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0.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1.xml" ContentType="application/vnd.openxmlformats-officedocument.spreadsheetml.comments+xml"/>
  <Override PartName="/xl/drawings/drawing18.xml" ContentType="application/vnd.openxmlformats-officedocument.drawing+xml"/>
  <Override PartName="/xl/comments12.xml" ContentType="application/vnd.openxmlformats-officedocument.spreadsheetml.comments+xml"/>
  <Override PartName="/xl/drawings/drawing19.xml" ContentType="application/vnd.openxmlformats-officedocument.drawing+xml"/>
  <Override PartName="/xl/comments13.xml" ContentType="application/vnd.openxmlformats-officedocument.spreadsheetml.comments+xml"/>
  <Override PartName="/xl/drawings/drawing20.xml" ContentType="application/vnd.openxmlformats-officedocument.drawing+xml"/>
  <Override PartName="/xl/comments1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5.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6.xml" ContentType="application/vnd.openxmlformats-officedocument.spreadsheetml.comments+xml"/>
  <Override PartName="/xl/drawings/drawing26.xml" ContentType="application/vnd.openxmlformats-officedocument.drawing+xml"/>
  <Override PartName="/xl/comments17.xml" ContentType="application/vnd.openxmlformats-officedocument.spreadsheetml.comments+xml"/>
  <Override PartName="/xl/drawings/drawing27.xml" ContentType="application/vnd.openxmlformats-officedocument.drawing+xml"/>
  <Override PartName="/xl/drawings/drawing28.xml" ContentType="application/vnd.openxmlformats-officedocument.drawing+xml"/>
  <Override PartName="/xl/comments18.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comments20.xml" ContentType="application/vnd.openxmlformats-officedocument.spreadsheetml.comments+xml"/>
  <Override PartName="/xl/drawings/drawing32.xml" ContentType="application/vnd.openxmlformats-officedocument.drawing+xml"/>
  <Override PartName="/xl/comments21.xml" ContentType="application/vnd.openxmlformats-officedocument.spreadsheetml.comments+xml"/>
  <Override PartName="/xl/drawings/drawing33.xml" ContentType="application/vnd.openxmlformats-officedocument.drawing+xml"/>
  <Override PartName="/xl/comments22.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23.xml" ContentType="application/vnd.openxmlformats-officedocument.spreadsheetml.comments+xml"/>
  <Override PartName="/xl/drawings/drawing36.xml" ContentType="application/vnd.openxmlformats-officedocument.drawing+xml"/>
  <Override PartName="/xl/comments24.xml" ContentType="application/vnd.openxmlformats-officedocument.spreadsheetml.comments+xml"/>
  <Override PartName="/xl/drawings/drawing37.xml" ContentType="application/vnd.openxmlformats-officedocument.drawing+xml"/>
  <Override PartName="/xl/comments25.xml" ContentType="application/vnd.openxmlformats-officedocument.spreadsheetml.comments+xml"/>
  <Override PartName="/xl/drawings/drawing38.xml" ContentType="application/vnd.openxmlformats-officedocument.drawing+xml"/>
  <Override PartName="/xl/comments26.xml" ContentType="application/vnd.openxmlformats-officedocument.spreadsheetml.comments+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27.xml" ContentType="application/vnd.openxmlformats-officedocument.spreadsheetml.comments+xml"/>
  <Override PartName="/xl/drawings/drawing42.xml" ContentType="application/vnd.openxmlformats-officedocument.drawing+xml"/>
  <Override PartName="/xl/comments28.xml" ContentType="application/vnd.openxmlformats-officedocument.spreadsheetml.comments+xml"/>
  <Override PartName="/xl/drawings/drawing43.xml" ContentType="application/vnd.openxmlformats-officedocument.drawing+xml"/>
  <Override PartName="/xl/comments29.xml" ContentType="application/vnd.openxmlformats-officedocument.spreadsheetml.comments+xml"/>
  <Override PartName="/xl/drawings/drawing4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0.xml" ContentType="application/vnd.openxmlformats-officedocument.spreadsheetml.comments+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d.docs.live.net/a9ce08b3d27830b8/デスクトップ/県土整備部発注工事各種届出等様式（R4.10）/01.主要な工事帳票等の様式/"/>
    </mc:Choice>
  </mc:AlternateContent>
  <xr:revisionPtr revIDLastSave="79" documentId="11_F9A42C746E4E30BA406D8363FF557D6D8978FB2A" xr6:coauthVersionLast="47" xr6:coauthVersionMax="47" xr10:uidLastSave="{50F63799-D687-4E49-B0C2-7E870973D8EB}"/>
  <bookViews>
    <workbookView xWindow="5352" yWindow="0" windowWidth="21396" windowHeight="16560" tabRatio="793" activeTab="1" xr2:uid="{00000000-000D-0000-FFFF-FFFF00000000}"/>
  </bookViews>
  <sheets>
    <sheet name="改定履歴" sheetId="165" r:id="rId1"/>
    <sheet name="提出書類一覧" sheetId="53" r:id="rId2"/>
    <sheet name="入力シート" sheetId="2" r:id="rId3"/>
    <sheet name="010" sheetId="132" r:id="rId4"/>
    <sheet name="020" sheetId="133" r:id="rId5"/>
    <sheet name="030" sheetId="88" r:id="rId6"/>
    <sheet name="040" sheetId="89" r:id="rId7"/>
    <sheet name="050" sheetId="90" r:id="rId8"/>
    <sheet name="060" sheetId="93" r:id="rId9"/>
    <sheet name="070" sheetId="94" r:id="rId10"/>
    <sheet name="080" sheetId="105" r:id="rId11"/>
    <sheet name="090" sheetId="58" r:id="rId12"/>
    <sheet name="100" sheetId="167" r:id="rId13"/>
    <sheet name="110" sheetId="168" r:id="rId14"/>
    <sheet name="120" sheetId="169" r:id="rId15"/>
    <sheet name="130" sheetId="170" r:id="rId16"/>
    <sheet name="140" sheetId="171" r:id="rId17"/>
    <sheet name="150" sheetId="129" r:id="rId18"/>
    <sheet name="160" sheetId="64" r:id="rId19"/>
    <sheet name="170" sheetId="138" r:id="rId20"/>
    <sheet name="180" sheetId="104" r:id="rId21"/>
    <sheet name="190" sheetId="67" r:id="rId22"/>
    <sheet name="200" sheetId="65" r:id="rId23"/>
    <sheet name="210" sheetId="166" r:id="rId24"/>
    <sheet name="220" sheetId="146" r:id="rId25"/>
    <sheet name="ICT土工" sheetId="184" r:id="rId26"/>
    <sheet name="ICT床堀" sheetId="174" r:id="rId27"/>
    <sheet name="ICT小土工" sheetId="175" r:id="rId28"/>
    <sheet name="ICT舗装" sheetId="176" r:id="rId29"/>
    <sheet name="ICT河川浚渫" sheetId="177" r:id="rId30"/>
    <sheet name="ICT付帯" sheetId="178" r:id="rId31"/>
    <sheet name="ICT法面" sheetId="183" r:id="rId32"/>
    <sheet name="ICT地盤改良" sheetId="179" r:id="rId33"/>
    <sheet name="ICT舗装修繕" sheetId="180" r:id="rId34"/>
    <sheet name="ICT基礎工" sheetId="181" r:id="rId35"/>
    <sheet name="ICT擁壁工" sheetId="182" r:id="rId36"/>
    <sheet name="ICT範囲図" sheetId="172" r:id="rId37"/>
    <sheet name="ICTチェックシート" sheetId="173" r:id="rId38"/>
    <sheet name="230" sheetId="163" r:id="rId39"/>
    <sheet name="230-1" sheetId="160" r:id="rId40"/>
    <sheet name="230-１-例" sheetId="162" r:id="rId41"/>
    <sheet name="230-2" sheetId="158" r:id="rId42"/>
    <sheet name="230-2-例" sheetId="161" r:id="rId43"/>
    <sheet name="250" sheetId="74" r:id="rId44"/>
    <sheet name="260" sheetId="102" r:id="rId45"/>
    <sheet name="270" sheetId="107" r:id="rId46"/>
    <sheet name="280" sheetId="116" r:id="rId47"/>
    <sheet name="290" sheetId="106" r:id="rId48"/>
    <sheet name="300" sheetId="87" r:id="rId49"/>
    <sheet name="310" sheetId="119" r:id="rId50"/>
    <sheet name="320" sheetId="120" r:id="rId51"/>
    <sheet name="330" sheetId="72" r:id="rId52"/>
    <sheet name="340" sheetId="124" r:id="rId53"/>
    <sheet name="340-2" sheetId="125" r:id="rId54"/>
    <sheet name="350" sheetId="136" r:id="rId55"/>
    <sheet name="360" sheetId="117" r:id="rId56"/>
    <sheet name="370" sheetId="118" r:id="rId57"/>
    <sheet name="380" sheetId="73" r:id="rId58"/>
    <sheet name="参考" sheetId="131" r:id="rId59"/>
  </sheets>
  <externalReferences>
    <externalReference r:id="rId60"/>
    <externalReference r:id="rId61"/>
  </externalReferences>
  <definedNames>
    <definedName name="_xlnm._FilterDatabase" localSheetId="43" hidden="1">'250'!$V$7:$V$8</definedName>
    <definedName name="jimusho">[1]成績採点表!$A$3:$B$23</definedName>
    <definedName name="page1" localSheetId="23">'210'!$B$1:$M$51</definedName>
    <definedName name="page2" localSheetId="23">'210'!$B$53:$M$86</definedName>
    <definedName name="_xlnm.Print_Area" localSheetId="3">'010'!$A$1:$I$45</definedName>
    <definedName name="_xlnm.Print_Area" localSheetId="4">'020'!$A$1:$E$171</definedName>
    <definedName name="_xlnm.Print_Area" localSheetId="5">'030'!$A$1:$AS$37</definedName>
    <definedName name="_xlnm.Print_Area" localSheetId="6">'040'!$A$1:$Y$49</definedName>
    <definedName name="_xlnm.Print_Area" localSheetId="7">'050'!$A$1:$AX$32</definedName>
    <definedName name="_xlnm.Print_Area" localSheetId="8">'060'!$A$1:$Z$34</definedName>
    <definedName name="_xlnm.Print_Area" localSheetId="9">'070'!$A$1:$L$55</definedName>
    <definedName name="_xlnm.Print_Area" localSheetId="10">'080'!$A$1:$Y$54</definedName>
    <definedName name="_xlnm.Print_Area" localSheetId="12">'100'!$A$1:$AH$50</definedName>
    <definedName name="_xlnm.Print_Area" localSheetId="13">'110'!$A$1:$CG$78</definedName>
    <definedName name="_xlnm.Print_Area" localSheetId="15">'130'!$A$1:$T$73</definedName>
    <definedName name="_xlnm.Print_Area" localSheetId="16">'140'!$A$1:$AK$59</definedName>
    <definedName name="_xlnm.Print_Area" localSheetId="17">'150'!$A$1:$H$47</definedName>
    <definedName name="_xlnm.Print_Area" localSheetId="18">'160'!$A$1:$D$46</definedName>
    <definedName name="_xlnm.Print_Area" localSheetId="20">'180'!$A$1:$X$38</definedName>
    <definedName name="_xlnm.Print_Area" localSheetId="22">'200'!$A$1:$L$39</definedName>
    <definedName name="_xlnm.Print_Area" localSheetId="23">'210'!$B$1:$M$83</definedName>
    <definedName name="_xlnm.Print_Area" localSheetId="24">'220'!$A$1:$X$47</definedName>
    <definedName name="_xlnm.Print_Area" localSheetId="38">'230'!$A$1:$X$48</definedName>
    <definedName name="_xlnm.Print_Area" localSheetId="39">'230-1'!$A$1:$AJ$604</definedName>
    <definedName name="_xlnm.Print_Area" localSheetId="40">'230-１-例'!$A$1:$AJ$89</definedName>
    <definedName name="_xlnm.Print_Area" localSheetId="41">'230-2'!$A$1:$AG$176</definedName>
    <definedName name="_xlnm.Print_Area" localSheetId="42">'230-2-例'!$A$1:$AG$87</definedName>
    <definedName name="_xlnm.Print_Area" localSheetId="43">'250'!$A$1:$S$68</definedName>
    <definedName name="_xlnm.Print_Area" localSheetId="44">'260'!$A$1:$X$48</definedName>
    <definedName name="_xlnm.Print_Area" localSheetId="45">'270'!$A$1:$Y$34</definedName>
    <definedName name="_xlnm.Print_Area" localSheetId="47">'290'!$A$1:$T$49</definedName>
    <definedName name="_xlnm.Print_Area" localSheetId="49">'310'!$A$1:$AI$59</definedName>
    <definedName name="_xlnm.Print_Area" localSheetId="50">'320'!$A$1:$AJ$41</definedName>
    <definedName name="_xlnm.Print_Area" localSheetId="53">'340-2'!$A$1:$E$47</definedName>
    <definedName name="_xlnm.Print_Area" localSheetId="1">提出書類一覧!$A$2:$M$195</definedName>
    <definedName name="_xlnm.Print_Area" localSheetId="2">入力シート!$A$1:$D$32</definedName>
    <definedName name="_xlnm.Print_Titles" localSheetId="43">'250'!$10:$10</definedName>
    <definedName name="_xlnm.Print_Titles" localSheetId="1">提出書類一覧!$2:$4</definedName>
    <definedName name="週休">[2]入力画面!$R$43:$S$46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73" l="1"/>
  <c r="C4" i="173"/>
  <c r="C7" i="172"/>
  <c r="G4" i="182"/>
  <c r="B3" i="182"/>
  <c r="G4" i="181"/>
  <c r="B3" i="181"/>
  <c r="G4" i="180"/>
  <c r="B3" i="180"/>
  <c r="G4" i="179"/>
  <c r="B3" i="179"/>
  <c r="G4" i="183"/>
  <c r="B3" i="183"/>
  <c r="G4" i="178"/>
  <c r="B3" i="178"/>
  <c r="G4" i="177"/>
  <c r="B3" i="177"/>
  <c r="G4" i="176"/>
  <c r="B3" i="176"/>
  <c r="G4" i="175"/>
  <c r="B3" i="175"/>
  <c r="G4" i="174"/>
  <c r="B3" i="174"/>
  <c r="G4" i="184"/>
  <c r="B3" i="184"/>
  <c r="C8" i="167" l="1"/>
  <c r="C5" i="167"/>
  <c r="M2" i="167"/>
  <c r="C2" i="167"/>
  <c r="M1" i="167"/>
  <c r="C1" i="167"/>
  <c r="F4" i="166" l="1"/>
  <c r="B6" i="65"/>
  <c r="C4" i="166"/>
  <c r="B5" i="65"/>
  <c r="K2" i="53" l="1"/>
  <c r="B2" i="129"/>
  <c r="B38" i="105" l="1"/>
  <c r="B39" i="105"/>
  <c r="B40" i="105"/>
  <c r="B41" i="105"/>
  <c r="B42" i="105"/>
  <c r="B43" i="105"/>
  <c r="B44" i="105"/>
  <c r="F38" i="105"/>
  <c r="F39" i="105"/>
  <c r="F40" i="105"/>
  <c r="F41" i="105"/>
  <c r="F42" i="105"/>
  <c r="F43" i="105"/>
  <c r="F44" i="105"/>
  <c r="J38" i="105"/>
  <c r="J39" i="105"/>
  <c r="J40" i="105"/>
  <c r="J41" i="105"/>
  <c r="J42" i="105"/>
  <c r="J43" i="105"/>
  <c r="J44" i="105"/>
  <c r="J37" i="105"/>
  <c r="F37" i="105"/>
  <c r="B37" i="105"/>
  <c r="W20" i="93" l="1"/>
  <c r="B127" i="133" l="1"/>
  <c r="B128" i="133"/>
  <c r="A154" i="133"/>
  <c r="A102" i="133"/>
  <c r="A8" i="138"/>
  <c r="B125" i="133"/>
  <c r="B126" i="133"/>
  <c r="B122" i="133"/>
  <c r="B123" i="133"/>
  <c r="B124" i="133"/>
  <c r="B121" i="133"/>
  <c r="B15" i="133"/>
  <c r="B164" i="133" s="1"/>
  <c r="B14" i="133"/>
  <c r="B163" i="133" s="1"/>
  <c r="B11" i="133"/>
  <c r="B160" i="133" s="1"/>
  <c r="B9" i="133"/>
  <c r="B158" i="133" s="1"/>
  <c r="B105" i="133" l="1"/>
  <c r="B107" i="133"/>
  <c r="B111" i="133"/>
  <c r="B110" i="133"/>
  <c r="B10" i="133"/>
  <c r="B13" i="133"/>
  <c r="C7" i="133"/>
  <c r="C6" i="133"/>
  <c r="C5" i="133"/>
  <c r="B106" i="133" l="1"/>
  <c r="B159" i="133"/>
  <c r="B109" i="133"/>
  <c r="B162" i="133"/>
  <c r="G13" i="2"/>
  <c r="E7" i="163" l="1"/>
  <c r="E6" i="163"/>
  <c r="AN81" i="162" l="1"/>
  <c r="AM81" i="162"/>
  <c r="AJ81" i="162"/>
  <c r="D81" i="162"/>
  <c r="AN80" i="162"/>
  <c r="AM80" i="162"/>
  <c r="AI80" i="162" s="1"/>
  <c r="AJ80" i="162"/>
  <c r="D80" i="162"/>
  <c r="AN79" i="162"/>
  <c r="AM79" i="162"/>
  <c r="AI79" i="162" s="1"/>
  <c r="AJ79" i="162"/>
  <c r="D79" i="162"/>
  <c r="AN78" i="162"/>
  <c r="AM78" i="162"/>
  <c r="AJ78" i="162"/>
  <c r="D78" i="162"/>
  <c r="AN76" i="162"/>
  <c r="AM76" i="162"/>
  <c r="AJ76" i="162"/>
  <c r="D76" i="162"/>
  <c r="AN75" i="162"/>
  <c r="AM75" i="162"/>
  <c r="AJ75" i="162"/>
  <c r="D75" i="162"/>
  <c r="AN74" i="162"/>
  <c r="AM74" i="162"/>
  <c r="AI74" i="162" s="1"/>
  <c r="AJ74" i="162"/>
  <c r="D74" i="162"/>
  <c r="AN73" i="162"/>
  <c r="AM73" i="162"/>
  <c r="AJ73" i="162"/>
  <c r="D73" i="162"/>
  <c r="AN71" i="162"/>
  <c r="AM71" i="162"/>
  <c r="AJ71" i="162"/>
  <c r="AN70" i="162"/>
  <c r="AM70" i="162"/>
  <c r="AJ70" i="162"/>
  <c r="D70" i="162"/>
  <c r="AN69" i="162"/>
  <c r="AM69" i="162"/>
  <c r="AJ69" i="162"/>
  <c r="D69" i="162"/>
  <c r="AN68" i="162"/>
  <c r="AM68" i="162"/>
  <c r="AJ68" i="162"/>
  <c r="D68" i="162"/>
  <c r="AN67" i="162"/>
  <c r="AM67" i="162"/>
  <c r="AI67" i="162" s="1"/>
  <c r="AJ67" i="162"/>
  <c r="D67" i="162"/>
  <c r="AN66" i="162"/>
  <c r="AM66" i="162"/>
  <c r="AI66" i="162" s="1"/>
  <c r="AJ66" i="162"/>
  <c r="D66" i="162"/>
  <c r="AN61" i="162"/>
  <c r="AM61" i="162"/>
  <c r="AJ61" i="162"/>
  <c r="D61" i="162"/>
  <c r="AN60" i="162"/>
  <c r="AM60" i="162"/>
  <c r="AI60" i="162" s="1"/>
  <c r="AH60" i="162" s="1"/>
  <c r="AJ60" i="162"/>
  <c r="D60" i="162"/>
  <c r="AN59" i="162"/>
  <c r="AM59" i="162"/>
  <c r="AJ59" i="162"/>
  <c r="AI59" i="162"/>
  <c r="AH59" i="162" s="1"/>
  <c r="D59" i="162"/>
  <c r="AN58" i="162"/>
  <c r="AM58" i="162"/>
  <c r="AJ58" i="162"/>
  <c r="D58" i="162"/>
  <c r="AN56" i="162"/>
  <c r="AI56" i="162" s="1"/>
  <c r="AM56" i="162"/>
  <c r="AJ56" i="162"/>
  <c r="D56" i="162"/>
  <c r="AN55" i="162"/>
  <c r="AM55" i="162"/>
  <c r="AJ55" i="162"/>
  <c r="D55" i="162"/>
  <c r="AN54" i="162"/>
  <c r="AM54" i="162"/>
  <c r="AJ54" i="162"/>
  <c r="D54" i="162"/>
  <c r="AN53" i="162"/>
  <c r="AM53" i="162"/>
  <c r="AI53" i="162" s="1"/>
  <c r="AJ53" i="162"/>
  <c r="D53" i="162"/>
  <c r="AN51" i="162"/>
  <c r="AI51" i="162" s="1"/>
  <c r="AM51" i="162"/>
  <c r="AJ51" i="162"/>
  <c r="AN50" i="162"/>
  <c r="AM50" i="162"/>
  <c r="AJ50" i="162"/>
  <c r="D50" i="162"/>
  <c r="AN49" i="162"/>
  <c r="AM49" i="162"/>
  <c r="AI49" i="162" s="1"/>
  <c r="AJ49" i="162"/>
  <c r="D49" i="162"/>
  <c r="AN48" i="162"/>
  <c r="AM48" i="162"/>
  <c r="AI48" i="162" s="1"/>
  <c r="AJ48" i="162"/>
  <c r="D48" i="162"/>
  <c r="AN47" i="162"/>
  <c r="AM47" i="162"/>
  <c r="AJ47" i="162"/>
  <c r="D47" i="162"/>
  <c r="AN46" i="162"/>
  <c r="AM46" i="162"/>
  <c r="AI46" i="162" s="1"/>
  <c r="AJ46" i="162"/>
  <c r="D46" i="162"/>
  <c r="AN41" i="162"/>
  <c r="AM41" i="162"/>
  <c r="AJ41" i="162"/>
  <c r="D41" i="162"/>
  <c r="AN40" i="162"/>
  <c r="AM40" i="162"/>
  <c r="AJ40" i="162"/>
  <c r="D40" i="162"/>
  <c r="AN39" i="162"/>
  <c r="AM39" i="162"/>
  <c r="AJ39" i="162"/>
  <c r="D39" i="162"/>
  <c r="AN38" i="162"/>
  <c r="AM38" i="162"/>
  <c r="AJ38" i="162"/>
  <c r="D38" i="162"/>
  <c r="AN36" i="162"/>
  <c r="AM36" i="162"/>
  <c r="AI36" i="162" s="1"/>
  <c r="AJ36" i="162"/>
  <c r="D36" i="162"/>
  <c r="AN35" i="162"/>
  <c r="AM35" i="162"/>
  <c r="AJ35" i="162"/>
  <c r="D35" i="162"/>
  <c r="AN34" i="162"/>
  <c r="AM34" i="162"/>
  <c r="AJ34" i="162"/>
  <c r="D34" i="162"/>
  <c r="AN33" i="162"/>
  <c r="AM33" i="162"/>
  <c r="AJ33" i="162"/>
  <c r="D33" i="162"/>
  <c r="AN31" i="162"/>
  <c r="AI31" i="162" s="1"/>
  <c r="AM31" i="162"/>
  <c r="AJ31" i="162"/>
  <c r="D31" i="162"/>
  <c r="AN30" i="162"/>
  <c r="AM30" i="162"/>
  <c r="AJ30" i="162"/>
  <c r="N12" i="162" s="1"/>
  <c r="D30" i="162"/>
  <c r="AN29" i="162"/>
  <c r="AM29" i="162"/>
  <c r="AJ29" i="162"/>
  <c r="N11" i="162" s="1"/>
  <c r="D29" i="162"/>
  <c r="AN28" i="162"/>
  <c r="AM28" i="162"/>
  <c r="AJ28" i="162"/>
  <c r="N10" i="162" s="1"/>
  <c r="D28" i="162"/>
  <c r="AN27" i="162"/>
  <c r="AI27" i="162" s="1"/>
  <c r="AM27" i="162"/>
  <c r="AJ27" i="162"/>
  <c r="N9" i="162" s="1"/>
  <c r="D27" i="162"/>
  <c r="AN26" i="162"/>
  <c r="AM26" i="162"/>
  <c r="AJ26" i="162"/>
  <c r="N8" i="162" s="1"/>
  <c r="D26" i="162"/>
  <c r="F23" i="162"/>
  <c r="F24" i="162" s="1"/>
  <c r="E4" i="162"/>
  <c r="AI73" i="162" l="1"/>
  <c r="AI78" i="162"/>
  <c r="AI54" i="162"/>
  <c r="N18" i="162"/>
  <c r="AI81" i="162"/>
  <c r="N14" i="162"/>
  <c r="AI41" i="162"/>
  <c r="AI61" i="162"/>
  <c r="AH61" i="162" s="1"/>
  <c r="AI69" i="162"/>
  <c r="AI39" i="162"/>
  <c r="AI47" i="162"/>
  <c r="N15" i="162"/>
  <c r="AI68" i="162"/>
  <c r="K10" i="162" s="1"/>
  <c r="AI70" i="162"/>
  <c r="AI75" i="162"/>
  <c r="AI26" i="162"/>
  <c r="AI28" i="162"/>
  <c r="AI30" i="162"/>
  <c r="AI33" i="162"/>
  <c r="K14" i="162" s="1"/>
  <c r="AI35" i="162"/>
  <c r="AI38" i="162"/>
  <c r="K18" i="162" s="1"/>
  <c r="AI40" i="162"/>
  <c r="AI71" i="162"/>
  <c r="AI50" i="162"/>
  <c r="K12" i="162" s="1"/>
  <c r="AI55" i="162"/>
  <c r="AI58" i="162"/>
  <c r="AI76" i="162"/>
  <c r="AI29" i="162"/>
  <c r="K11" i="162" s="1"/>
  <c r="AI34" i="162"/>
  <c r="K15" i="162"/>
  <c r="K9" i="162"/>
  <c r="K8" i="162"/>
  <c r="G23" i="162"/>
  <c r="H23" i="162" l="1"/>
  <c r="G24" i="162"/>
  <c r="I23" i="162" l="1"/>
  <c r="H24" i="162"/>
  <c r="J23" i="162" l="1"/>
  <c r="I24" i="162"/>
  <c r="J24" i="162" l="1"/>
  <c r="K23" i="162"/>
  <c r="K24" i="162" l="1"/>
  <c r="L23" i="162"/>
  <c r="L24" i="162" l="1"/>
  <c r="M23" i="162"/>
  <c r="M24" i="162" l="1"/>
  <c r="N23" i="162"/>
  <c r="N24" i="162" l="1"/>
  <c r="O23" i="162"/>
  <c r="P23" i="162" l="1"/>
  <c r="O24" i="162"/>
  <c r="Q23" i="162" l="1"/>
  <c r="P24" i="162"/>
  <c r="R23" i="162" l="1"/>
  <c r="Q24" i="162"/>
  <c r="R24" i="162" l="1"/>
  <c r="S23" i="162"/>
  <c r="S24" i="162" l="1"/>
  <c r="T23" i="162"/>
  <c r="T24" i="162" l="1"/>
  <c r="U23" i="162"/>
  <c r="U24" i="162" l="1"/>
  <c r="V23" i="162"/>
  <c r="V24" i="162" l="1"/>
  <c r="W23" i="162"/>
  <c r="X23" i="162" l="1"/>
  <c r="W24" i="162"/>
  <c r="Y23" i="162" l="1"/>
  <c r="X24" i="162"/>
  <c r="Z23" i="162" l="1"/>
  <c r="Y24" i="162"/>
  <c r="Z24" i="162" l="1"/>
  <c r="AA23" i="162"/>
  <c r="AA24" i="162" l="1"/>
  <c r="AB23" i="162"/>
  <c r="AB24" i="162" l="1"/>
  <c r="AC23" i="162"/>
  <c r="AC24" i="162" l="1"/>
  <c r="AD23" i="162"/>
  <c r="AD24" i="162" l="1"/>
  <c r="AE23" i="162"/>
  <c r="AF23" i="162" l="1"/>
  <c r="AE24" i="162"/>
  <c r="AG23" i="162" l="1"/>
  <c r="AF24" i="162"/>
  <c r="F43" i="162" l="1"/>
  <c r="AG24" i="162"/>
  <c r="AH31" i="162"/>
  <c r="AH41" i="162"/>
  <c r="AH40" i="162"/>
  <c r="AH39" i="162"/>
  <c r="AH35" i="162"/>
  <c r="AH27" i="162"/>
  <c r="AH30" i="162"/>
  <c r="AH33" i="162"/>
  <c r="AH38" i="162"/>
  <c r="AH26" i="162"/>
  <c r="AH36" i="162"/>
  <c r="AH28" i="162"/>
  <c r="AH29" i="162"/>
  <c r="AH34" i="162"/>
  <c r="G43" i="162" l="1"/>
  <c r="F44" i="162"/>
  <c r="G44" i="162" l="1"/>
  <c r="H43" i="162"/>
  <c r="H44" i="162" l="1"/>
  <c r="I43" i="162"/>
  <c r="I44" i="162" l="1"/>
  <c r="J43" i="162"/>
  <c r="J44" i="162" l="1"/>
  <c r="K43" i="162"/>
  <c r="K44" i="162" l="1"/>
  <c r="L43" i="162"/>
  <c r="M43" i="162" l="1"/>
  <c r="L44" i="162"/>
  <c r="N43" i="162" l="1"/>
  <c r="M44" i="162"/>
  <c r="O43" i="162" l="1"/>
  <c r="N44" i="162"/>
  <c r="O44" i="162" l="1"/>
  <c r="P43" i="162"/>
  <c r="P44" i="162" l="1"/>
  <c r="Q43" i="162"/>
  <c r="Q44" i="162" l="1"/>
  <c r="R43" i="162"/>
  <c r="R44" i="162" l="1"/>
  <c r="S43" i="162"/>
  <c r="S44" i="162" l="1"/>
  <c r="T43" i="162"/>
  <c r="U43" i="162" l="1"/>
  <c r="T44" i="162"/>
  <c r="V43" i="162" l="1"/>
  <c r="U44" i="162"/>
  <c r="W43" i="162" l="1"/>
  <c r="V44" i="162"/>
  <c r="W44" i="162" l="1"/>
  <c r="X43" i="162"/>
  <c r="X44" i="162" l="1"/>
  <c r="Y43" i="162"/>
  <c r="Y44" i="162" l="1"/>
  <c r="Z43" i="162"/>
  <c r="Z44" i="162" l="1"/>
  <c r="AA43" i="162"/>
  <c r="AA44" i="162" l="1"/>
  <c r="AB43" i="162"/>
  <c r="AC43" i="162" l="1"/>
  <c r="AB44" i="162"/>
  <c r="AD43" i="162" l="1"/>
  <c r="AC44" i="162"/>
  <c r="AE43" i="162" l="1"/>
  <c r="AD44" i="162"/>
  <c r="AE44" i="162" l="1"/>
  <c r="AF43" i="162"/>
  <c r="AF44" i="162" l="1"/>
  <c r="AG43" i="162"/>
  <c r="AG44" i="162" l="1"/>
  <c r="F63" i="162"/>
  <c r="AH53" i="162"/>
  <c r="AH58" i="162"/>
  <c r="AH49" i="162"/>
  <c r="AH48" i="162"/>
  <c r="AH46" i="162"/>
  <c r="AH50" i="162"/>
  <c r="AH51" i="162"/>
  <c r="AH56" i="162"/>
  <c r="AH55" i="162"/>
  <c r="AH47" i="162"/>
  <c r="AH54" i="162"/>
  <c r="F64" i="162" l="1"/>
  <c r="G63" i="162"/>
  <c r="H63" i="162" l="1"/>
  <c r="G64" i="162"/>
  <c r="I63" i="162" l="1"/>
  <c r="H64" i="162"/>
  <c r="J63" i="162" l="1"/>
  <c r="I64" i="162"/>
  <c r="K63" i="162" l="1"/>
  <c r="J64" i="162"/>
  <c r="L63" i="162" l="1"/>
  <c r="K64" i="162"/>
  <c r="L64" i="162" l="1"/>
  <c r="M63" i="162"/>
  <c r="M64" i="162" l="1"/>
  <c r="N63" i="162"/>
  <c r="N64" i="162" l="1"/>
  <c r="O63" i="162"/>
  <c r="P63" i="162" l="1"/>
  <c r="O64" i="162"/>
  <c r="Q63" i="162" l="1"/>
  <c r="P64" i="162"/>
  <c r="R63" i="162" l="1"/>
  <c r="Q64" i="162"/>
  <c r="S63" i="162" l="1"/>
  <c r="R64" i="162"/>
  <c r="T63" i="162" l="1"/>
  <c r="S64" i="162"/>
  <c r="T64" i="162" l="1"/>
  <c r="U63" i="162"/>
  <c r="U64" i="162" l="1"/>
  <c r="V63" i="162"/>
  <c r="V64" i="162" l="1"/>
  <c r="W63" i="162"/>
  <c r="X63" i="162" l="1"/>
  <c r="W64" i="162"/>
  <c r="Y63" i="162" l="1"/>
  <c r="X64" i="162"/>
  <c r="Z63" i="162" l="1"/>
  <c r="Y64" i="162"/>
  <c r="AA63" i="162" l="1"/>
  <c r="Z64" i="162"/>
  <c r="AA64" i="162" l="1"/>
  <c r="AH73" i="162"/>
  <c r="H14" i="162" s="1"/>
  <c r="Q14" i="162" s="1"/>
  <c r="AH66" i="162"/>
  <c r="H8" i="162" s="1"/>
  <c r="Q8" i="162" s="1"/>
  <c r="AH67" i="162"/>
  <c r="H9" i="162" s="1"/>
  <c r="Q9" i="162" s="1"/>
  <c r="AH76" i="162"/>
  <c r="AH80" i="162"/>
  <c r="AH68" i="162"/>
  <c r="H10" i="162" s="1"/>
  <c r="Q10" i="162" s="1"/>
  <c r="AH74" i="162"/>
  <c r="H15" i="162" s="1"/>
  <c r="Q15" i="162" s="1"/>
  <c r="AH79" i="162"/>
  <c r="AH75" i="162"/>
  <c r="AH70" i="162"/>
  <c r="H12" i="162" s="1"/>
  <c r="Q12" i="162" s="1"/>
  <c r="AH69" i="162"/>
  <c r="H11" i="162" s="1"/>
  <c r="Q11" i="162" s="1"/>
  <c r="AH78" i="162"/>
  <c r="H18" i="162" s="1"/>
  <c r="Q18" i="162" s="1"/>
  <c r="AH81" i="162"/>
  <c r="AH71" i="162"/>
  <c r="T8" i="162" l="1"/>
  <c r="W20" i="162" l="1"/>
  <c r="AM5" i="162"/>
  <c r="AG85" i="161" l="1"/>
  <c r="AG83" i="161"/>
  <c r="AG81" i="161"/>
  <c r="AG76" i="161"/>
  <c r="AG74" i="161"/>
  <c r="AG72" i="161"/>
  <c r="AG67" i="161"/>
  <c r="AG65" i="161"/>
  <c r="AG63" i="161"/>
  <c r="AG58" i="161"/>
  <c r="AG56" i="161"/>
  <c r="AG54" i="161"/>
  <c r="AG49" i="161"/>
  <c r="AG47" i="161"/>
  <c r="AG45" i="161"/>
  <c r="AG40" i="161"/>
  <c r="AG38" i="161"/>
  <c r="AG36" i="161"/>
  <c r="AG31" i="161"/>
  <c r="AG29" i="161"/>
  <c r="AG27" i="161"/>
  <c r="AG22" i="161"/>
  <c r="AG20" i="161"/>
  <c r="AG18" i="161"/>
  <c r="AF17" i="161"/>
  <c r="AF26" i="161" s="1"/>
  <c r="AF35" i="161" s="1"/>
  <c r="AF44" i="161" s="1"/>
  <c r="AF53" i="161" s="1"/>
  <c r="AF62" i="161" s="1"/>
  <c r="AF71" i="161" s="1"/>
  <c r="AF80" i="161" s="1"/>
  <c r="AG13" i="161"/>
  <c r="AG11" i="161"/>
  <c r="AG9" i="161"/>
  <c r="C8" i="161"/>
  <c r="P5" i="161"/>
  <c r="W4" i="161" l="1"/>
  <c r="D8" i="161"/>
  <c r="C9" i="161"/>
  <c r="W3" i="161"/>
  <c r="E8" i="161" l="1"/>
  <c r="D9" i="161"/>
  <c r="F8" i="161" l="1"/>
  <c r="E9" i="161"/>
  <c r="G8" i="161" l="1"/>
  <c r="F9" i="161"/>
  <c r="H8" i="161" l="1"/>
  <c r="G9" i="161"/>
  <c r="H9" i="161" l="1"/>
  <c r="I8" i="161"/>
  <c r="I9" i="161" l="1"/>
  <c r="J8" i="161"/>
  <c r="J9" i="161" l="1"/>
  <c r="K8" i="161"/>
  <c r="L8" i="161" l="1"/>
  <c r="K9" i="161"/>
  <c r="M8" i="161" l="1"/>
  <c r="L9" i="161"/>
  <c r="N8" i="161" l="1"/>
  <c r="M9" i="161"/>
  <c r="O8" i="161" l="1"/>
  <c r="N9" i="161"/>
  <c r="O9" i="161" l="1"/>
  <c r="P8" i="161"/>
  <c r="P9" i="161" l="1"/>
  <c r="Q8" i="161"/>
  <c r="Q9" i="161" l="1"/>
  <c r="R8" i="161"/>
  <c r="R9" i="161" l="1"/>
  <c r="S8" i="161"/>
  <c r="T8" i="161" l="1"/>
  <c r="S9" i="161"/>
  <c r="U8" i="161" l="1"/>
  <c r="T9" i="161"/>
  <c r="V8" i="161" l="1"/>
  <c r="U9" i="161"/>
  <c r="W8" i="161" l="1"/>
  <c r="V9" i="161"/>
  <c r="X8" i="161" l="1"/>
  <c r="W9" i="161"/>
  <c r="X9" i="161" l="1"/>
  <c r="Y8" i="161"/>
  <c r="Y9" i="161" l="1"/>
  <c r="Z8" i="161"/>
  <c r="Z9" i="161" l="1"/>
  <c r="AA8" i="161"/>
  <c r="AB8" i="161" l="1"/>
  <c r="AA9" i="161"/>
  <c r="AC8" i="161" l="1"/>
  <c r="AB9" i="161"/>
  <c r="AD8" i="161" l="1"/>
  <c r="AC9" i="161"/>
  <c r="C17" i="161" l="1"/>
  <c r="AD9" i="161"/>
  <c r="AG10" i="161"/>
  <c r="AG14" i="161" l="1"/>
  <c r="AG12" i="161"/>
  <c r="C18" i="161"/>
  <c r="D17" i="161"/>
  <c r="D18" i="161" l="1"/>
  <c r="E17" i="161"/>
  <c r="F17" i="161" l="1"/>
  <c r="E18" i="161"/>
  <c r="G17" i="161" l="1"/>
  <c r="F18" i="161"/>
  <c r="H17" i="161" l="1"/>
  <c r="G18" i="161"/>
  <c r="I17" i="161" l="1"/>
  <c r="H18" i="161"/>
  <c r="I18" i="161" l="1"/>
  <c r="J17" i="161"/>
  <c r="J18" i="161" l="1"/>
  <c r="K17" i="161"/>
  <c r="K18" i="161" l="1"/>
  <c r="L17" i="161"/>
  <c r="L18" i="161" l="1"/>
  <c r="M17" i="161"/>
  <c r="N17" i="161" l="1"/>
  <c r="M18" i="161"/>
  <c r="O17" i="161" l="1"/>
  <c r="N18" i="161"/>
  <c r="P17" i="161" l="1"/>
  <c r="O18" i="161"/>
  <c r="Q17" i="161" l="1"/>
  <c r="P18" i="161"/>
  <c r="Q18" i="161" l="1"/>
  <c r="R17" i="161"/>
  <c r="R18" i="161" l="1"/>
  <c r="S17" i="161"/>
  <c r="S18" i="161" l="1"/>
  <c r="T17" i="161"/>
  <c r="T18" i="161" l="1"/>
  <c r="U17" i="161"/>
  <c r="V17" i="161" l="1"/>
  <c r="U18" i="161"/>
  <c r="W17" i="161" l="1"/>
  <c r="V18" i="161"/>
  <c r="X17" i="161" l="1"/>
  <c r="W18" i="161"/>
  <c r="Y17" i="161" l="1"/>
  <c r="X18" i="161"/>
  <c r="Y18" i="161" l="1"/>
  <c r="Z17" i="161"/>
  <c r="Z18" i="161" l="1"/>
  <c r="AA17" i="161"/>
  <c r="AA18" i="161" l="1"/>
  <c r="AB17" i="161"/>
  <c r="AB18" i="161" l="1"/>
  <c r="AC17" i="161"/>
  <c r="AD17" i="161" l="1"/>
  <c r="AC18" i="161"/>
  <c r="AD18" i="161" l="1"/>
  <c r="C26" i="161"/>
  <c r="AG19" i="161"/>
  <c r="AG23" i="161" l="1"/>
  <c r="AG21" i="161"/>
  <c r="C27" i="161"/>
  <c r="D26" i="161"/>
  <c r="D27" i="161" l="1"/>
  <c r="E26" i="161"/>
  <c r="E27" i="161" l="1"/>
  <c r="F26" i="161"/>
  <c r="G26" i="161" l="1"/>
  <c r="F27" i="161"/>
  <c r="H26" i="161" l="1"/>
  <c r="G27" i="161"/>
  <c r="I26" i="161" l="1"/>
  <c r="H27" i="161"/>
  <c r="J26" i="161" l="1"/>
  <c r="I27" i="161"/>
  <c r="J27" i="161" l="1"/>
  <c r="K26" i="161"/>
  <c r="K27" i="161" l="1"/>
  <c r="L26" i="161"/>
  <c r="L27" i="161" l="1"/>
  <c r="M26" i="161"/>
  <c r="M27" i="161" l="1"/>
  <c r="N26" i="161"/>
  <c r="O26" i="161" l="1"/>
  <c r="N27" i="161"/>
  <c r="P26" i="161" l="1"/>
  <c r="O27" i="161"/>
  <c r="Q26" i="161" l="1"/>
  <c r="P27" i="161"/>
  <c r="R26" i="161" l="1"/>
  <c r="Q27" i="161"/>
  <c r="R27" i="161" l="1"/>
  <c r="S26" i="161"/>
  <c r="S27" i="161" l="1"/>
  <c r="T26" i="161"/>
  <c r="T27" i="161" l="1"/>
  <c r="U26" i="161"/>
  <c r="U27" i="161" l="1"/>
  <c r="V26" i="161"/>
  <c r="W26" i="161" l="1"/>
  <c r="V27" i="161"/>
  <c r="X26" i="161" l="1"/>
  <c r="W27" i="161"/>
  <c r="Y26" i="161" l="1"/>
  <c r="X27" i="161"/>
  <c r="Z26" i="161" l="1"/>
  <c r="Y27" i="161"/>
  <c r="Z27" i="161" l="1"/>
  <c r="AA26" i="161"/>
  <c r="AA27" i="161" l="1"/>
  <c r="AB26" i="161"/>
  <c r="AB27" i="161" l="1"/>
  <c r="AC26" i="161"/>
  <c r="AC27" i="161" l="1"/>
  <c r="AD26" i="161"/>
  <c r="C35" i="161" l="1"/>
  <c r="AD27" i="161"/>
  <c r="AG28" i="161"/>
  <c r="AG32" i="161" l="1"/>
  <c r="AG30" i="161"/>
  <c r="C36" i="161"/>
  <c r="D35" i="161"/>
  <c r="D36" i="161" l="1"/>
  <c r="E35" i="161"/>
  <c r="E36" i="161" l="1"/>
  <c r="F35" i="161"/>
  <c r="F36" i="161" l="1"/>
  <c r="G35" i="161"/>
  <c r="H35" i="161" l="1"/>
  <c r="G36" i="161"/>
  <c r="I35" i="161" l="1"/>
  <c r="H36" i="161"/>
  <c r="J35" i="161" l="1"/>
  <c r="I36" i="161"/>
  <c r="K35" i="161" l="1"/>
  <c r="J36" i="161"/>
  <c r="K36" i="161" l="1"/>
  <c r="L35" i="161"/>
  <c r="L36" i="161" l="1"/>
  <c r="M35" i="161"/>
  <c r="M36" i="161" l="1"/>
  <c r="N35" i="161"/>
  <c r="N36" i="161" l="1"/>
  <c r="O35" i="161"/>
  <c r="P35" i="161" l="1"/>
  <c r="O36" i="161"/>
  <c r="Q35" i="161" l="1"/>
  <c r="P36" i="161"/>
  <c r="R35" i="161" l="1"/>
  <c r="Q36" i="161"/>
  <c r="S35" i="161" l="1"/>
  <c r="R36" i="161"/>
  <c r="S36" i="161" l="1"/>
  <c r="T35" i="161"/>
  <c r="T36" i="161" l="1"/>
  <c r="U35" i="161"/>
  <c r="U36" i="161" l="1"/>
  <c r="V35" i="161"/>
  <c r="V36" i="161" l="1"/>
  <c r="W35" i="161"/>
  <c r="X35" i="161" l="1"/>
  <c r="W36" i="161"/>
  <c r="Y35" i="161" l="1"/>
  <c r="X36" i="161"/>
  <c r="Z35" i="161" l="1"/>
  <c r="Y36" i="161"/>
  <c r="AA35" i="161" l="1"/>
  <c r="Z36" i="161"/>
  <c r="AA36" i="161" l="1"/>
  <c r="AB35" i="161"/>
  <c r="AB36" i="161" l="1"/>
  <c r="AC35" i="161"/>
  <c r="AC36" i="161" l="1"/>
  <c r="AD35" i="161"/>
  <c r="AD36" i="161" l="1"/>
  <c r="C44" i="161"/>
  <c r="AG37" i="161"/>
  <c r="AG39" i="161" l="1"/>
  <c r="AG41" i="161"/>
  <c r="D44" i="161"/>
  <c r="C45" i="161"/>
  <c r="D45" i="161" l="1"/>
  <c r="E44" i="161"/>
  <c r="E45" i="161" l="1"/>
  <c r="F44" i="161"/>
  <c r="F45" i="161" l="1"/>
  <c r="G44" i="161"/>
  <c r="H44" i="161" l="1"/>
  <c r="G45" i="161"/>
  <c r="I44" i="161" l="1"/>
  <c r="H45" i="161"/>
  <c r="J44" i="161" l="1"/>
  <c r="I45" i="161"/>
  <c r="K44" i="161" l="1"/>
  <c r="J45" i="161"/>
  <c r="L44" i="161" l="1"/>
  <c r="K45" i="161"/>
  <c r="L45" i="161" l="1"/>
  <c r="M44" i="161"/>
  <c r="M45" i="161" l="1"/>
  <c r="N44" i="161"/>
  <c r="N45" i="161" l="1"/>
  <c r="O44" i="161"/>
  <c r="O45" i="161" l="1"/>
  <c r="P44" i="161"/>
  <c r="Q44" i="161" l="1"/>
  <c r="P45" i="161"/>
  <c r="R44" i="161" l="1"/>
  <c r="Q45" i="161"/>
  <c r="S44" i="161" l="1"/>
  <c r="R45" i="161"/>
  <c r="S45" i="161" l="1"/>
  <c r="T44" i="161"/>
  <c r="T45" i="161" l="1"/>
  <c r="U44" i="161"/>
  <c r="U45" i="161" l="1"/>
  <c r="V44" i="161"/>
  <c r="V45" i="161" l="1"/>
  <c r="W44" i="161"/>
  <c r="X44" i="161" l="1"/>
  <c r="W45" i="161"/>
  <c r="Y44" i="161" l="1"/>
  <c r="X45" i="161"/>
  <c r="Z44" i="161" l="1"/>
  <c r="Y45" i="161"/>
  <c r="AA44" i="161" l="1"/>
  <c r="Z45" i="161"/>
  <c r="AB44" i="161" l="1"/>
  <c r="AA45" i="161"/>
  <c r="AB45" i="161" l="1"/>
  <c r="AC44" i="161"/>
  <c r="AC45" i="161" l="1"/>
  <c r="AD44" i="161"/>
  <c r="AD45" i="161" l="1"/>
  <c r="C53" i="161"/>
  <c r="AG46" i="161"/>
  <c r="AG48" i="161" l="1"/>
  <c r="AG50" i="161"/>
  <c r="D53" i="161"/>
  <c r="C54" i="161"/>
  <c r="E53" i="161" l="1"/>
  <c r="D54" i="161"/>
  <c r="E54" i="161" l="1"/>
  <c r="F53" i="161"/>
  <c r="F54" i="161" l="1"/>
  <c r="G53" i="161"/>
  <c r="G54" i="161" l="1"/>
  <c r="H53" i="161"/>
  <c r="I53" i="161" l="1"/>
  <c r="H54" i="161"/>
  <c r="J53" i="161" l="1"/>
  <c r="I54" i="161"/>
  <c r="K53" i="161" l="1"/>
  <c r="J54" i="161"/>
  <c r="L53" i="161" l="1"/>
  <c r="K54" i="161"/>
  <c r="L54" i="161" l="1"/>
  <c r="M53" i="161"/>
  <c r="M54" i="161" l="1"/>
  <c r="N53" i="161"/>
  <c r="N54" i="161" l="1"/>
  <c r="O53" i="161"/>
  <c r="O54" i="161" l="1"/>
  <c r="P53" i="161"/>
  <c r="Q53" i="161" l="1"/>
  <c r="P54" i="161"/>
  <c r="R53" i="161" l="1"/>
  <c r="Q54" i="161"/>
  <c r="S53" i="161" l="1"/>
  <c r="R54" i="161"/>
  <c r="T53" i="161" l="1"/>
  <c r="S54" i="161"/>
  <c r="U53" i="161" l="1"/>
  <c r="T54" i="161"/>
  <c r="U54" i="161" l="1"/>
  <c r="V53" i="161"/>
  <c r="V54" i="161" l="1"/>
  <c r="W53" i="161"/>
  <c r="W54" i="161" l="1"/>
  <c r="X53" i="161"/>
  <c r="X54" i="161" l="1"/>
  <c r="Y53" i="161"/>
  <c r="Z53" i="161" l="1"/>
  <c r="Y54" i="161"/>
  <c r="AA53" i="161" l="1"/>
  <c r="Z54" i="161"/>
  <c r="AB53" i="161" l="1"/>
  <c r="AA54" i="161"/>
  <c r="AB54" i="161" l="1"/>
  <c r="AC53" i="161"/>
  <c r="AC54" i="161" l="1"/>
  <c r="AD53" i="161"/>
  <c r="C62" i="161" l="1"/>
  <c r="AD54" i="161"/>
  <c r="AG55" i="161"/>
  <c r="AG57" i="161" l="1"/>
  <c r="AG59" i="161"/>
  <c r="D62" i="161"/>
  <c r="C63" i="161"/>
  <c r="E62" i="161" l="1"/>
  <c r="D63" i="161"/>
  <c r="F62" i="161" l="1"/>
  <c r="E63" i="161"/>
  <c r="F63" i="161" l="1"/>
  <c r="G62" i="161"/>
  <c r="G63" i="161" l="1"/>
  <c r="H62" i="161"/>
  <c r="H63" i="161" l="1"/>
  <c r="I62" i="161"/>
  <c r="I63" i="161" l="1"/>
  <c r="J62" i="161"/>
  <c r="K62" i="161" l="1"/>
  <c r="J63" i="161"/>
  <c r="L62" i="161" l="1"/>
  <c r="K63" i="161"/>
  <c r="M62" i="161" l="1"/>
  <c r="L63" i="161"/>
  <c r="M63" i="161" l="1"/>
  <c r="N62" i="161"/>
  <c r="N63" i="161" l="1"/>
  <c r="O62" i="161"/>
  <c r="O63" i="161" l="1"/>
  <c r="P62" i="161"/>
  <c r="P63" i="161" l="1"/>
  <c r="Q62" i="161"/>
  <c r="R62" i="161" l="1"/>
  <c r="Q63" i="161"/>
  <c r="S62" i="161" l="1"/>
  <c r="R63" i="161"/>
  <c r="T62" i="161" l="1"/>
  <c r="S63" i="161"/>
  <c r="U62" i="161" l="1"/>
  <c r="T63" i="161"/>
  <c r="V62" i="161" l="1"/>
  <c r="U63" i="161"/>
  <c r="V63" i="161" l="1"/>
  <c r="W62" i="161"/>
  <c r="W63" i="161" l="1"/>
  <c r="X62" i="161"/>
  <c r="X63" i="161" l="1"/>
  <c r="Y62" i="161"/>
  <c r="Y63" i="161" l="1"/>
  <c r="Z62" i="161"/>
  <c r="AA62" i="161" l="1"/>
  <c r="Z63" i="161"/>
  <c r="AB62" i="161" l="1"/>
  <c r="AA63" i="161"/>
  <c r="AC62" i="161" l="1"/>
  <c r="AB63" i="161"/>
  <c r="AD62" i="161" l="1"/>
  <c r="AC63" i="161"/>
  <c r="AD63" i="161" l="1"/>
  <c r="C71" i="161"/>
  <c r="AG64" i="161"/>
  <c r="AG66" i="161" l="1"/>
  <c r="AG68" i="161"/>
  <c r="D71" i="161"/>
  <c r="C72" i="161"/>
  <c r="E71" i="161" l="1"/>
  <c r="D72" i="161"/>
  <c r="F71" i="161" l="1"/>
  <c r="E72" i="161"/>
  <c r="G71" i="161" l="1"/>
  <c r="F72" i="161"/>
  <c r="G72" i="161" l="1"/>
  <c r="H71" i="161"/>
  <c r="H72" i="161" l="1"/>
  <c r="I71" i="161"/>
  <c r="I72" i="161" l="1"/>
  <c r="J71" i="161"/>
  <c r="J72" i="161" l="1"/>
  <c r="K71" i="161"/>
  <c r="L71" i="161" l="1"/>
  <c r="K72" i="161"/>
  <c r="L72" i="161" l="1"/>
  <c r="M71" i="161"/>
  <c r="N71" i="161" l="1"/>
  <c r="M72" i="161"/>
  <c r="O71" i="161" l="1"/>
  <c r="N72" i="161"/>
  <c r="O72" i="161" l="1"/>
  <c r="P71" i="161"/>
  <c r="P72" i="161" l="1"/>
  <c r="Q71" i="161"/>
  <c r="Q72" i="161" l="1"/>
  <c r="R71" i="161"/>
  <c r="R72" i="161" l="1"/>
  <c r="S71" i="161"/>
  <c r="T71" i="161" l="1"/>
  <c r="S72" i="161"/>
  <c r="T72" i="161" l="1"/>
  <c r="U71" i="161"/>
  <c r="V71" i="161" l="1"/>
  <c r="U72" i="161"/>
  <c r="V72" i="161" l="1"/>
  <c r="W71" i="161"/>
  <c r="W72" i="161" l="1"/>
  <c r="X71" i="161"/>
  <c r="X72" i="161" l="1"/>
  <c r="Y71" i="161"/>
  <c r="Y72" i="161" l="1"/>
  <c r="Z71" i="161"/>
  <c r="AA71" i="161" l="1"/>
  <c r="Z72" i="161"/>
  <c r="AB71" i="161" l="1"/>
  <c r="AA72" i="161"/>
  <c r="AB72" i="161" l="1"/>
  <c r="AC71" i="161"/>
  <c r="AD71" i="161" l="1"/>
  <c r="AC72" i="161"/>
  <c r="AD72" i="161" l="1"/>
  <c r="C80" i="161"/>
  <c r="AG73" i="161"/>
  <c r="AG77" i="161" l="1"/>
  <c r="AG75" i="161"/>
  <c r="D80" i="161"/>
  <c r="C81" i="161"/>
  <c r="E80" i="161" l="1"/>
  <c r="D81" i="161"/>
  <c r="E81" i="161" l="1"/>
  <c r="F80" i="161"/>
  <c r="F81" i="161" l="1"/>
  <c r="G80" i="161"/>
  <c r="G81" i="161" l="1"/>
  <c r="H80" i="161"/>
  <c r="I80" i="161" l="1"/>
  <c r="H81" i="161"/>
  <c r="I81" i="161" l="1"/>
  <c r="J80" i="161"/>
  <c r="J81" i="161" l="1"/>
  <c r="K80" i="161"/>
  <c r="K81" i="161" l="1"/>
  <c r="L80" i="161"/>
  <c r="M80" i="161" l="1"/>
  <c r="L81" i="161"/>
  <c r="M81" i="161" l="1"/>
  <c r="N80" i="161"/>
  <c r="N81" i="161" l="1"/>
  <c r="O80" i="161"/>
  <c r="O81" i="161" l="1"/>
  <c r="P80" i="161"/>
  <c r="Q80" i="161" l="1"/>
  <c r="P81" i="161"/>
  <c r="R80" i="161" l="1"/>
  <c r="Q81" i="161"/>
  <c r="R81" i="161" l="1"/>
  <c r="S80" i="161"/>
  <c r="T80" i="161" l="1"/>
  <c r="S81" i="161"/>
  <c r="U80" i="161" l="1"/>
  <c r="T81" i="161"/>
  <c r="U81" i="161" l="1"/>
  <c r="V80" i="161"/>
  <c r="V81" i="161" l="1"/>
  <c r="W80" i="161"/>
  <c r="W81" i="161" l="1"/>
  <c r="X80" i="161"/>
  <c r="Y80" i="161" l="1"/>
  <c r="X81" i="161"/>
  <c r="Y81" i="161" l="1"/>
  <c r="Z80" i="161"/>
  <c r="Z81" i="161" l="1"/>
  <c r="AA80" i="161"/>
  <c r="AB80" i="161" l="1"/>
  <c r="AA81" i="161"/>
  <c r="AB81" i="161" l="1"/>
  <c r="AG82" i="161"/>
  <c r="AG84" i="161" l="1"/>
  <c r="AG86" i="161"/>
  <c r="U3" i="161"/>
  <c r="U4" i="161" l="1"/>
  <c r="Y3" i="161"/>
  <c r="AI4" i="161" l="1"/>
  <c r="AG4" i="161" s="1"/>
  <c r="AI3" i="161"/>
  <c r="AG3" i="161" s="1"/>
  <c r="AI5" i="161"/>
  <c r="AG5" i="161" s="1"/>
  <c r="Y4" i="161"/>
  <c r="X4" i="160" l="1"/>
  <c r="X3" i="160"/>
  <c r="G3" i="158" l="1"/>
  <c r="E3" i="160"/>
  <c r="AN862" i="160"/>
  <c r="AM862" i="160"/>
  <c r="AI862" i="160" s="1"/>
  <c r="AJ862" i="160"/>
  <c r="D862" i="160"/>
  <c r="AN861" i="160"/>
  <c r="AM861" i="160"/>
  <c r="AI861" i="160" s="1"/>
  <c r="AJ861" i="160"/>
  <c r="D861" i="160"/>
  <c r="AN860" i="160"/>
  <c r="AM860" i="160"/>
  <c r="AJ860" i="160"/>
  <c r="D860" i="160"/>
  <c r="AN859" i="160"/>
  <c r="AM859" i="160"/>
  <c r="AJ859" i="160"/>
  <c r="D859" i="160"/>
  <c r="AN857" i="160"/>
  <c r="AM857" i="160"/>
  <c r="AJ857" i="160"/>
  <c r="D857" i="160"/>
  <c r="AN856" i="160"/>
  <c r="AM856" i="160"/>
  <c r="AI856" i="160" s="1"/>
  <c r="AJ856" i="160"/>
  <c r="D856" i="160"/>
  <c r="AN855" i="160"/>
  <c r="AM855" i="160"/>
  <c r="AI855" i="160" s="1"/>
  <c r="AJ855" i="160"/>
  <c r="D855" i="160"/>
  <c r="AN854" i="160"/>
  <c r="AM854" i="160"/>
  <c r="AJ854" i="160"/>
  <c r="D854" i="160"/>
  <c r="AN852" i="160"/>
  <c r="AM852" i="160"/>
  <c r="AJ852" i="160"/>
  <c r="AN851" i="160"/>
  <c r="AM851" i="160"/>
  <c r="AI851" i="160" s="1"/>
  <c r="AJ851" i="160"/>
  <c r="D851" i="160"/>
  <c r="AN850" i="160"/>
  <c r="AM850" i="160"/>
  <c r="AJ850" i="160"/>
  <c r="D850" i="160"/>
  <c r="AN849" i="160"/>
  <c r="AM849" i="160"/>
  <c r="AI849" i="160" s="1"/>
  <c r="AJ849" i="160"/>
  <c r="D849" i="160"/>
  <c r="AN848" i="160"/>
  <c r="AM848" i="160"/>
  <c r="AI848" i="160" s="1"/>
  <c r="AJ848" i="160"/>
  <c r="D848" i="160"/>
  <c r="AN847" i="160"/>
  <c r="AM847" i="160"/>
  <c r="AJ847" i="160"/>
  <c r="D847" i="160"/>
  <c r="AN842" i="160"/>
  <c r="AM842" i="160"/>
  <c r="AJ842" i="160"/>
  <c r="D842" i="160"/>
  <c r="AN841" i="160"/>
  <c r="AM841" i="160"/>
  <c r="AJ841" i="160"/>
  <c r="D841" i="160"/>
  <c r="AN840" i="160"/>
  <c r="AM840" i="160"/>
  <c r="AI840" i="160" s="1"/>
  <c r="AJ840" i="160"/>
  <c r="D840" i="160"/>
  <c r="AN839" i="160"/>
  <c r="AM839" i="160"/>
  <c r="AJ839" i="160"/>
  <c r="D839" i="160"/>
  <c r="AN837" i="160"/>
  <c r="AM837" i="160"/>
  <c r="AJ837" i="160"/>
  <c r="D837" i="160"/>
  <c r="AN836" i="160"/>
  <c r="AM836" i="160"/>
  <c r="AJ836" i="160"/>
  <c r="D836" i="160"/>
  <c r="AN835" i="160"/>
  <c r="AM835" i="160"/>
  <c r="AJ835" i="160"/>
  <c r="D835" i="160"/>
  <c r="AN834" i="160"/>
  <c r="AM834" i="160"/>
  <c r="AI834" i="160" s="1"/>
  <c r="AJ834" i="160"/>
  <c r="D834" i="160"/>
  <c r="AN832" i="160"/>
  <c r="AM832" i="160"/>
  <c r="AI832" i="160" s="1"/>
  <c r="AJ832" i="160"/>
  <c r="AN831" i="160"/>
  <c r="AM831" i="160"/>
  <c r="AJ831" i="160"/>
  <c r="D831" i="160"/>
  <c r="AN830" i="160"/>
  <c r="AM830" i="160"/>
  <c r="AJ830" i="160"/>
  <c r="D830" i="160"/>
  <c r="AN829" i="160"/>
  <c r="AM829" i="160"/>
  <c r="AJ829" i="160"/>
  <c r="D829" i="160"/>
  <c r="AN828" i="160"/>
  <c r="AM828" i="160"/>
  <c r="AJ828" i="160"/>
  <c r="D828" i="160"/>
  <c r="AN827" i="160"/>
  <c r="AM827" i="160"/>
  <c r="AI827" i="160" s="1"/>
  <c r="AJ827" i="160"/>
  <c r="D827" i="160"/>
  <c r="AN822" i="160"/>
  <c r="AM822" i="160"/>
  <c r="AI822" i="160" s="1"/>
  <c r="AJ822" i="160"/>
  <c r="D822" i="160"/>
  <c r="AN821" i="160"/>
  <c r="AM821" i="160"/>
  <c r="AI821" i="160" s="1"/>
  <c r="AJ821" i="160"/>
  <c r="D821" i="160"/>
  <c r="AN820" i="160"/>
  <c r="AM820" i="160"/>
  <c r="AJ820" i="160"/>
  <c r="D820" i="160"/>
  <c r="AN819" i="160"/>
  <c r="AM819" i="160"/>
  <c r="AJ819" i="160"/>
  <c r="D819" i="160"/>
  <c r="AN817" i="160"/>
  <c r="AM817" i="160"/>
  <c r="AJ817" i="160"/>
  <c r="D817" i="160"/>
  <c r="AN816" i="160"/>
  <c r="AM816" i="160"/>
  <c r="AI816" i="160" s="1"/>
  <c r="AJ816" i="160"/>
  <c r="D816" i="160"/>
  <c r="AN815" i="160"/>
  <c r="AM815" i="160"/>
  <c r="AJ815" i="160"/>
  <c r="D815" i="160"/>
  <c r="AN814" i="160"/>
  <c r="AM814" i="160"/>
  <c r="AJ814" i="160"/>
  <c r="D814" i="160"/>
  <c r="AN812" i="160"/>
  <c r="AM812" i="160"/>
  <c r="AI812" i="160" s="1"/>
  <c r="AJ812" i="160"/>
  <c r="AN811" i="160"/>
  <c r="AM811" i="160"/>
  <c r="AJ811" i="160"/>
  <c r="D811" i="160"/>
  <c r="AN810" i="160"/>
  <c r="AM810" i="160"/>
  <c r="AJ810" i="160"/>
  <c r="D810" i="160"/>
  <c r="AN809" i="160"/>
  <c r="AM809" i="160"/>
  <c r="AJ809" i="160"/>
  <c r="D809" i="160"/>
  <c r="AN808" i="160"/>
  <c r="AI808" i="160" s="1"/>
  <c r="AM808" i="160"/>
  <c r="AJ808" i="160"/>
  <c r="D808" i="160"/>
  <c r="AN807" i="160"/>
  <c r="AM807" i="160"/>
  <c r="AJ807" i="160"/>
  <c r="D807" i="160"/>
  <c r="AN802" i="160"/>
  <c r="AM802" i="160"/>
  <c r="AJ802" i="160"/>
  <c r="D802" i="160"/>
  <c r="AN801" i="160"/>
  <c r="AM801" i="160"/>
  <c r="AJ801" i="160"/>
  <c r="D801" i="160"/>
  <c r="AN800" i="160"/>
  <c r="AM800" i="160"/>
  <c r="AI800" i="160" s="1"/>
  <c r="AJ800" i="160"/>
  <c r="D800" i="160"/>
  <c r="AN799" i="160"/>
  <c r="AM799" i="160"/>
  <c r="AI799" i="160" s="1"/>
  <c r="AJ799" i="160"/>
  <c r="D799" i="160"/>
  <c r="AN797" i="160"/>
  <c r="AM797" i="160"/>
  <c r="AI797" i="160" s="1"/>
  <c r="AJ797" i="160"/>
  <c r="D797" i="160"/>
  <c r="AN796" i="160"/>
  <c r="AM796" i="160"/>
  <c r="AI796" i="160" s="1"/>
  <c r="AJ796" i="160"/>
  <c r="D796" i="160"/>
  <c r="AN795" i="160"/>
  <c r="AM795" i="160"/>
  <c r="AJ795" i="160"/>
  <c r="D795" i="160"/>
  <c r="AN794" i="160"/>
  <c r="AM794" i="160"/>
  <c r="AJ794" i="160"/>
  <c r="D794" i="160"/>
  <c r="AN792" i="160"/>
  <c r="AM792" i="160"/>
  <c r="AJ792" i="160"/>
  <c r="AN791" i="160"/>
  <c r="AM791" i="160"/>
  <c r="AI791" i="160" s="1"/>
  <c r="AJ791" i="160"/>
  <c r="D791" i="160"/>
  <c r="AN790" i="160"/>
  <c r="AM790" i="160"/>
  <c r="AJ790" i="160"/>
  <c r="D790" i="160"/>
  <c r="AN789" i="160"/>
  <c r="AM789" i="160"/>
  <c r="AJ789" i="160"/>
  <c r="D789" i="160"/>
  <c r="AN788" i="160"/>
  <c r="AM788" i="160"/>
  <c r="AJ788" i="160"/>
  <c r="D788" i="160"/>
  <c r="AN787" i="160"/>
  <c r="AM787" i="160"/>
  <c r="AJ787" i="160"/>
  <c r="D787" i="160"/>
  <c r="X782" i="160"/>
  <c r="E782" i="160" s="1"/>
  <c r="X781" i="160"/>
  <c r="E781" i="160"/>
  <c r="AG780" i="160"/>
  <c r="AN776" i="160"/>
  <c r="AM776" i="160"/>
  <c r="AJ776" i="160"/>
  <c r="D776" i="160"/>
  <c r="AN775" i="160"/>
  <c r="AM775" i="160"/>
  <c r="AJ775" i="160"/>
  <c r="D775" i="160"/>
  <c r="AN774" i="160"/>
  <c r="AM774" i="160"/>
  <c r="AJ774" i="160"/>
  <c r="D774" i="160"/>
  <c r="AN773" i="160"/>
  <c r="AM773" i="160"/>
  <c r="AJ773" i="160"/>
  <c r="D773" i="160"/>
  <c r="AN771" i="160"/>
  <c r="AM771" i="160"/>
  <c r="AJ771" i="160"/>
  <c r="D771" i="160"/>
  <c r="AN770" i="160"/>
  <c r="AM770" i="160"/>
  <c r="AJ770" i="160"/>
  <c r="D770" i="160"/>
  <c r="AN769" i="160"/>
  <c r="AM769" i="160"/>
  <c r="AJ769" i="160"/>
  <c r="D769" i="160"/>
  <c r="AN768" i="160"/>
  <c r="AM768" i="160"/>
  <c r="AJ768" i="160"/>
  <c r="D768" i="160"/>
  <c r="AN766" i="160"/>
  <c r="AM766" i="160"/>
  <c r="AJ766" i="160"/>
  <c r="AN765" i="160"/>
  <c r="AM765" i="160"/>
  <c r="AJ765" i="160"/>
  <c r="D765" i="160"/>
  <c r="AN764" i="160"/>
  <c r="AI764" i="160" s="1"/>
  <c r="AM764" i="160"/>
  <c r="AJ764" i="160"/>
  <c r="D764" i="160"/>
  <c r="AN763" i="160"/>
  <c r="AM763" i="160"/>
  <c r="AJ763" i="160"/>
  <c r="D763" i="160"/>
  <c r="AN762" i="160"/>
  <c r="AM762" i="160"/>
  <c r="AJ762" i="160"/>
  <c r="D762" i="160"/>
  <c r="AN761" i="160"/>
  <c r="AM761" i="160"/>
  <c r="AJ761" i="160"/>
  <c r="D761" i="160"/>
  <c r="AN756" i="160"/>
  <c r="AI756" i="160" s="1"/>
  <c r="AM756" i="160"/>
  <c r="AJ756" i="160"/>
  <c r="D756" i="160"/>
  <c r="AN755" i="160"/>
  <c r="AM755" i="160"/>
  <c r="AJ755" i="160"/>
  <c r="D755" i="160"/>
  <c r="AN754" i="160"/>
  <c r="AM754" i="160"/>
  <c r="AJ754" i="160"/>
  <c r="D754" i="160"/>
  <c r="AN753" i="160"/>
  <c r="AM753" i="160"/>
  <c r="AJ753" i="160"/>
  <c r="D753" i="160"/>
  <c r="AN751" i="160"/>
  <c r="AI751" i="160" s="1"/>
  <c r="AM751" i="160"/>
  <c r="AJ751" i="160"/>
  <c r="D751" i="160"/>
  <c r="AN750" i="160"/>
  <c r="AM750" i="160"/>
  <c r="AJ750" i="160"/>
  <c r="D750" i="160"/>
  <c r="AN749" i="160"/>
  <c r="AM749" i="160"/>
  <c r="AJ749" i="160"/>
  <c r="D749" i="160"/>
  <c r="AN748" i="160"/>
  <c r="AM748" i="160"/>
  <c r="AJ748" i="160"/>
  <c r="D748" i="160"/>
  <c r="AN746" i="160"/>
  <c r="AM746" i="160"/>
  <c r="AJ746" i="160"/>
  <c r="AN745" i="160"/>
  <c r="AM745" i="160"/>
  <c r="AJ745" i="160"/>
  <c r="D745" i="160"/>
  <c r="AN744" i="160"/>
  <c r="AM744" i="160"/>
  <c r="AI744" i="160" s="1"/>
  <c r="AJ744" i="160"/>
  <c r="D744" i="160"/>
  <c r="AN743" i="160"/>
  <c r="AM743" i="160"/>
  <c r="AJ743" i="160"/>
  <c r="D743" i="160"/>
  <c r="AN742" i="160"/>
  <c r="AM742" i="160"/>
  <c r="AJ742" i="160"/>
  <c r="D742" i="160"/>
  <c r="AN741" i="160"/>
  <c r="AM741" i="160"/>
  <c r="AJ741" i="160"/>
  <c r="D741" i="160"/>
  <c r="AN736" i="160"/>
  <c r="AM736" i="160"/>
  <c r="AI736" i="160" s="1"/>
  <c r="AJ736" i="160"/>
  <c r="D736" i="160"/>
  <c r="AN735" i="160"/>
  <c r="AM735" i="160"/>
  <c r="AJ735" i="160"/>
  <c r="D735" i="160"/>
  <c r="AN734" i="160"/>
  <c r="AM734" i="160"/>
  <c r="AJ734" i="160"/>
  <c r="D734" i="160"/>
  <c r="AN733" i="160"/>
  <c r="AM733" i="160"/>
  <c r="AJ733" i="160"/>
  <c r="D733" i="160"/>
  <c r="AN731" i="160"/>
  <c r="AM731" i="160"/>
  <c r="AJ731" i="160"/>
  <c r="AI731" i="160"/>
  <c r="D731" i="160"/>
  <c r="AN730" i="160"/>
  <c r="AM730" i="160"/>
  <c r="AJ730" i="160"/>
  <c r="D730" i="160"/>
  <c r="AN729" i="160"/>
  <c r="AM729" i="160"/>
  <c r="AI729" i="160" s="1"/>
  <c r="AJ729" i="160"/>
  <c r="D729" i="160"/>
  <c r="AN728" i="160"/>
  <c r="AI728" i="160" s="1"/>
  <c r="AM728" i="160"/>
  <c r="AJ728" i="160"/>
  <c r="D728" i="160"/>
  <c r="AN726" i="160"/>
  <c r="AM726" i="160"/>
  <c r="AI726" i="160" s="1"/>
  <c r="AJ726" i="160"/>
  <c r="AN725" i="160"/>
  <c r="AM725" i="160"/>
  <c r="AJ725" i="160"/>
  <c r="D725" i="160"/>
  <c r="AN724" i="160"/>
  <c r="AM724" i="160"/>
  <c r="AJ724" i="160"/>
  <c r="D724" i="160"/>
  <c r="AN723" i="160"/>
  <c r="AM723" i="160"/>
  <c r="AJ723" i="160"/>
  <c r="D723" i="160"/>
  <c r="AN722" i="160"/>
  <c r="AM722" i="160"/>
  <c r="AI722" i="160" s="1"/>
  <c r="AJ722" i="160"/>
  <c r="D722" i="160"/>
  <c r="AN721" i="160"/>
  <c r="AM721" i="160"/>
  <c r="AJ721" i="160"/>
  <c r="D721" i="160"/>
  <c r="AN716" i="160"/>
  <c r="AM716" i="160"/>
  <c r="AJ716" i="160"/>
  <c r="D716" i="160"/>
  <c r="AN715" i="160"/>
  <c r="AM715" i="160"/>
  <c r="AJ715" i="160"/>
  <c r="D715" i="160"/>
  <c r="AN714" i="160"/>
  <c r="AM714" i="160"/>
  <c r="AJ714" i="160"/>
  <c r="D714" i="160"/>
  <c r="AN713" i="160"/>
  <c r="AM713" i="160"/>
  <c r="AJ713" i="160"/>
  <c r="D713" i="160"/>
  <c r="AN711" i="160"/>
  <c r="AM711" i="160"/>
  <c r="AJ711" i="160"/>
  <c r="D711" i="160"/>
  <c r="AN710" i="160"/>
  <c r="AM710" i="160"/>
  <c r="AJ710" i="160"/>
  <c r="D710" i="160"/>
  <c r="AN709" i="160"/>
  <c r="AM709" i="160"/>
  <c r="AJ709" i="160"/>
  <c r="D709" i="160"/>
  <c r="AN708" i="160"/>
  <c r="AM708" i="160"/>
  <c r="AJ708" i="160"/>
  <c r="D708" i="160"/>
  <c r="AN706" i="160"/>
  <c r="AM706" i="160"/>
  <c r="AJ706" i="160"/>
  <c r="AN705" i="160"/>
  <c r="AM705" i="160"/>
  <c r="AI705" i="160" s="1"/>
  <c r="AJ705" i="160"/>
  <c r="D705" i="160"/>
  <c r="AN704" i="160"/>
  <c r="AM704" i="160"/>
  <c r="AJ704" i="160"/>
  <c r="D704" i="160"/>
  <c r="AN703" i="160"/>
  <c r="AM703" i="160"/>
  <c r="AJ703" i="160"/>
  <c r="D703" i="160"/>
  <c r="AN702" i="160"/>
  <c r="AM702" i="160"/>
  <c r="AI702" i="160" s="1"/>
  <c r="AJ702" i="160"/>
  <c r="D702" i="160"/>
  <c r="AN701" i="160"/>
  <c r="AM701" i="160"/>
  <c r="AI701" i="160" s="1"/>
  <c r="AJ701" i="160"/>
  <c r="D701" i="160"/>
  <c r="X696" i="160"/>
  <c r="X695" i="160"/>
  <c r="E695" i="160"/>
  <c r="AG694" i="160"/>
  <c r="AN690" i="160"/>
  <c r="AM690" i="160"/>
  <c r="AJ690" i="160"/>
  <c r="D690" i="160"/>
  <c r="AN689" i="160"/>
  <c r="AM689" i="160"/>
  <c r="AJ689" i="160"/>
  <c r="AI689" i="160"/>
  <c r="D689" i="160"/>
  <c r="AN688" i="160"/>
  <c r="AM688" i="160"/>
  <c r="AJ688" i="160"/>
  <c r="D688" i="160"/>
  <c r="AN687" i="160"/>
  <c r="AM687" i="160"/>
  <c r="AI687" i="160" s="1"/>
  <c r="AJ687" i="160"/>
  <c r="D687" i="160"/>
  <c r="AN685" i="160"/>
  <c r="AI685" i="160" s="1"/>
  <c r="AM685" i="160"/>
  <c r="AJ685" i="160"/>
  <c r="D685" i="160"/>
  <c r="AN684" i="160"/>
  <c r="AM684" i="160"/>
  <c r="AJ684" i="160"/>
  <c r="AI684" i="160"/>
  <c r="D684" i="160"/>
  <c r="AN683" i="160"/>
  <c r="AM683" i="160"/>
  <c r="AJ683" i="160"/>
  <c r="AI683" i="160"/>
  <c r="D683" i="160"/>
  <c r="AN682" i="160"/>
  <c r="AM682" i="160"/>
  <c r="AI682" i="160" s="1"/>
  <c r="AJ682" i="160"/>
  <c r="D682" i="160"/>
  <c r="AN680" i="160"/>
  <c r="AM680" i="160"/>
  <c r="AJ680" i="160"/>
  <c r="AN679" i="160"/>
  <c r="AM679" i="160"/>
  <c r="AI679" i="160" s="1"/>
  <c r="AJ679" i="160"/>
  <c r="D679" i="160"/>
  <c r="AN678" i="160"/>
  <c r="AM678" i="160"/>
  <c r="AJ678" i="160"/>
  <c r="AI678" i="160"/>
  <c r="D678" i="160"/>
  <c r="AN677" i="160"/>
  <c r="AM677" i="160"/>
  <c r="AI677" i="160" s="1"/>
  <c r="AJ677" i="160"/>
  <c r="D677" i="160"/>
  <c r="AN676" i="160"/>
  <c r="AM676" i="160"/>
  <c r="AJ676" i="160"/>
  <c r="D676" i="160"/>
  <c r="AN675" i="160"/>
  <c r="AM675" i="160"/>
  <c r="AI675" i="160" s="1"/>
  <c r="AJ675" i="160"/>
  <c r="D675" i="160"/>
  <c r="AN670" i="160"/>
  <c r="AM670" i="160"/>
  <c r="AJ670" i="160"/>
  <c r="AI670" i="160"/>
  <c r="D670" i="160"/>
  <c r="AN669" i="160"/>
  <c r="AM669" i="160"/>
  <c r="AJ669" i="160"/>
  <c r="D669" i="160"/>
  <c r="AN668" i="160"/>
  <c r="AM668" i="160"/>
  <c r="AJ668" i="160"/>
  <c r="AI668" i="160"/>
  <c r="D668" i="160"/>
  <c r="AN667" i="160"/>
  <c r="AI667" i="160" s="1"/>
  <c r="AM667" i="160"/>
  <c r="AJ667" i="160"/>
  <c r="D667" i="160"/>
  <c r="AN665" i="160"/>
  <c r="AM665" i="160"/>
  <c r="AJ665" i="160"/>
  <c r="D665" i="160"/>
  <c r="AN664" i="160"/>
  <c r="AM664" i="160"/>
  <c r="AJ664" i="160"/>
  <c r="D664" i="160"/>
  <c r="AN663" i="160"/>
  <c r="AM663" i="160"/>
  <c r="AJ663" i="160"/>
  <c r="D663" i="160"/>
  <c r="AN662" i="160"/>
  <c r="AM662" i="160"/>
  <c r="AJ662" i="160"/>
  <c r="D662" i="160"/>
  <c r="AN660" i="160"/>
  <c r="AM660" i="160"/>
  <c r="AJ660" i="160"/>
  <c r="AN659" i="160"/>
  <c r="AM659" i="160"/>
  <c r="AJ659" i="160"/>
  <c r="D659" i="160"/>
  <c r="AN658" i="160"/>
  <c r="AM658" i="160"/>
  <c r="AJ658" i="160"/>
  <c r="D658" i="160"/>
  <c r="AN657" i="160"/>
  <c r="AM657" i="160"/>
  <c r="AJ657" i="160"/>
  <c r="D657" i="160"/>
  <c r="AN656" i="160"/>
  <c r="AM656" i="160"/>
  <c r="AJ656" i="160"/>
  <c r="D656" i="160"/>
  <c r="AN655" i="160"/>
  <c r="AI655" i="160" s="1"/>
  <c r="AM655" i="160"/>
  <c r="AJ655" i="160"/>
  <c r="D655" i="160"/>
  <c r="AN650" i="160"/>
  <c r="AM650" i="160"/>
  <c r="AJ650" i="160"/>
  <c r="D650" i="160"/>
  <c r="AN649" i="160"/>
  <c r="AM649" i="160"/>
  <c r="AI649" i="160" s="1"/>
  <c r="AJ649" i="160"/>
  <c r="D649" i="160"/>
  <c r="AN648" i="160"/>
  <c r="AM648" i="160"/>
  <c r="AJ648" i="160"/>
  <c r="D648" i="160"/>
  <c r="AN647" i="160"/>
  <c r="AI647" i="160" s="1"/>
  <c r="AM647" i="160"/>
  <c r="AJ647" i="160"/>
  <c r="D647" i="160"/>
  <c r="AN645" i="160"/>
  <c r="AM645" i="160"/>
  <c r="AJ645" i="160"/>
  <c r="D645" i="160"/>
  <c r="AN644" i="160"/>
  <c r="AM644" i="160"/>
  <c r="AI644" i="160" s="1"/>
  <c r="AJ644" i="160"/>
  <c r="D644" i="160"/>
  <c r="AN643" i="160"/>
  <c r="AM643" i="160"/>
  <c r="AJ643" i="160"/>
  <c r="D643" i="160"/>
  <c r="AN642" i="160"/>
  <c r="AM642" i="160"/>
  <c r="AJ642" i="160"/>
  <c r="D642" i="160"/>
  <c r="AN640" i="160"/>
  <c r="AM640" i="160"/>
  <c r="AJ640" i="160"/>
  <c r="AN639" i="160"/>
  <c r="AM639" i="160"/>
  <c r="AJ639" i="160"/>
  <c r="D639" i="160"/>
  <c r="AN638" i="160"/>
  <c r="AM638" i="160"/>
  <c r="AJ638" i="160"/>
  <c r="D638" i="160"/>
  <c r="AN637" i="160"/>
  <c r="AM637" i="160"/>
  <c r="AI637" i="160" s="1"/>
  <c r="AJ637" i="160"/>
  <c r="D637" i="160"/>
  <c r="AN636" i="160"/>
  <c r="AM636" i="160"/>
  <c r="AI636" i="160" s="1"/>
  <c r="AJ636" i="160"/>
  <c r="D636" i="160"/>
  <c r="AN635" i="160"/>
  <c r="AM635" i="160"/>
  <c r="AJ635" i="160"/>
  <c r="D635" i="160"/>
  <c r="AN630" i="160"/>
  <c r="AM630" i="160"/>
  <c r="AI630" i="160" s="1"/>
  <c r="AJ630" i="160"/>
  <c r="D630" i="160"/>
  <c r="AN629" i="160"/>
  <c r="AM629" i="160"/>
  <c r="AJ629" i="160"/>
  <c r="D629" i="160"/>
  <c r="AN628" i="160"/>
  <c r="AM628" i="160"/>
  <c r="AI628" i="160" s="1"/>
  <c r="AJ628" i="160"/>
  <c r="D628" i="160"/>
  <c r="AN627" i="160"/>
  <c r="AM627" i="160"/>
  <c r="AJ627" i="160"/>
  <c r="D627" i="160"/>
  <c r="AN625" i="160"/>
  <c r="AM625" i="160"/>
  <c r="AJ625" i="160"/>
  <c r="D625" i="160"/>
  <c r="AN624" i="160"/>
  <c r="AM624" i="160"/>
  <c r="AJ624" i="160"/>
  <c r="AI624" i="160"/>
  <c r="D624" i="160"/>
  <c r="AN623" i="160"/>
  <c r="AM623" i="160"/>
  <c r="AJ623" i="160"/>
  <c r="D623" i="160"/>
  <c r="AN622" i="160"/>
  <c r="AM622" i="160"/>
  <c r="AI622" i="160" s="1"/>
  <c r="AJ622" i="160"/>
  <c r="D622" i="160"/>
  <c r="AN620" i="160"/>
  <c r="AM620" i="160"/>
  <c r="AJ620" i="160"/>
  <c r="AN619" i="160"/>
  <c r="AM619" i="160"/>
  <c r="AJ619" i="160"/>
  <c r="D619" i="160"/>
  <c r="AN618" i="160"/>
  <c r="AM618" i="160"/>
  <c r="AJ618" i="160"/>
  <c r="D618" i="160"/>
  <c r="AN617" i="160"/>
  <c r="AM617" i="160"/>
  <c r="AJ617" i="160"/>
  <c r="D617" i="160"/>
  <c r="AN616" i="160"/>
  <c r="AI616" i="160" s="1"/>
  <c r="AM616" i="160"/>
  <c r="AJ616" i="160"/>
  <c r="D616" i="160"/>
  <c r="AN615" i="160"/>
  <c r="AM615" i="160"/>
  <c r="AI615" i="160" s="1"/>
  <c r="AJ615" i="160"/>
  <c r="D615" i="160"/>
  <c r="X610" i="160"/>
  <c r="X609" i="160"/>
  <c r="E609" i="160"/>
  <c r="AG608" i="160"/>
  <c r="AN604" i="160"/>
  <c r="AM604" i="160"/>
  <c r="AI604" i="160" s="1"/>
  <c r="AJ604" i="160"/>
  <c r="D604" i="160"/>
  <c r="AN603" i="160"/>
  <c r="AM603" i="160"/>
  <c r="AJ603" i="160"/>
  <c r="D603" i="160"/>
  <c r="AN602" i="160"/>
  <c r="AM602" i="160"/>
  <c r="AI602" i="160" s="1"/>
  <c r="AJ602" i="160"/>
  <c r="D602" i="160"/>
  <c r="AN601" i="160"/>
  <c r="AM601" i="160"/>
  <c r="AJ601" i="160"/>
  <c r="D601" i="160"/>
  <c r="AN599" i="160"/>
  <c r="AM599" i="160"/>
  <c r="AJ599" i="160"/>
  <c r="D599" i="160"/>
  <c r="AN598" i="160"/>
  <c r="AM598" i="160"/>
  <c r="AJ598" i="160"/>
  <c r="D598" i="160"/>
  <c r="AN597" i="160"/>
  <c r="AM597" i="160"/>
  <c r="AJ597" i="160"/>
  <c r="AI597" i="160"/>
  <c r="D597" i="160"/>
  <c r="AN596" i="160"/>
  <c r="AM596" i="160"/>
  <c r="AJ596" i="160"/>
  <c r="D596" i="160"/>
  <c r="AN594" i="160"/>
  <c r="AM594" i="160"/>
  <c r="AJ594" i="160"/>
  <c r="AN593" i="160"/>
  <c r="AM593" i="160"/>
  <c r="AJ593" i="160"/>
  <c r="D593" i="160"/>
  <c r="AN592" i="160"/>
  <c r="AM592" i="160"/>
  <c r="AJ592" i="160"/>
  <c r="D592" i="160"/>
  <c r="AN591" i="160"/>
  <c r="AM591" i="160"/>
  <c r="AJ591" i="160"/>
  <c r="D591" i="160"/>
  <c r="AN590" i="160"/>
  <c r="AM590" i="160"/>
  <c r="AJ590" i="160"/>
  <c r="D590" i="160"/>
  <c r="AN589" i="160"/>
  <c r="AM589" i="160"/>
  <c r="AJ589" i="160"/>
  <c r="D589" i="160"/>
  <c r="AN584" i="160"/>
  <c r="AM584" i="160"/>
  <c r="AJ584" i="160"/>
  <c r="D584" i="160"/>
  <c r="AN583" i="160"/>
  <c r="AI583" i="160" s="1"/>
  <c r="AM583" i="160"/>
  <c r="AJ583" i="160"/>
  <c r="D583" i="160"/>
  <c r="AN582" i="160"/>
  <c r="AM582" i="160"/>
  <c r="AJ582" i="160"/>
  <c r="D582" i="160"/>
  <c r="AN581" i="160"/>
  <c r="AM581" i="160"/>
  <c r="AJ581" i="160"/>
  <c r="D581" i="160"/>
  <c r="AN579" i="160"/>
  <c r="AM579" i="160"/>
  <c r="AJ579" i="160"/>
  <c r="D579" i="160"/>
  <c r="AN578" i="160"/>
  <c r="AI578" i="160" s="1"/>
  <c r="AM578" i="160"/>
  <c r="AJ578" i="160"/>
  <c r="D578" i="160"/>
  <c r="AN577" i="160"/>
  <c r="AM577" i="160"/>
  <c r="AJ577" i="160"/>
  <c r="D577" i="160"/>
  <c r="AN576" i="160"/>
  <c r="AM576" i="160"/>
  <c r="AJ576" i="160"/>
  <c r="D576" i="160"/>
  <c r="AN574" i="160"/>
  <c r="AM574" i="160"/>
  <c r="AJ574" i="160"/>
  <c r="AN573" i="160"/>
  <c r="AM573" i="160"/>
  <c r="AI573" i="160" s="1"/>
  <c r="AJ573" i="160"/>
  <c r="D573" i="160"/>
  <c r="AN572" i="160"/>
  <c r="AM572" i="160"/>
  <c r="AJ572" i="160"/>
  <c r="D572" i="160"/>
  <c r="AN571" i="160"/>
  <c r="AI571" i="160" s="1"/>
  <c r="AM571" i="160"/>
  <c r="AJ571" i="160"/>
  <c r="D571" i="160"/>
  <c r="AN570" i="160"/>
  <c r="AM570" i="160"/>
  <c r="AI570" i="160" s="1"/>
  <c r="AJ570" i="160"/>
  <c r="D570" i="160"/>
  <c r="AN569" i="160"/>
  <c r="AM569" i="160"/>
  <c r="AJ569" i="160"/>
  <c r="D569" i="160"/>
  <c r="AN564" i="160"/>
  <c r="AM564" i="160"/>
  <c r="AI564" i="160" s="1"/>
  <c r="AJ564" i="160"/>
  <c r="D564" i="160"/>
  <c r="AN563" i="160"/>
  <c r="AI563" i="160" s="1"/>
  <c r="AM563" i="160"/>
  <c r="AJ563" i="160"/>
  <c r="D563" i="160"/>
  <c r="AN562" i="160"/>
  <c r="AM562" i="160"/>
  <c r="AI562" i="160" s="1"/>
  <c r="AJ562" i="160"/>
  <c r="D562" i="160"/>
  <c r="AN561" i="160"/>
  <c r="AM561" i="160"/>
  <c r="AJ561" i="160"/>
  <c r="D561" i="160"/>
  <c r="AN559" i="160"/>
  <c r="AM559" i="160"/>
  <c r="AJ559" i="160"/>
  <c r="D559" i="160"/>
  <c r="AN558" i="160"/>
  <c r="AM558" i="160"/>
  <c r="AJ558" i="160"/>
  <c r="D558" i="160"/>
  <c r="AN557" i="160"/>
  <c r="AM557" i="160"/>
  <c r="AI557" i="160" s="1"/>
  <c r="AJ557" i="160"/>
  <c r="D557" i="160"/>
  <c r="AN556" i="160"/>
  <c r="AM556" i="160"/>
  <c r="AJ556" i="160"/>
  <c r="D556" i="160"/>
  <c r="AN554" i="160"/>
  <c r="AM554" i="160"/>
  <c r="AJ554" i="160"/>
  <c r="AN553" i="160"/>
  <c r="AM553" i="160"/>
  <c r="AJ553" i="160"/>
  <c r="D553" i="160"/>
  <c r="AN552" i="160"/>
  <c r="AM552" i="160"/>
  <c r="AI552" i="160" s="1"/>
  <c r="AJ552" i="160"/>
  <c r="D552" i="160"/>
  <c r="AN551" i="160"/>
  <c r="AM551" i="160"/>
  <c r="AJ551" i="160"/>
  <c r="D551" i="160"/>
  <c r="AN550" i="160"/>
  <c r="AM550" i="160"/>
  <c r="AI550" i="160" s="1"/>
  <c r="AJ550" i="160"/>
  <c r="D550" i="160"/>
  <c r="AN549" i="160"/>
  <c r="AM549" i="160"/>
  <c r="AJ549" i="160"/>
  <c r="D549" i="160"/>
  <c r="AN544" i="160"/>
  <c r="AM544" i="160"/>
  <c r="AI544" i="160" s="1"/>
  <c r="AJ544" i="160"/>
  <c r="D544" i="160"/>
  <c r="AN543" i="160"/>
  <c r="AM543" i="160"/>
  <c r="AJ543" i="160"/>
  <c r="D543" i="160"/>
  <c r="AN542" i="160"/>
  <c r="AM542" i="160"/>
  <c r="AI542" i="160" s="1"/>
  <c r="AJ542" i="160"/>
  <c r="D542" i="160"/>
  <c r="AN541" i="160"/>
  <c r="AM541" i="160"/>
  <c r="AJ541" i="160"/>
  <c r="D541" i="160"/>
  <c r="AN539" i="160"/>
  <c r="AM539" i="160"/>
  <c r="AJ539" i="160"/>
  <c r="D539" i="160"/>
  <c r="AN538" i="160"/>
  <c r="AM538" i="160"/>
  <c r="AJ538" i="160"/>
  <c r="D538" i="160"/>
  <c r="AN537" i="160"/>
  <c r="AM537" i="160"/>
  <c r="AI537" i="160" s="1"/>
  <c r="AJ537" i="160"/>
  <c r="D537" i="160"/>
  <c r="AN536" i="160"/>
  <c r="AM536" i="160"/>
  <c r="AJ536" i="160"/>
  <c r="D536" i="160"/>
  <c r="AN534" i="160"/>
  <c r="AM534" i="160"/>
  <c r="AJ534" i="160"/>
  <c r="AN533" i="160"/>
  <c r="AM533" i="160"/>
  <c r="AI533" i="160" s="1"/>
  <c r="AJ533" i="160"/>
  <c r="D533" i="160"/>
  <c r="AN532" i="160"/>
  <c r="AM532" i="160"/>
  <c r="AJ532" i="160"/>
  <c r="AI532" i="160"/>
  <c r="D532" i="160"/>
  <c r="AN531" i="160"/>
  <c r="AM531" i="160"/>
  <c r="AI531" i="160" s="1"/>
  <c r="AJ531" i="160"/>
  <c r="D531" i="160"/>
  <c r="AN530" i="160"/>
  <c r="AM530" i="160"/>
  <c r="AJ530" i="160"/>
  <c r="D530" i="160"/>
  <c r="AN529" i="160"/>
  <c r="AM529" i="160"/>
  <c r="AI529" i="160" s="1"/>
  <c r="AJ529" i="160"/>
  <c r="D529" i="160"/>
  <c r="X524" i="160"/>
  <c r="X523" i="160"/>
  <c r="E523" i="160"/>
  <c r="AG522" i="160"/>
  <c r="AN518" i="160"/>
  <c r="AM518" i="160"/>
  <c r="AJ518" i="160"/>
  <c r="D518" i="160"/>
  <c r="AN517" i="160"/>
  <c r="AM517" i="160"/>
  <c r="AJ517" i="160"/>
  <c r="D517" i="160"/>
  <c r="AN516" i="160"/>
  <c r="AM516" i="160"/>
  <c r="AJ516" i="160"/>
  <c r="D516" i="160"/>
  <c r="AN515" i="160"/>
  <c r="AM515" i="160"/>
  <c r="AJ515" i="160"/>
  <c r="D515" i="160"/>
  <c r="AN513" i="160"/>
  <c r="AM513" i="160"/>
  <c r="AJ513" i="160"/>
  <c r="D513" i="160"/>
  <c r="AN512" i="160"/>
  <c r="AM512" i="160"/>
  <c r="AJ512" i="160"/>
  <c r="D512" i="160"/>
  <c r="AN511" i="160"/>
  <c r="AM511" i="160"/>
  <c r="AJ511" i="160"/>
  <c r="D511" i="160"/>
  <c r="AN510" i="160"/>
  <c r="AM510" i="160"/>
  <c r="AJ510" i="160"/>
  <c r="D510" i="160"/>
  <c r="AN508" i="160"/>
  <c r="AM508" i="160"/>
  <c r="AJ508" i="160"/>
  <c r="AN507" i="160"/>
  <c r="AM507" i="160"/>
  <c r="AJ507" i="160"/>
  <c r="D507" i="160"/>
  <c r="AN506" i="160"/>
  <c r="AM506" i="160"/>
  <c r="AI506" i="160" s="1"/>
  <c r="AJ506" i="160"/>
  <c r="D506" i="160"/>
  <c r="AN505" i="160"/>
  <c r="AM505" i="160"/>
  <c r="AJ505" i="160"/>
  <c r="D505" i="160"/>
  <c r="AN504" i="160"/>
  <c r="AM504" i="160"/>
  <c r="AJ504" i="160"/>
  <c r="D504" i="160"/>
  <c r="AN503" i="160"/>
  <c r="AM503" i="160"/>
  <c r="AJ503" i="160"/>
  <c r="D503" i="160"/>
  <c r="AN498" i="160"/>
  <c r="AM498" i="160"/>
  <c r="AI498" i="160" s="1"/>
  <c r="AJ498" i="160"/>
  <c r="D498" i="160"/>
  <c r="AN497" i="160"/>
  <c r="AM497" i="160"/>
  <c r="AJ497" i="160"/>
  <c r="AI497" i="160"/>
  <c r="D497" i="160"/>
  <c r="AN496" i="160"/>
  <c r="AM496" i="160"/>
  <c r="AJ496" i="160"/>
  <c r="D496" i="160"/>
  <c r="AN495" i="160"/>
  <c r="AM495" i="160"/>
  <c r="AI495" i="160" s="1"/>
  <c r="AJ495" i="160"/>
  <c r="D495" i="160"/>
  <c r="AN493" i="160"/>
  <c r="AM493" i="160"/>
  <c r="AJ493" i="160"/>
  <c r="D493" i="160"/>
  <c r="AN492" i="160"/>
  <c r="AM492" i="160"/>
  <c r="AI492" i="160" s="1"/>
  <c r="AJ492" i="160"/>
  <c r="D492" i="160"/>
  <c r="AN491" i="160"/>
  <c r="AM491" i="160"/>
  <c r="AJ491" i="160"/>
  <c r="D491" i="160"/>
  <c r="AN490" i="160"/>
  <c r="AM490" i="160"/>
  <c r="AJ490" i="160"/>
  <c r="D490" i="160"/>
  <c r="AN488" i="160"/>
  <c r="AI488" i="160" s="1"/>
  <c r="AM488" i="160"/>
  <c r="AJ488" i="160"/>
  <c r="AN487" i="160"/>
  <c r="AM487" i="160"/>
  <c r="AJ487" i="160"/>
  <c r="D487" i="160"/>
  <c r="AN486" i="160"/>
  <c r="AM486" i="160"/>
  <c r="AJ486" i="160"/>
  <c r="D486" i="160"/>
  <c r="AN485" i="160"/>
  <c r="AM485" i="160"/>
  <c r="AJ485" i="160"/>
  <c r="D485" i="160"/>
  <c r="AN484" i="160"/>
  <c r="AM484" i="160"/>
  <c r="AI484" i="160" s="1"/>
  <c r="AJ484" i="160"/>
  <c r="D484" i="160"/>
  <c r="AN483" i="160"/>
  <c r="AM483" i="160"/>
  <c r="AJ483" i="160"/>
  <c r="D483" i="160"/>
  <c r="AN478" i="160"/>
  <c r="AM478" i="160"/>
  <c r="AJ478" i="160"/>
  <c r="D478" i="160"/>
  <c r="AN477" i="160"/>
  <c r="AM477" i="160"/>
  <c r="AJ477" i="160"/>
  <c r="D477" i="160"/>
  <c r="AN476" i="160"/>
  <c r="AM476" i="160"/>
  <c r="AI476" i="160" s="1"/>
  <c r="AJ476" i="160"/>
  <c r="D476" i="160"/>
  <c r="AN475" i="160"/>
  <c r="AM475" i="160"/>
  <c r="AI475" i="160" s="1"/>
  <c r="AJ475" i="160"/>
  <c r="D475" i="160"/>
  <c r="AN473" i="160"/>
  <c r="AM473" i="160"/>
  <c r="AJ473" i="160"/>
  <c r="D473" i="160"/>
  <c r="AN472" i="160"/>
  <c r="AM472" i="160"/>
  <c r="AI472" i="160" s="1"/>
  <c r="AJ472" i="160"/>
  <c r="D472" i="160"/>
  <c r="AN471" i="160"/>
  <c r="AM471" i="160"/>
  <c r="AJ471" i="160"/>
  <c r="D471" i="160"/>
  <c r="AN470" i="160"/>
  <c r="AM470" i="160"/>
  <c r="AJ470" i="160"/>
  <c r="D470" i="160"/>
  <c r="AN468" i="160"/>
  <c r="AM468" i="160"/>
  <c r="AJ468" i="160"/>
  <c r="AN467" i="160"/>
  <c r="AM467" i="160"/>
  <c r="AJ467" i="160"/>
  <c r="D467" i="160"/>
  <c r="AN466" i="160"/>
  <c r="AM466" i="160"/>
  <c r="AI466" i="160" s="1"/>
  <c r="AJ466" i="160"/>
  <c r="D466" i="160"/>
  <c r="AN465" i="160"/>
  <c r="AM465" i="160"/>
  <c r="AJ465" i="160"/>
  <c r="D465" i="160"/>
  <c r="AN464" i="160"/>
  <c r="AM464" i="160"/>
  <c r="AJ464" i="160"/>
  <c r="D464" i="160"/>
  <c r="AN463" i="160"/>
  <c r="AM463" i="160"/>
  <c r="AJ463" i="160"/>
  <c r="AI463" i="160"/>
  <c r="D463" i="160"/>
  <c r="AN458" i="160"/>
  <c r="AM458" i="160"/>
  <c r="AI458" i="160" s="1"/>
  <c r="AJ458" i="160"/>
  <c r="D458" i="160"/>
  <c r="AN457" i="160"/>
  <c r="AM457" i="160"/>
  <c r="AJ457" i="160"/>
  <c r="D457" i="160"/>
  <c r="AN456" i="160"/>
  <c r="AM456" i="160"/>
  <c r="AJ456" i="160"/>
  <c r="D456" i="160"/>
  <c r="AN455" i="160"/>
  <c r="AM455" i="160"/>
  <c r="AJ455" i="160"/>
  <c r="D455" i="160"/>
  <c r="AN453" i="160"/>
  <c r="AM453" i="160"/>
  <c r="AJ453" i="160"/>
  <c r="D453" i="160"/>
  <c r="AN452" i="160"/>
  <c r="AM452" i="160"/>
  <c r="AJ452" i="160"/>
  <c r="D452" i="160"/>
  <c r="AN451" i="160"/>
  <c r="AM451" i="160"/>
  <c r="AI451" i="160" s="1"/>
  <c r="AJ451" i="160"/>
  <c r="D451" i="160"/>
  <c r="AN450" i="160"/>
  <c r="AM450" i="160"/>
  <c r="AI450" i="160" s="1"/>
  <c r="AJ450" i="160"/>
  <c r="D450" i="160"/>
  <c r="AN448" i="160"/>
  <c r="AM448" i="160"/>
  <c r="AJ448" i="160"/>
  <c r="AI448" i="160"/>
  <c r="AN447" i="160"/>
  <c r="AM447" i="160"/>
  <c r="AJ447" i="160"/>
  <c r="AI447" i="160"/>
  <c r="D447" i="160"/>
  <c r="AN446" i="160"/>
  <c r="AM446" i="160"/>
  <c r="AJ446" i="160"/>
  <c r="D446" i="160"/>
  <c r="AN445" i="160"/>
  <c r="AM445" i="160"/>
  <c r="AJ445" i="160"/>
  <c r="D445" i="160"/>
  <c r="AN444" i="160"/>
  <c r="AM444" i="160"/>
  <c r="AJ444" i="160"/>
  <c r="D444" i="160"/>
  <c r="AN443" i="160"/>
  <c r="AM443" i="160"/>
  <c r="AI443" i="160" s="1"/>
  <c r="AJ443" i="160"/>
  <c r="D443" i="160"/>
  <c r="X438" i="160"/>
  <c r="X437" i="160"/>
  <c r="E437" i="160"/>
  <c r="AG436" i="160"/>
  <c r="AN432" i="160"/>
  <c r="AM432" i="160"/>
  <c r="AJ432" i="160"/>
  <c r="D432" i="160"/>
  <c r="AN431" i="160"/>
  <c r="AM431" i="160"/>
  <c r="AJ431" i="160"/>
  <c r="D431" i="160"/>
  <c r="AN430" i="160"/>
  <c r="AM430" i="160"/>
  <c r="AI430" i="160" s="1"/>
  <c r="AJ430" i="160"/>
  <c r="D430" i="160"/>
  <c r="AN429" i="160"/>
  <c r="AM429" i="160"/>
  <c r="AJ429" i="160"/>
  <c r="D429" i="160"/>
  <c r="AN427" i="160"/>
  <c r="AM427" i="160"/>
  <c r="AI427" i="160" s="1"/>
  <c r="AJ427" i="160"/>
  <c r="D427" i="160"/>
  <c r="AN426" i="160"/>
  <c r="AM426" i="160"/>
  <c r="AJ426" i="160"/>
  <c r="D426" i="160"/>
  <c r="AN425" i="160"/>
  <c r="AM425" i="160"/>
  <c r="AI425" i="160" s="1"/>
  <c r="AJ425" i="160"/>
  <c r="D425" i="160"/>
  <c r="AN424" i="160"/>
  <c r="AM424" i="160"/>
  <c r="AJ424" i="160"/>
  <c r="D424" i="160"/>
  <c r="AN422" i="160"/>
  <c r="AM422" i="160"/>
  <c r="AJ422" i="160"/>
  <c r="AN421" i="160"/>
  <c r="AI421" i="160" s="1"/>
  <c r="AM421" i="160"/>
  <c r="AJ421" i="160"/>
  <c r="D421" i="160"/>
  <c r="AN420" i="160"/>
  <c r="AM420" i="160"/>
  <c r="AI420" i="160" s="1"/>
  <c r="AJ420" i="160"/>
  <c r="D420" i="160"/>
  <c r="AN419" i="160"/>
  <c r="AM419" i="160"/>
  <c r="AJ419" i="160"/>
  <c r="AI419" i="160"/>
  <c r="D419" i="160"/>
  <c r="AN418" i="160"/>
  <c r="AM418" i="160"/>
  <c r="AI418" i="160" s="1"/>
  <c r="AJ418" i="160"/>
  <c r="D418" i="160"/>
  <c r="AN417" i="160"/>
  <c r="AM417" i="160"/>
  <c r="AI417" i="160" s="1"/>
  <c r="AJ417" i="160"/>
  <c r="D417" i="160"/>
  <c r="AN412" i="160"/>
  <c r="AM412" i="160"/>
  <c r="AJ412" i="160"/>
  <c r="D412" i="160"/>
  <c r="AN411" i="160"/>
  <c r="AM411" i="160"/>
  <c r="AI411" i="160" s="1"/>
  <c r="AJ411" i="160"/>
  <c r="D411" i="160"/>
  <c r="AN410" i="160"/>
  <c r="AM410" i="160"/>
  <c r="AJ410" i="160"/>
  <c r="D410" i="160"/>
  <c r="AN409" i="160"/>
  <c r="AM409" i="160"/>
  <c r="AJ409" i="160"/>
  <c r="D409" i="160"/>
  <c r="AN407" i="160"/>
  <c r="AM407" i="160"/>
  <c r="AJ407" i="160"/>
  <c r="D407" i="160"/>
  <c r="AN406" i="160"/>
  <c r="AM406" i="160"/>
  <c r="AI406" i="160" s="1"/>
  <c r="AJ406" i="160"/>
  <c r="D406" i="160"/>
  <c r="AN405" i="160"/>
  <c r="AM405" i="160"/>
  <c r="AJ405" i="160"/>
  <c r="D405" i="160"/>
  <c r="AN404" i="160"/>
  <c r="AM404" i="160"/>
  <c r="AJ404" i="160"/>
  <c r="D404" i="160"/>
  <c r="AN402" i="160"/>
  <c r="AM402" i="160"/>
  <c r="AJ402" i="160"/>
  <c r="AN401" i="160"/>
  <c r="AM401" i="160"/>
  <c r="AJ401" i="160"/>
  <c r="D401" i="160"/>
  <c r="AN400" i="160"/>
  <c r="AM400" i="160"/>
  <c r="AJ400" i="160"/>
  <c r="D400" i="160"/>
  <c r="AN399" i="160"/>
  <c r="AM399" i="160"/>
  <c r="AI399" i="160" s="1"/>
  <c r="AJ399" i="160"/>
  <c r="D399" i="160"/>
  <c r="AN398" i="160"/>
  <c r="AM398" i="160"/>
  <c r="AI398" i="160" s="1"/>
  <c r="AJ398" i="160"/>
  <c r="D398" i="160"/>
  <c r="AN397" i="160"/>
  <c r="AM397" i="160"/>
  <c r="AJ397" i="160"/>
  <c r="D397" i="160"/>
  <c r="AN392" i="160"/>
  <c r="AM392" i="160"/>
  <c r="AJ392" i="160"/>
  <c r="D392" i="160"/>
  <c r="AN391" i="160"/>
  <c r="AM391" i="160"/>
  <c r="AJ391" i="160"/>
  <c r="D391" i="160"/>
  <c r="AN390" i="160"/>
  <c r="AM390" i="160"/>
  <c r="AJ390" i="160"/>
  <c r="D390" i="160"/>
  <c r="AN389" i="160"/>
  <c r="AM389" i="160"/>
  <c r="AJ389" i="160"/>
  <c r="D389" i="160"/>
  <c r="AN387" i="160"/>
  <c r="AM387" i="160"/>
  <c r="AI387" i="160" s="1"/>
  <c r="AJ387" i="160"/>
  <c r="D387" i="160"/>
  <c r="AN386" i="160"/>
  <c r="AM386" i="160"/>
  <c r="AJ386" i="160"/>
  <c r="D386" i="160"/>
  <c r="AN385" i="160"/>
  <c r="AM385" i="160"/>
  <c r="AJ385" i="160"/>
  <c r="AI385" i="160"/>
  <c r="D385" i="160"/>
  <c r="AN384" i="160"/>
  <c r="AM384" i="160"/>
  <c r="AJ384" i="160"/>
  <c r="D384" i="160"/>
  <c r="AN382" i="160"/>
  <c r="AM382" i="160"/>
  <c r="AJ382" i="160"/>
  <c r="AN381" i="160"/>
  <c r="AM381" i="160"/>
  <c r="AJ381" i="160"/>
  <c r="D381" i="160"/>
  <c r="AN380" i="160"/>
  <c r="AM380" i="160"/>
  <c r="AJ380" i="160"/>
  <c r="D380" i="160"/>
  <c r="AN379" i="160"/>
  <c r="AM379" i="160"/>
  <c r="AJ379" i="160"/>
  <c r="D379" i="160"/>
  <c r="AN378" i="160"/>
  <c r="AI378" i="160" s="1"/>
  <c r="AM378" i="160"/>
  <c r="AJ378" i="160"/>
  <c r="D378" i="160"/>
  <c r="AN377" i="160"/>
  <c r="AM377" i="160"/>
  <c r="AJ377" i="160"/>
  <c r="D377" i="160"/>
  <c r="AN372" i="160"/>
  <c r="AM372" i="160"/>
  <c r="AJ372" i="160"/>
  <c r="D372" i="160"/>
  <c r="AN371" i="160"/>
  <c r="AM371" i="160"/>
  <c r="AJ371" i="160"/>
  <c r="D371" i="160"/>
  <c r="AN370" i="160"/>
  <c r="AI370" i="160" s="1"/>
  <c r="AM370" i="160"/>
  <c r="AJ370" i="160"/>
  <c r="D370" i="160"/>
  <c r="AN369" i="160"/>
  <c r="AM369" i="160"/>
  <c r="AJ369" i="160"/>
  <c r="D369" i="160"/>
  <c r="AN367" i="160"/>
  <c r="AI367" i="160" s="1"/>
  <c r="AM367" i="160"/>
  <c r="AJ367" i="160"/>
  <c r="D367" i="160"/>
  <c r="AN366" i="160"/>
  <c r="AM366" i="160"/>
  <c r="AJ366" i="160"/>
  <c r="D366" i="160"/>
  <c r="AN365" i="160"/>
  <c r="AM365" i="160"/>
  <c r="AJ365" i="160"/>
  <c r="D365" i="160"/>
  <c r="AN364" i="160"/>
  <c r="AM364" i="160"/>
  <c r="AJ364" i="160"/>
  <c r="D364" i="160"/>
  <c r="AN362" i="160"/>
  <c r="AM362" i="160"/>
  <c r="AJ362" i="160"/>
  <c r="AN361" i="160"/>
  <c r="AM361" i="160"/>
  <c r="AJ361" i="160"/>
  <c r="AI361" i="160"/>
  <c r="D361" i="160"/>
  <c r="AN360" i="160"/>
  <c r="AM360" i="160"/>
  <c r="AJ360" i="160"/>
  <c r="D360" i="160"/>
  <c r="AN359" i="160"/>
  <c r="AM359" i="160"/>
  <c r="AJ359" i="160"/>
  <c r="AI359" i="160"/>
  <c r="D359" i="160"/>
  <c r="AN358" i="160"/>
  <c r="AM358" i="160"/>
  <c r="AJ358" i="160"/>
  <c r="D358" i="160"/>
  <c r="AN357" i="160"/>
  <c r="AM357" i="160"/>
  <c r="AI357" i="160" s="1"/>
  <c r="AJ357" i="160"/>
  <c r="D357" i="160"/>
  <c r="X352" i="160"/>
  <c r="X351" i="160"/>
  <c r="E351" i="160"/>
  <c r="AG350" i="160"/>
  <c r="AN346" i="160"/>
  <c r="AM346" i="160"/>
  <c r="AJ346" i="160"/>
  <c r="D346" i="160"/>
  <c r="AN345" i="160"/>
  <c r="AM345" i="160"/>
  <c r="AJ345" i="160"/>
  <c r="D345" i="160"/>
  <c r="AN344" i="160"/>
  <c r="AM344" i="160"/>
  <c r="AI344" i="160" s="1"/>
  <c r="AJ344" i="160"/>
  <c r="D344" i="160"/>
  <c r="AN343" i="160"/>
  <c r="AM343" i="160"/>
  <c r="AJ343" i="160"/>
  <c r="D343" i="160"/>
  <c r="AN341" i="160"/>
  <c r="AM341" i="160"/>
  <c r="AJ341" i="160"/>
  <c r="D341" i="160"/>
  <c r="AN340" i="160"/>
  <c r="AM340" i="160"/>
  <c r="AJ340" i="160"/>
  <c r="D340" i="160"/>
  <c r="AN339" i="160"/>
  <c r="AM339" i="160"/>
  <c r="AJ339" i="160"/>
  <c r="D339" i="160"/>
  <c r="AN338" i="160"/>
  <c r="AM338" i="160"/>
  <c r="AJ338" i="160"/>
  <c r="D338" i="160"/>
  <c r="AN336" i="160"/>
  <c r="AM336" i="160"/>
  <c r="AJ336" i="160"/>
  <c r="AN335" i="160"/>
  <c r="AM335" i="160"/>
  <c r="AJ335" i="160"/>
  <c r="AI335" i="160"/>
  <c r="D335" i="160"/>
  <c r="AN334" i="160"/>
  <c r="AM334" i="160"/>
  <c r="AI334" i="160" s="1"/>
  <c r="AJ334" i="160"/>
  <c r="D334" i="160"/>
  <c r="AN333" i="160"/>
  <c r="AM333" i="160"/>
  <c r="AJ333" i="160"/>
  <c r="D333" i="160"/>
  <c r="AN332" i="160"/>
  <c r="AM332" i="160"/>
  <c r="AI332" i="160" s="1"/>
  <c r="AJ332" i="160"/>
  <c r="D332" i="160"/>
  <c r="AN331" i="160"/>
  <c r="AM331" i="160"/>
  <c r="AJ331" i="160"/>
  <c r="D331" i="160"/>
  <c r="AN326" i="160"/>
  <c r="AM326" i="160"/>
  <c r="AJ326" i="160"/>
  <c r="D326" i="160"/>
  <c r="AN325" i="160"/>
  <c r="AM325" i="160"/>
  <c r="AI325" i="160" s="1"/>
  <c r="AJ325" i="160"/>
  <c r="D325" i="160"/>
  <c r="AN324" i="160"/>
  <c r="AM324" i="160"/>
  <c r="AI324" i="160" s="1"/>
  <c r="AJ324" i="160"/>
  <c r="D324" i="160"/>
  <c r="AN323" i="160"/>
  <c r="AM323" i="160"/>
  <c r="AJ323" i="160"/>
  <c r="D323" i="160"/>
  <c r="AN321" i="160"/>
  <c r="AM321" i="160"/>
  <c r="AJ321" i="160"/>
  <c r="D321" i="160"/>
  <c r="AN320" i="160"/>
  <c r="AM320" i="160"/>
  <c r="AI320" i="160" s="1"/>
  <c r="AJ320" i="160"/>
  <c r="D320" i="160"/>
  <c r="AN319" i="160"/>
  <c r="AM319" i="160"/>
  <c r="AJ319" i="160"/>
  <c r="D319" i="160"/>
  <c r="AN318" i="160"/>
  <c r="AM318" i="160"/>
  <c r="AJ318" i="160"/>
  <c r="D318" i="160"/>
  <c r="AN316" i="160"/>
  <c r="AM316" i="160"/>
  <c r="AJ316" i="160"/>
  <c r="AN315" i="160"/>
  <c r="AM315" i="160"/>
  <c r="AI315" i="160" s="1"/>
  <c r="AJ315" i="160"/>
  <c r="D315" i="160"/>
  <c r="AN314" i="160"/>
  <c r="AM314" i="160"/>
  <c r="AJ314" i="160"/>
  <c r="D314" i="160"/>
  <c r="AN313" i="160"/>
  <c r="AM313" i="160"/>
  <c r="AJ313" i="160"/>
  <c r="D313" i="160"/>
  <c r="AN312" i="160"/>
  <c r="AM312" i="160"/>
  <c r="AJ312" i="160"/>
  <c r="D312" i="160"/>
  <c r="AN311" i="160"/>
  <c r="AM311" i="160"/>
  <c r="AJ311" i="160"/>
  <c r="D311" i="160"/>
  <c r="AN306" i="160"/>
  <c r="AM306" i="160"/>
  <c r="AI306" i="160" s="1"/>
  <c r="AJ306" i="160"/>
  <c r="D306" i="160"/>
  <c r="AN305" i="160"/>
  <c r="AM305" i="160"/>
  <c r="AJ305" i="160"/>
  <c r="AI305" i="160"/>
  <c r="D305" i="160"/>
  <c r="AN304" i="160"/>
  <c r="AM304" i="160"/>
  <c r="AI304" i="160" s="1"/>
  <c r="AJ304" i="160"/>
  <c r="D304" i="160"/>
  <c r="AN303" i="160"/>
  <c r="AM303" i="160"/>
  <c r="AJ303" i="160"/>
  <c r="D303" i="160"/>
  <c r="AN301" i="160"/>
  <c r="AM301" i="160"/>
  <c r="AI301" i="160" s="1"/>
  <c r="AJ301" i="160"/>
  <c r="D301" i="160"/>
  <c r="AN300" i="160"/>
  <c r="AM300" i="160"/>
  <c r="AJ300" i="160"/>
  <c r="D300" i="160"/>
  <c r="AN299" i="160"/>
  <c r="AM299" i="160"/>
  <c r="AI299" i="160" s="1"/>
  <c r="AJ299" i="160"/>
  <c r="D299" i="160"/>
  <c r="AN298" i="160"/>
  <c r="AM298" i="160"/>
  <c r="AJ298" i="160"/>
  <c r="D298" i="160"/>
  <c r="AN296" i="160"/>
  <c r="AM296" i="160"/>
  <c r="AI296" i="160" s="1"/>
  <c r="AJ296" i="160"/>
  <c r="AN295" i="160"/>
  <c r="AM295" i="160"/>
  <c r="AI295" i="160" s="1"/>
  <c r="AJ295" i="160"/>
  <c r="D295" i="160"/>
  <c r="AN294" i="160"/>
  <c r="AM294" i="160"/>
  <c r="AI294" i="160" s="1"/>
  <c r="AJ294" i="160"/>
  <c r="D294" i="160"/>
  <c r="AN293" i="160"/>
  <c r="AM293" i="160"/>
  <c r="AJ293" i="160"/>
  <c r="D293" i="160"/>
  <c r="AN292" i="160"/>
  <c r="AM292" i="160"/>
  <c r="AI292" i="160" s="1"/>
  <c r="AJ292" i="160"/>
  <c r="D292" i="160"/>
  <c r="AN291" i="160"/>
  <c r="AM291" i="160"/>
  <c r="AI291" i="160" s="1"/>
  <c r="AJ291" i="160"/>
  <c r="D291" i="160"/>
  <c r="AN286" i="160"/>
  <c r="AM286" i="160"/>
  <c r="AI286" i="160" s="1"/>
  <c r="AJ286" i="160"/>
  <c r="D286" i="160"/>
  <c r="AN285" i="160"/>
  <c r="AM285" i="160"/>
  <c r="AJ285" i="160"/>
  <c r="D285" i="160"/>
  <c r="AN284" i="160"/>
  <c r="AM284" i="160"/>
  <c r="AJ284" i="160"/>
  <c r="D284" i="160"/>
  <c r="AN283" i="160"/>
  <c r="AM283" i="160"/>
  <c r="AJ283" i="160"/>
  <c r="D283" i="160"/>
  <c r="AN281" i="160"/>
  <c r="AM281" i="160"/>
  <c r="AI281" i="160" s="1"/>
  <c r="AJ281" i="160"/>
  <c r="D281" i="160"/>
  <c r="AN280" i="160"/>
  <c r="AM280" i="160"/>
  <c r="AJ280" i="160"/>
  <c r="D280" i="160"/>
  <c r="AN279" i="160"/>
  <c r="AM279" i="160"/>
  <c r="AJ279" i="160"/>
  <c r="D279" i="160"/>
  <c r="AN278" i="160"/>
  <c r="AM278" i="160"/>
  <c r="AJ278" i="160"/>
  <c r="D278" i="160"/>
  <c r="AN276" i="160"/>
  <c r="AM276" i="160"/>
  <c r="AJ276" i="160"/>
  <c r="AN275" i="160"/>
  <c r="AM275" i="160"/>
  <c r="AJ275" i="160"/>
  <c r="D275" i="160"/>
  <c r="AN274" i="160"/>
  <c r="AM274" i="160"/>
  <c r="AJ274" i="160"/>
  <c r="D274" i="160"/>
  <c r="AN273" i="160"/>
  <c r="AM273" i="160"/>
  <c r="AJ273" i="160"/>
  <c r="D273" i="160"/>
  <c r="AN272" i="160"/>
  <c r="AM272" i="160"/>
  <c r="AJ272" i="160"/>
  <c r="D272" i="160"/>
  <c r="AN271" i="160"/>
  <c r="AM271" i="160"/>
  <c r="AJ271" i="160"/>
  <c r="D271" i="160"/>
  <c r="X266" i="160"/>
  <c r="X265" i="160"/>
  <c r="E265" i="160"/>
  <c r="AG264" i="160"/>
  <c r="AN260" i="160"/>
  <c r="AM260" i="160"/>
  <c r="AI260" i="160" s="1"/>
  <c r="AJ260" i="160"/>
  <c r="D260" i="160"/>
  <c r="AN259" i="160"/>
  <c r="AM259" i="160"/>
  <c r="AJ259" i="160"/>
  <c r="D259" i="160"/>
  <c r="AN258" i="160"/>
  <c r="AM258" i="160"/>
  <c r="AJ258" i="160"/>
  <c r="D258" i="160"/>
  <c r="AN257" i="160"/>
  <c r="AM257" i="160"/>
  <c r="AJ257" i="160"/>
  <c r="D257" i="160"/>
  <c r="AN255" i="160"/>
  <c r="AM255" i="160"/>
  <c r="AI255" i="160" s="1"/>
  <c r="AJ255" i="160"/>
  <c r="D255" i="160"/>
  <c r="AN254" i="160"/>
  <c r="AM254" i="160"/>
  <c r="AJ254" i="160"/>
  <c r="D254" i="160"/>
  <c r="AN253" i="160"/>
  <c r="AM253" i="160"/>
  <c r="AJ253" i="160"/>
  <c r="D253" i="160"/>
  <c r="AN252" i="160"/>
  <c r="AM252" i="160"/>
  <c r="AJ252" i="160"/>
  <c r="D252" i="160"/>
  <c r="AN250" i="160"/>
  <c r="AM250" i="160"/>
  <c r="AJ250" i="160"/>
  <c r="AN249" i="160"/>
  <c r="AM249" i="160"/>
  <c r="AJ249" i="160"/>
  <c r="D249" i="160"/>
  <c r="AN248" i="160"/>
  <c r="AM248" i="160"/>
  <c r="AJ248" i="160"/>
  <c r="D248" i="160"/>
  <c r="AN247" i="160"/>
  <c r="AM247" i="160"/>
  <c r="AJ247" i="160"/>
  <c r="D247" i="160"/>
  <c r="AN246" i="160"/>
  <c r="AM246" i="160"/>
  <c r="AJ246" i="160"/>
  <c r="D246" i="160"/>
  <c r="AN245" i="160"/>
  <c r="AM245" i="160"/>
  <c r="AJ245" i="160"/>
  <c r="D245" i="160"/>
  <c r="AN240" i="160"/>
  <c r="AM240" i="160"/>
  <c r="AJ240" i="160"/>
  <c r="D240" i="160"/>
  <c r="AN239" i="160"/>
  <c r="AM239" i="160"/>
  <c r="AJ239" i="160"/>
  <c r="D239" i="160"/>
  <c r="AN238" i="160"/>
  <c r="AM238" i="160"/>
  <c r="AJ238" i="160"/>
  <c r="D238" i="160"/>
  <c r="AN237" i="160"/>
  <c r="AM237" i="160"/>
  <c r="AJ237" i="160"/>
  <c r="D237" i="160"/>
  <c r="AN235" i="160"/>
  <c r="AM235" i="160"/>
  <c r="AJ235" i="160"/>
  <c r="D235" i="160"/>
  <c r="AN234" i="160"/>
  <c r="AM234" i="160"/>
  <c r="AJ234" i="160"/>
  <c r="D234" i="160"/>
  <c r="AN233" i="160"/>
  <c r="AM233" i="160"/>
  <c r="AI233" i="160" s="1"/>
  <c r="AJ233" i="160"/>
  <c r="D233" i="160"/>
  <c r="AN232" i="160"/>
  <c r="AM232" i="160"/>
  <c r="AJ232" i="160"/>
  <c r="D232" i="160"/>
  <c r="AN230" i="160"/>
  <c r="AM230" i="160"/>
  <c r="AJ230" i="160"/>
  <c r="AN229" i="160"/>
  <c r="AM229" i="160"/>
  <c r="AI229" i="160" s="1"/>
  <c r="AJ229" i="160"/>
  <c r="D229" i="160"/>
  <c r="AN228" i="160"/>
  <c r="AM228" i="160"/>
  <c r="AJ228" i="160"/>
  <c r="D228" i="160"/>
  <c r="AN227" i="160"/>
  <c r="AM227" i="160"/>
  <c r="AI227" i="160" s="1"/>
  <c r="AJ227" i="160"/>
  <c r="D227" i="160"/>
  <c r="AN226" i="160"/>
  <c r="AM226" i="160"/>
  <c r="AJ226" i="160"/>
  <c r="AI226" i="160"/>
  <c r="D226" i="160"/>
  <c r="AN225" i="160"/>
  <c r="AM225" i="160"/>
  <c r="AI225" i="160" s="1"/>
  <c r="AJ225" i="160"/>
  <c r="D225" i="160"/>
  <c r="AN220" i="160"/>
  <c r="AM220" i="160"/>
  <c r="AI220" i="160" s="1"/>
  <c r="AJ220" i="160"/>
  <c r="D220" i="160"/>
  <c r="AN219" i="160"/>
  <c r="AM219" i="160"/>
  <c r="AI219" i="160" s="1"/>
  <c r="AJ219" i="160"/>
  <c r="D219" i="160"/>
  <c r="AN218" i="160"/>
  <c r="AM218" i="160"/>
  <c r="AI218" i="160" s="1"/>
  <c r="AJ218" i="160"/>
  <c r="D218" i="160"/>
  <c r="AN217" i="160"/>
  <c r="AM217" i="160"/>
  <c r="AJ217" i="160"/>
  <c r="D217" i="160"/>
  <c r="AN215" i="160"/>
  <c r="AM215" i="160"/>
  <c r="AI215" i="160" s="1"/>
  <c r="AJ215" i="160"/>
  <c r="D215" i="160"/>
  <c r="AN214" i="160"/>
  <c r="AM214" i="160"/>
  <c r="AI214" i="160" s="1"/>
  <c r="AJ214" i="160"/>
  <c r="D214" i="160"/>
  <c r="AN213" i="160"/>
  <c r="AM213" i="160"/>
  <c r="AJ213" i="160"/>
  <c r="D213" i="160"/>
  <c r="AN212" i="160"/>
  <c r="AM212" i="160"/>
  <c r="AI212" i="160" s="1"/>
  <c r="AJ212" i="160"/>
  <c r="D212" i="160"/>
  <c r="AN210" i="160"/>
  <c r="AM210" i="160"/>
  <c r="AJ210" i="160"/>
  <c r="AN209" i="160"/>
  <c r="AM209" i="160"/>
  <c r="AJ209" i="160"/>
  <c r="D209" i="160"/>
  <c r="AN208" i="160"/>
  <c r="AM208" i="160"/>
  <c r="AJ208" i="160"/>
  <c r="D208" i="160"/>
  <c r="AN207" i="160"/>
  <c r="AM207" i="160"/>
  <c r="AJ207" i="160"/>
  <c r="D207" i="160"/>
  <c r="AN206" i="160"/>
  <c r="AM206" i="160"/>
  <c r="AJ206" i="160"/>
  <c r="D206" i="160"/>
  <c r="AN205" i="160"/>
  <c r="AM205" i="160"/>
  <c r="AJ205" i="160"/>
  <c r="D205" i="160"/>
  <c r="AN200" i="160"/>
  <c r="AM200" i="160"/>
  <c r="AJ200" i="160"/>
  <c r="D200" i="160"/>
  <c r="AN199" i="160"/>
  <c r="AM199" i="160"/>
  <c r="AJ199" i="160"/>
  <c r="D199" i="160"/>
  <c r="AN198" i="160"/>
  <c r="AM198" i="160"/>
  <c r="AJ198" i="160"/>
  <c r="D198" i="160"/>
  <c r="AN197" i="160"/>
  <c r="AM197" i="160"/>
  <c r="AJ197" i="160"/>
  <c r="D197" i="160"/>
  <c r="AN195" i="160"/>
  <c r="AM195" i="160"/>
  <c r="AJ195" i="160"/>
  <c r="D195" i="160"/>
  <c r="AN194" i="160"/>
  <c r="AM194" i="160"/>
  <c r="AJ194" i="160"/>
  <c r="D194" i="160"/>
  <c r="AN193" i="160"/>
  <c r="AM193" i="160"/>
  <c r="AJ193" i="160"/>
  <c r="D193" i="160"/>
  <c r="AN192" i="160"/>
  <c r="AM192" i="160"/>
  <c r="AJ192" i="160"/>
  <c r="D192" i="160"/>
  <c r="AN190" i="160"/>
  <c r="AM190" i="160"/>
  <c r="AJ190" i="160"/>
  <c r="AN189" i="160"/>
  <c r="AM189" i="160"/>
  <c r="AJ189" i="160"/>
  <c r="N12" i="160" s="1"/>
  <c r="D189" i="160"/>
  <c r="AN188" i="160"/>
  <c r="AM188" i="160"/>
  <c r="AI188" i="160" s="1"/>
  <c r="AJ188" i="160"/>
  <c r="D188" i="160"/>
  <c r="AN187" i="160"/>
  <c r="AM187" i="160"/>
  <c r="AJ187" i="160"/>
  <c r="D187" i="160"/>
  <c r="AN186" i="160"/>
  <c r="AM186" i="160"/>
  <c r="AJ186" i="160"/>
  <c r="D186" i="160"/>
  <c r="AN185" i="160"/>
  <c r="AM185" i="160"/>
  <c r="AI185" i="160" s="1"/>
  <c r="AJ185" i="160"/>
  <c r="D185" i="160"/>
  <c r="X180" i="160"/>
  <c r="X179" i="160"/>
  <c r="E180" i="160" s="1"/>
  <c r="E179" i="160"/>
  <c r="AG178" i="160"/>
  <c r="AN174" i="160"/>
  <c r="AM174" i="160"/>
  <c r="AI174" i="160" s="1"/>
  <c r="AJ174" i="160"/>
  <c r="D174" i="160"/>
  <c r="AN173" i="160"/>
  <c r="AM173" i="160"/>
  <c r="AJ173" i="160"/>
  <c r="D173" i="160"/>
  <c r="AN172" i="160"/>
  <c r="AM172" i="160"/>
  <c r="AI172" i="160" s="1"/>
  <c r="AJ172" i="160"/>
  <c r="D172" i="160"/>
  <c r="AN171" i="160"/>
  <c r="AM171" i="160"/>
  <c r="AJ171" i="160"/>
  <c r="D171" i="160"/>
  <c r="AN169" i="160"/>
  <c r="AM169" i="160"/>
  <c r="AI169" i="160" s="1"/>
  <c r="AJ169" i="160"/>
  <c r="D169" i="160"/>
  <c r="AN168" i="160"/>
  <c r="AM168" i="160"/>
  <c r="AJ168" i="160"/>
  <c r="D168" i="160"/>
  <c r="AN167" i="160"/>
  <c r="AM167" i="160"/>
  <c r="AI167" i="160" s="1"/>
  <c r="AJ167" i="160"/>
  <c r="D167" i="160"/>
  <c r="AN166" i="160"/>
  <c r="AM166" i="160"/>
  <c r="AJ166" i="160"/>
  <c r="D166" i="160"/>
  <c r="AN164" i="160"/>
  <c r="AM164" i="160"/>
  <c r="AI164" i="160" s="1"/>
  <c r="AJ164" i="160"/>
  <c r="AN163" i="160"/>
  <c r="AM163" i="160"/>
  <c r="AJ163" i="160"/>
  <c r="D163" i="160"/>
  <c r="AN162" i="160"/>
  <c r="AM162" i="160"/>
  <c r="AJ162" i="160"/>
  <c r="AI162" i="160"/>
  <c r="D162" i="160"/>
  <c r="AN161" i="160"/>
  <c r="AM161" i="160"/>
  <c r="AI161" i="160" s="1"/>
  <c r="AJ161" i="160"/>
  <c r="D161" i="160"/>
  <c r="AN160" i="160"/>
  <c r="AM160" i="160"/>
  <c r="AI160" i="160" s="1"/>
  <c r="AJ160" i="160"/>
  <c r="D160" i="160"/>
  <c r="AN159" i="160"/>
  <c r="AM159" i="160"/>
  <c r="AI159" i="160" s="1"/>
  <c r="AJ159" i="160"/>
  <c r="D159" i="160"/>
  <c r="AN154" i="160"/>
  <c r="AM154" i="160"/>
  <c r="AI154" i="160" s="1"/>
  <c r="AJ154" i="160"/>
  <c r="D154" i="160"/>
  <c r="AN153" i="160"/>
  <c r="AM153" i="160"/>
  <c r="AJ153" i="160"/>
  <c r="D153" i="160"/>
  <c r="AN152" i="160"/>
  <c r="AM152" i="160"/>
  <c r="AJ152" i="160"/>
  <c r="D152" i="160"/>
  <c r="AN151" i="160"/>
  <c r="AM151" i="160"/>
  <c r="AI151" i="160" s="1"/>
  <c r="AJ151" i="160"/>
  <c r="D151" i="160"/>
  <c r="AN149" i="160"/>
  <c r="AM149" i="160"/>
  <c r="AI149" i="160" s="1"/>
  <c r="AJ149" i="160"/>
  <c r="D149" i="160"/>
  <c r="AN148" i="160"/>
  <c r="AM148" i="160"/>
  <c r="AI148" i="160" s="1"/>
  <c r="AJ148" i="160"/>
  <c r="D148" i="160"/>
  <c r="AN147" i="160"/>
  <c r="AM147" i="160"/>
  <c r="AI147" i="160" s="1"/>
  <c r="AJ147" i="160"/>
  <c r="D147" i="160"/>
  <c r="AN146" i="160"/>
  <c r="AM146" i="160"/>
  <c r="AJ146" i="160"/>
  <c r="D146" i="160"/>
  <c r="AN144" i="160"/>
  <c r="AM144" i="160"/>
  <c r="AI144" i="160" s="1"/>
  <c r="AJ144" i="160"/>
  <c r="AN143" i="160"/>
  <c r="AM143" i="160"/>
  <c r="AJ143" i="160"/>
  <c r="D143" i="160"/>
  <c r="AN142" i="160"/>
  <c r="AM142" i="160"/>
  <c r="AJ142" i="160"/>
  <c r="D142" i="160"/>
  <c r="AN141" i="160"/>
  <c r="AM141" i="160"/>
  <c r="AJ141" i="160"/>
  <c r="D141" i="160"/>
  <c r="AN140" i="160"/>
  <c r="AM140" i="160"/>
  <c r="AJ140" i="160"/>
  <c r="D140" i="160"/>
  <c r="AN139" i="160"/>
  <c r="AM139" i="160"/>
  <c r="AJ139" i="160"/>
  <c r="D139" i="160"/>
  <c r="AN134" i="160"/>
  <c r="AM134" i="160"/>
  <c r="AJ134" i="160"/>
  <c r="D134" i="160"/>
  <c r="AN133" i="160"/>
  <c r="AM133" i="160"/>
  <c r="AJ133" i="160"/>
  <c r="D133" i="160"/>
  <c r="AN132" i="160"/>
  <c r="AM132" i="160"/>
  <c r="AJ132" i="160"/>
  <c r="D132" i="160"/>
  <c r="AN131" i="160"/>
  <c r="AM131" i="160"/>
  <c r="AJ131" i="160"/>
  <c r="D131" i="160"/>
  <c r="AN129" i="160"/>
  <c r="AM129" i="160"/>
  <c r="AJ129" i="160"/>
  <c r="D129" i="160"/>
  <c r="AN128" i="160"/>
  <c r="AM128" i="160"/>
  <c r="AJ128" i="160"/>
  <c r="D128" i="160"/>
  <c r="AN127" i="160"/>
  <c r="AM127" i="160"/>
  <c r="AJ127" i="160"/>
  <c r="D127" i="160"/>
  <c r="AN126" i="160"/>
  <c r="AM126" i="160"/>
  <c r="AJ126" i="160"/>
  <c r="D126" i="160"/>
  <c r="AN124" i="160"/>
  <c r="AM124" i="160"/>
  <c r="AJ124" i="160"/>
  <c r="AN123" i="160"/>
  <c r="AM123" i="160"/>
  <c r="AJ123" i="160"/>
  <c r="D123" i="160"/>
  <c r="AN122" i="160"/>
  <c r="AM122" i="160"/>
  <c r="AJ122" i="160"/>
  <c r="D122" i="160"/>
  <c r="AN121" i="160"/>
  <c r="AM121" i="160"/>
  <c r="AJ121" i="160"/>
  <c r="D121" i="160"/>
  <c r="AN120" i="160"/>
  <c r="AM120" i="160"/>
  <c r="AJ120" i="160"/>
  <c r="D120" i="160"/>
  <c r="AN119" i="160"/>
  <c r="AI119" i="160" s="1"/>
  <c r="AM119" i="160"/>
  <c r="AJ119" i="160"/>
  <c r="D119" i="160"/>
  <c r="AN114" i="160"/>
  <c r="AM114" i="160"/>
  <c r="AJ114" i="160"/>
  <c r="D114" i="160"/>
  <c r="AN113" i="160"/>
  <c r="AM113" i="160"/>
  <c r="AJ113" i="160"/>
  <c r="AI113" i="160"/>
  <c r="D113" i="160"/>
  <c r="AN112" i="160"/>
  <c r="AM112" i="160"/>
  <c r="AI112" i="160" s="1"/>
  <c r="AJ112" i="160"/>
  <c r="D112" i="160"/>
  <c r="AN111" i="160"/>
  <c r="AM111" i="160"/>
  <c r="AI111" i="160" s="1"/>
  <c r="AJ111" i="160"/>
  <c r="D111" i="160"/>
  <c r="AN109" i="160"/>
  <c r="AM109" i="160"/>
  <c r="AJ109" i="160"/>
  <c r="D109" i="160"/>
  <c r="AN108" i="160"/>
  <c r="AM108" i="160"/>
  <c r="AI108" i="160" s="1"/>
  <c r="AJ108" i="160"/>
  <c r="D108" i="160"/>
  <c r="AN107" i="160"/>
  <c r="AM107" i="160"/>
  <c r="AJ107" i="160"/>
  <c r="D107" i="160"/>
  <c r="AN106" i="160"/>
  <c r="AM106" i="160"/>
  <c r="AI106" i="160" s="1"/>
  <c r="AJ106" i="160"/>
  <c r="D106" i="160"/>
  <c r="AN104" i="160"/>
  <c r="AM104" i="160"/>
  <c r="AJ104" i="160"/>
  <c r="AN103" i="160"/>
  <c r="AM103" i="160"/>
  <c r="AI103" i="160" s="1"/>
  <c r="AJ103" i="160"/>
  <c r="D103" i="160"/>
  <c r="AN102" i="160"/>
  <c r="AM102" i="160"/>
  <c r="AJ102" i="160"/>
  <c r="D102" i="160"/>
  <c r="AN101" i="160"/>
  <c r="AM101" i="160"/>
  <c r="AJ101" i="160"/>
  <c r="D101" i="160"/>
  <c r="AN100" i="160"/>
  <c r="AM100" i="160"/>
  <c r="AJ100" i="160"/>
  <c r="D100" i="160"/>
  <c r="AN99" i="160"/>
  <c r="AM99" i="160"/>
  <c r="AJ99" i="160"/>
  <c r="D99" i="160"/>
  <c r="X94" i="160"/>
  <c r="X93" i="160"/>
  <c r="E93" i="160"/>
  <c r="AG92" i="160"/>
  <c r="AN81" i="160"/>
  <c r="AM81" i="160"/>
  <c r="AJ81" i="160"/>
  <c r="D81" i="160"/>
  <c r="AN80" i="160"/>
  <c r="AM80" i="160"/>
  <c r="AJ80" i="160"/>
  <c r="D80" i="160"/>
  <c r="AN79" i="160"/>
  <c r="AM79" i="160"/>
  <c r="AI79" i="160" s="1"/>
  <c r="AJ79" i="160"/>
  <c r="D79" i="160"/>
  <c r="AN78" i="160"/>
  <c r="AM78" i="160"/>
  <c r="AI78" i="160" s="1"/>
  <c r="AJ78" i="160"/>
  <c r="D78" i="160"/>
  <c r="AN76" i="160"/>
  <c r="AM76" i="160"/>
  <c r="AJ76" i="160"/>
  <c r="D76" i="160"/>
  <c r="AN75" i="160"/>
  <c r="AM75" i="160"/>
  <c r="AI75" i="160" s="1"/>
  <c r="AJ75" i="160"/>
  <c r="D75" i="160"/>
  <c r="AN74" i="160"/>
  <c r="AM74" i="160"/>
  <c r="AJ74" i="160"/>
  <c r="D74" i="160"/>
  <c r="AN73" i="160"/>
  <c r="AM73" i="160"/>
  <c r="AI73" i="160" s="1"/>
  <c r="AJ73" i="160"/>
  <c r="D73" i="160"/>
  <c r="AN71" i="160"/>
  <c r="AM71" i="160"/>
  <c r="AJ71" i="160"/>
  <c r="AN70" i="160"/>
  <c r="AM70" i="160"/>
  <c r="AI70" i="160" s="1"/>
  <c r="AJ70" i="160"/>
  <c r="D70" i="160"/>
  <c r="AN69" i="160"/>
  <c r="AM69" i="160"/>
  <c r="AJ69" i="160"/>
  <c r="D69" i="160"/>
  <c r="AN68" i="160"/>
  <c r="AI68" i="160" s="1"/>
  <c r="AM68" i="160"/>
  <c r="AJ68" i="160"/>
  <c r="D68" i="160"/>
  <c r="AN67" i="160"/>
  <c r="AM67" i="160"/>
  <c r="AJ67" i="160"/>
  <c r="D67" i="160"/>
  <c r="AN66" i="160"/>
  <c r="AM66" i="160"/>
  <c r="AJ66" i="160"/>
  <c r="D66" i="160"/>
  <c r="AN61" i="160"/>
  <c r="AM61" i="160"/>
  <c r="AJ61" i="160"/>
  <c r="D61" i="160"/>
  <c r="AN60" i="160"/>
  <c r="AM60" i="160"/>
  <c r="AJ60" i="160"/>
  <c r="D60" i="160"/>
  <c r="AN59" i="160"/>
  <c r="AM59" i="160"/>
  <c r="AJ59" i="160"/>
  <c r="D59" i="160"/>
  <c r="AN58" i="160"/>
  <c r="AI58" i="160" s="1"/>
  <c r="AM58" i="160"/>
  <c r="AJ58" i="160"/>
  <c r="D58" i="160"/>
  <c r="AN56" i="160"/>
  <c r="AM56" i="160"/>
  <c r="AJ56" i="160"/>
  <c r="D56" i="160"/>
  <c r="AN55" i="160"/>
  <c r="AM55" i="160"/>
  <c r="AJ55" i="160"/>
  <c r="D55" i="160"/>
  <c r="AN54" i="160"/>
  <c r="AM54" i="160"/>
  <c r="AJ54" i="160"/>
  <c r="D54" i="160"/>
  <c r="AN53" i="160"/>
  <c r="AM53" i="160"/>
  <c r="AJ53" i="160"/>
  <c r="AI53" i="160"/>
  <c r="D53" i="160"/>
  <c r="AN51" i="160"/>
  <c r="AM51" i="160"/>
  <c r="AJ51" i="160"/>
  <c r="AN50" i="160"/>
  <c r="AM50" i="160"/>
  <c r="AJ50" i="160"/>
  <c r="D50" i="160"/>
  <c r="AN49" i="160"/>
  <c r="AM49" i="160"/>
  <c r="AJ49" i="160"/>
  <c r="AI49" i="160"/>
  <c r="D49" i="160"/>
  <c r="AN48" i="160"/>
  <c r="AM48" i="160"/>
  <c r="AJ48" i="160"/>
  <c r="D48" i="160"/>
  <c r="AN47" i="160"/>
  <c r="AM47" i="160"/>
  <c r="AI47" i="160" s="1"/>
  <c r="AJ47" i="160"/>
  <c r="D47" i="160"/>
  <c r="AN46" i="160"/>
  <c r="AM46" i="160"/>
  <c r="AJ46" i="160"/>
  <c r="N8" i="160" s="1"/>
  <c r="D46" i="160"/>
  <c r="AN41" i="160"/>
  <c r="AM41" i="160"/>
  <c r="AI41" i="160" s="1"/>
  <c r="AJ41" i="160"/>
  <c r="D41" i="160"/>
  <c r="AN40" i="160"/>
  <c r="AM40" i="160"/>
  <c r="AJ40" i="160"/>
  <c r="D40" i="160"/>
  <c r="AN39" i="160"/>
  <c r="AM39" i="160"/>
  <c r="AI39" i="160" s="1"/>
  <c r="AJ39" i="160"/>
  <c r="D39" i="160"/>
  <c r="AN38" i="160"/>
  <c r="AM38" i="160"/>
  <c r="AJ38" i="160"/>
  <c r="D38" i="160"/>
  <c r="AN36" i="160"/>
  <c r="AM36" i="160"/>
  <c r="AJ36" i="160"/>
  <c r="D36" i="160"/>
  <c r="AN35" i="160"/>
  <c r="AM35" i="160"/>
  <c r="AJ35" i="160"/>
  <c r="N16" i="160" s="1"/>
  <c r="D35" i="160"/>
  <c r="AN34" i="160"/>
  <c r="AM34" i="160"/>
  <c r="AJ34" i="160"/>
  <c r="D34" i="160"/>
  <c r="AN33" i="160"/>
  <c r="AM33" i="160"/>
  <c r="AI33" i="160" s="1"/>
  <c r="AJ33" i="160"/>
  <c r="N14" i="160" s="1"/>
  <c r="D33" i="160"/>
  <c r="AN31" i="160"/>
  <c r="AM31" i="160"/>
  <c r="AI31" i="160" s="1"/>
  <c r="AJ31" i="160"/>
  <c r="D31" i="160"/>
  <c r="AN30" i="160"/>
  <c r="AM30" i="160"/>
  <c r="AJ30" i="160"/>
  <c r="D30" i="160"/>
  <c r="AN29" i="160"/>
  <c r="AM29" i="160"/>
  <c r="AI29" i="160" s="1"/>
  <c r="AJ29" i="160"/>
  <c r="D29" i="160"/>
  <c r="AN28" i="160"/>
  <c r="AM28" i="160"/>
  <c r="AJ28" i="160"/>
  <c r="D28" i="160"/>
  <c r="AN27" i="160"/>
  <c r="AM27" i="160"/>
  <c r="AI27" i="160" s="1"/>
  <c r="AJ27" i="160"/>
  <c r="D27" i="160"/>
  <c r="AN26" i="160"/>
  <c r="AM26" i="160"/>
  <c r="AJ26" i="160"/>
  <c r="D26" i="160"/>
  <c r="F23" i="160"/>
  <c r="N21" i="160"/>
  <c r="N20" i="160"/>
  <c r="N19" i="160"/>
  <c r="N18" i="160"/>
  <c r="E4" i="160"/>
  <c r="AG174" i="158"/>
  <c r="AG172" i="158"/>
  <c r="AG170" i="158"/>
  <c r="AG165" i="158"/>
  <c r="AG163" i="158"/>
  <c r="AG161" i="158"/>
  <c r="AG156" i="158"/>
  <c r="AG154" i="158"/>
  <c r="AG152" i="158"/>
  <c r="AG147" i="158"/>
  <c r="AG145" i="158"/>
  <c r="AG143" i="158"/>
  <c r="AG138" i="158"/>
  <c r="AG136" i="158"/>
  <c r="AG134" i="158"/>
  <c r="AG129" i="158"/>
  <c r="AG127" i="158"/>
  <c r="AG125" i="158"/>
  <c r="AG120" i="158"/>
  <c r="AG118" i="158"/>
  <c r="AG116" i="158"/>
  <c r="AG111" i="158"/>
  <c r="AG109" i="158"/>
  <c r="AG107" i="158"/>
  <c r="AG102" i="158"/>
  <c r="AG100" i="158"/>
  <c r="AG98" i="158"/>
  <c r="G94" i="158"/>
  <c r="G93" i="158"/>
  <c r="G92" i="158"/>
  <c r="AG85" i="158"/>
  <c r="AG83" i="158"/>
  <c r="AG81" i="158"/>
  <c r="AG76" i="158"/>
  <c r="AG74" i="158"/>
  <c r="AG72" i="158"/>
  <c r="AG67" i="158"/>
  <c r="AG65" i="158"/>
  <c r="AG63" i="158"/>
  <c r="AG58" i="158"/>
  <c r="AG56" i="158"/>
  <c r="AG54" i="158"/>
  <c r="AG49" i="158"/>
  <c r="AG47" i="158"/>
  <c r="AG45" i="158"/>
  <c r="AG40" i="158"/>
  <c r="AG38" i="158"/>
  <c r="AG36" i="158"/>
  <c r="AG31" i="158"/>
  <c r="AG29" i="158"/>
  <c r="AG27" i="158"/>
  <c r="AG22" i="158"/>
  <c r="AG20" i="158"/>
  <c r="AG18" i="158"/>
  <c r="AF17" i="158"/>
  <c r="AF26" i="158" s="1"/>
  <c r="AF35" i="158" s="1"/>
  <c r="AF44" i="158" s="1"/>
  <c r="AF53" i="158" s="1"/>
  <c r="AF62" i="158" s="1"/>
  <c r="AF71" i="158" s="1"/>
  <c r="AF80" i="158" s="1"/>
  <c r="AF97" i="158" s="1"/>
  <c r="AF106" i="158" s="1"/>
  <c r="AF115" i="158" s="1"/>
  <c r="AF124" i="158" s="1"/>
  <c r="AF133" i="158" s="1"/>
  <c r="AF142" i="158" s="1"/>
  <c r="AF151" i="158" s="1"/>
  <c r="AF160" i="158" s="1"/>
  <c r="AF169" i="158" s="1"/>
  <c r="AG13" i="158"/>
  <c r="AG11" i="158"/>
  <c r="AG9" i="158"/>
  <c r="C8" i="158"/>
  <c r="C9" i="158" s="1"/>
  <c r="P5" i="158"/>
  <c r="P94" i="158" s="1"/>
  <c r="AI192" i="160" l="1"/>
  <c r="AI197" i="160"/>
  <c r="AI205" i="160"/>
  <c r="AI207" i="160"/>
  <c r="AI284" i="160"/>
  <c r="AI400" i="160"/>
  <c r="AI538" i="160"/>
  <c r="AI543" i="160"/>
  <c r="AI551" i="160"/>
  <c r="AI750" i="160"/>
  <c r="AI755" i="160"/>
  <c r="AI763" i="160"/>
  <c r="AI854" i="160"/>
  <c r="AI194" i="160"/>
  <c r="AI199" i="160"/>
  <c r="AI209" i="160"/>
  <c r="AI61" i="160"/>
  <c r="AH61" i="160" s="1"/>
  <c r="AI67" i="160"/>
  <c r="AI124" i="160"/>
  <c r="AI127" i="160"/>
  <c r="AI129" i="160"/>
  <c r="AI132" i="160"/>
  <c r="AI134" i="160"/>
  <c r="AI140" i="160"/>
  <c r="AI152" i="160"/>
  <c r="AI339" i="160"/>
  <c r="AI341" i="160"/>
  <c r="AI346" i="160"/>
  <c r="AI364" i="160"/>
  <c r="AI366" i="160"/>
  <c r="AI377" i="160"/>
  <c r="AI379" i="160"/>
  <c r="AI386" i="160"/>
  <c r="AI643" i="160"/>
  <c r="AI34" i="160"/>
  <c r="AI210" i="160"/>
  <c r="AI250" i="160"/>
  <c r="AI253" i="160"/>
  <c r="AI280" i="160"/>
  <c r="AI397" i="160"/>
  <c r="AI455" i="160"/>
  <c r="AI490" i="160"/>
  <c r="AI648" i="160"/>
  <c r="AI663" i="160"/>
  <c r="AI794" i="160"/>
  <c r="AI801" i="160"/>
  <c r="AI809" i="160"/>
  <c r="AI829" i="160"/>
  <c r="AI36" i="160"/>
  <c r="N10" i="160"/>
  <c r="AI590" i="160"/>
  <c r="AI629" i="160"/>
  <c r="AI656" i="160"/>
  <c r="E696" i="160"/>
  <c r="AI706" i="160"/>
  <c r="AI709" i="160"/>
  <c r="AI711" i="160"/>
  <c r="AI714" i="160"/>
  <c r="AI716" i="160"/>
  <c r="AI724" i="160"/>
  <c r="AI734" i="160"/>
  <c r="AI860" i="160"/>
  <c r="AI101" i="160"/>
  <c r="AI230" i="160"/>
  <c r="AI258" i="160"/>
  <c r="AI298" i="160"/>
  <c r="AI300" i="160"/>
  <c r="AI303" i="160"/>
  <c r="AI323" i="160"/>
  <c r="AI333" i="160"/>
  <c r="AI338" i="160"/>
  <c r="AI345" i="160"/>
  <c r="AI382" i="160"/>
  <c r="AI409" i="160"/>
  <c r="AI444" i="160"/>
  <c r="AI467" i="160"/>
  <c r="AI470" i="160"/>
  <c r="AI505" i="160"/>
  <c r="AI507" i="160"/>
  <c r="AI512" i="160"/>
  <c r="AI517" i="160"/>
  <c r="AI676" i="160"/>
  <c r="AI680" i="160"/>
  <c r="AI99" i="160"/>
  <c r="AI55" i="160"/>
  <c r="AI60" i="160"/>
  <c r="AH60" i="160" s="1"/>
  <c r="AI121" i="160"/>
  <c r="AI123" i="160"/>
  <c r="AI163" i="160"/>
  <c r="AI186" i="160"/>
  <c r="AI311" i="160"/>
  <c r="AI313" i="160"/>
  <c r="AI372" i="160"/>
  <c r="AI380" i="160"/>
  <c r="AI623" i="160"/>
  <c r="AI662" i="160"/>
  <c r="AI664" i="160"/>
  <c r="AI835" i="160"/>
  <c r="AI80" i="160"/>
  <c r="N11" i="160"/>
  <c r="N15" i="160"/>
  <c r="N17" i="160"/>
  <c r="AI276" i="160"/>
  <c r="AI279" i="160"/>
  <c r="AI390" i="160"/>
  <c r="AI392" i="160"/>
  <c r="AI402" i="160"/>
  <c r="AI405" i="160"/>
  <c r="AI453" i="160"/>
  <c r="AI496" i="160"/>
  <c r="AI556" i="160"/>
  <c r="AI591" i="160"/>
  <c r="AI593" i="160"/>
  <c r="AI618" i="160"/>
  <c r="AI657" i="160"/>
  <c r="AI723" i="160"/>
  <c r="AI725" i="160"/>
  <c r="AI770" i="160"/>
  <c r="AI775" i="160"/>
  <c r="AI788" i="160"/>
  <c r="AI810" i="160"/>
  <c r="AI820" i="160"/>
  <c r="AI28" i="160"/>
  <c r="AI50" i="160"/>
  <c r="AI74" i="160"/>
  <c r="AI107" i="160"/>
  <c r="AI232" i="160"/>
  <c r="AI318" i="160"/>
  <c r="AI336" i="160"/>
  <c r="AI362" i="160"/>
  <c r="AI365" i="160"/>
  <c r="AI389" i="160"/>
  <c r="AI407" i="160"/>
  <c r="AI410" i="160"/>
  <c r="AI424" i="160"/>
  <c r="AI426" i="160"/>
  <c r="AI429" i="160"/>
  <c r="AI464" i="160"/>
  <c r="AI471" i="160"/>
  <c r="AI503" i="160"/>
  <c r="AI598" i="160"/>
  <c r="AI601" i="160"/>
  <c r="AI650" i="160"/>
  <c r="AI660" i="160"/>
  <c r="AI704" i="160"/>
  <c r="AI741" i="160"/>
  <c r="AI743" i="160"/>
  <c r="AI748" i="160"/>
  <c r="AI753" i="160"/>
  <c r="AI761" i="160"/>
  <c r="AI765" i="160"/>
  <c r="AI773" i="160"/>
  <c r="AI814" i="160"/>
  <c r="AI842" i="160"/>
  <c r="AI852" i="160"/>
  <c r="AI30" i="160"/>
  <c r="AI109" i="160"/>
  <c r="AI126" i="160"/>
  <c r="AI128" i="160"/>
  <c r="AI131" i="160"/>
  <c r="AI133" i="160"/>
  <c r="AI139" i="160"/>
  <c r="AI141" i="160"/>
  <c r="AI143" i="160"/>
  <c r="AI146" i="160"/>
  <c r="AI237" i="160"/>
  <c r="AI239" i="160"/>
  <c r="AI245" i="160"/>
  <c r="AI247" i="160"/>
  <c r="AI252" i="160"/>
  <c r="AI271" i="160"/>
  <c r="AI273" i="160"/>
  <c r="AI275" i="160"/>
  <c r="AI278" i="160"/>
  <c r="AI391" i="160"/>
  <c r="AI412" i="160"/>
  <c r="AI431" i="160"/>
  <c r="AI473" i="160"/>
  <c r="AI491" i="160"/>
  <c r="AI510" i="160"/>
  <c r="AI515" i="160"/>
  <c r="E524" i="160"/>
  <c r="AI530" i="160"/>
  <c r="AI554" i="160"/>
  <c r="AI603" i="160"/>
  <c r="AI620" i="160"/>
  <c r="AI635" i="160"/>
  <c r="AI658" i="160"/>
  <c r="AI665" i="160"/>
  <c r="AI688" i="160"/>
  <c r="AI745" i="160"/>
  <c r="AI792" i="160"/>
  <c r="AI795" i="160"/>
  <c r="AI811" i="160"/>
  <c r="AI819" i="160"/>
  <c r="AI850" i="160"/>
  <c r="AI857" i="160"/>
  <c r="N9" i="160"/>
  <c r="AI51" i="160"/>
  <c r="AI66" i="160"/>
  <c r="AI114" i="160"/>
  <c r="AI187" i="160"/>
  <c r="AI331" i="160"/>
  <c r="AI446" i="160"/>
  <c r="AI493" i="160"/>
  <c r="AI534" i="160"/>
  <c r="AI539" i="160"/>
  <c r="AI559" i="160"/>
  <c r="AI572" i="160"/>
  <c r="AI574" i="160"/>
  <c r="AI577" i="160"/>
  <c r="AI579" i="160"/>
  <c r="AI582" i="160"/>
  <c r="AI584" i="160"/>
  <c r="AI594" i="160"/>
  <c r="AI625" i="160"/>
  <c r="AI639" i="160"/>
  <c r="AI642" i="160"/>
  <c r="AI690" i="160"/>
  <c r="AI766" i="160"/>
  <c r="AI769" i="160"/>
  <c r="AI790" i="160"/>
  <c r="AI802" i="160"/>
  <c r="AI831" i="160"/>
  <c r="AI836" i="160"/>
  <c r="AI839" i="160"/>
  <c r="AI54" i="160"/>
  <c r="AI120" i="160"/>
  <c r="AI153" i="160"/>
  <c r="AI189" i="160"/>
  <c r="AI217" i="160"/>
  <c r="AI228" i="160"/>
  <c r="AI257" i="160"/>
  <c r="AI259" i="160"/>
  <c r="AI312" i="160"/>
  <c r="AI314" i="160"/>
  <c r="AI316" i="160"/>
  <c r="AI319" i="160"/>
  <c r="AI340" i="160"/>
  <c r="AI343" i="160"/>
  <c r="AI369" i="160"/>
  <c r="AI371" i="160"/>
  <c r="AI401" i="160"/>
  <c r="AI404" i="160"/>
  <c r="AI422" i="160"/>
  <c r="AI504" i="160"/>
  <c r="AI592" i="160"/>
  <c r="AI599" i="160"/>
  <c r="AI703" i="160"/>
  <c r="AI710" i="160"/>
  <c r="AI715" i="160"/>
  <c r="AI721" i="160"/>
  <c r="AI742" i="160"/>
  <c r="AI746" i="160"/>
  <c r="AI749" i="160"/>
  <c r="AI754" i="160"/>
  <c r="AI762" i="160"/>
  <c r="AI771" i="160"/>
  <c r="AI774" i="160"/>
  <c r="AI841" i="160"/>
  <c r="AI847" i="160"/>
  <c r="N13" i="160"/>
  <c r="AI56" i="160"/>
  <c r="AI59" i="160"/>
  <c r="AH59" i="160" s="1"/>
  <c r="AI122" i="160"/>
  <c r="AI776" i="160"/>
  <c r="AI787" i="160"/>
  <c r="AI815" i="160"/>
  <c r="AI817" i="160"/>
  <c r="AI142" i="160"/>
  <c r="AI235" i="160"/>
  <c r="AI238" i="160"/>
  <c r="AI240" i="160"/>
  <c r="AI246" i="160"/>
  <c r="AI248" i="160"/>
  <c r="AI272" i="160"/>
  <c r="AI274" i="160"/>
  <c r="AI293" i="160"/>
  <c r="AI326" i="160"/>
  <c r="E352" i="160"/>
  <c r="AI381" i="160"/>
  <c r="AI432" i="160"/>
  <c r="AI445" i="160"/>
  <c r="AI456" i="160"/>
  <c r="AI508" i="160"/>
  <c r="AI511" i="160"/>
  <c r="AI513" i="160"/>
  <c r="AI516" i="160"/>
  <c r="AI518" i="160"/>
  <c r="AI536" i="160"/>
  <c r="AI541" i="160"/>
  <c r="AI549" i="160"/>
  <c r="AI553" i="160"/>
  <c r="AI558" i="160"/>
  <c r="AI561" i="160"/>
  <c r="AI569" i="160"/>
  <c r="AI576" i="160"/>
  <c r="AI581" i="160"/>
  <c r="AI617" i="160"/>
  <c r="AI619" i="160"/>
  <c r="AI640" i="160"/>
  <c r="AI659" i="160"/>
  <c r="AI730" i="160"/>
  <c r="AI859" i="160"/>
  <c r="AI26" i="160"/>
  <c r="AI69" i="160"/>
  <c r="AI71" i="160"/>
  <c r="AI100" i="160"/>
  <c r="AI102" i="160"/>
  <c r="AI166" i="160"/>
  <c r="AI168" i="160"/>
  <c r="AI171" i="160"/>
  <c r="AI173" i="160"/>
  <c r="AI190" i="160"/>
  <c r="AI193" i="160"/>
  <c r="AI195" i="160"/>
  <c r="AI198" i="160"/>
  <c r="AI200" i="160"/>
  <c r="AI206" i="160"/>
  <c r="AI208" i="160"/>
  <c r="AI213" i="160"/>
  <c r="AI477" i="160"/>
  <c r="AI483" i="160"/>
  <c r="AI485" i="160"/>
  <c r="AI487" i="160"/>
  <c r="AI589" i="160"/>
  <c r="AI596" i="160"/>
  <c r="AI627" i="160"/>
  <c r="AI638" i="160"/>
  <c r="AI645" i="160"/>
  <c r="AI669" i="160"/>
  <c r="AI733" i="160"/>
  <c r="AI735" i="160"/>
  <c r="AI768" i="160"/>
  <c r="AI789" i="160"/>
  <c r="AI807" i="160"/>
  <c r="AI828" i="160"/>
  <c r="AI830" i="160"/>
  <c r="AI837" i="160"/>
  <c r="E438" i="160"/>
  <c r="E94" i="160"/>
  <c r="E610" i="160"/>
  <c r="E266" i="160"/>
  <c r="G23" i="160"/>
  <c r="AI38" i="160"/>
  <c r="AI46" i="160"/>
  <c r="AI104" i="160"/>
  <c r="AI81" i="160"/>
  <c r="AI40" i="160"/>
  <c r="AI48" i="160"/>
  <c r="F24" i="160"/>
  <c r="AI76" i="160"/>
  <c r="AI35" i="160"/>
  <c r="AI234" i="160"/>
  <c r="AI249" i="160"/>
  <c r="AI283" i="160"/>
  <c r="AI254" i="160"/>
  <c r="AI285" i="160"/>
  <c r="AI321" i="160"/>
  <c r="AI358" i="160"/>
  <c r="AI384" i="160"/>
  <c r="AI360" i="160"/>
  <c r="AI468" i="160"/>
  <c r="AI457" i="160"/>
  <c r="AI465" i="160"/>
  <c r="AI478" i="160"/>
  <c r="AI486" i="160"/>
  <c r="AI452" i="160"/>
  <c r="AI708" i="160"/>
  <c r="AI713" i="160"/>
  <c r="W4" i="158"/>
  <c r="W3" i="158"/>
  <c r="D8" i="158"/>
  <c r="E6" i="146"/>
  <c r="K15" i="160" l="1"/>
  <c r="K8" i="160"/>
  <c r="K11" i="160"/>
  <c r="K19" i="160"/>
  <c r="H23" i="160"/>
  <c r="G24" i="160"/>
  <c r="K9" i="160"/>
  <c r="K10" i="160"/>
  <c r="K21" i="160"/>
  <c r="K14" i="160"/>
  <c r="K17" i="160"/>
  <c r="K20" i="160"/>
  <c r="K13" i="160"/>
  <c r="K12" i="160"/>
  <c r="K16" i="160"/>
  <c r="K18" i="160"/>
  <c r="D9" i="158"/>
  <c r="E8" i="158"/>
  <c r="H24" i="160" l="1"/>
  <c r="I23" i="160"/>
  <c r="E9" i="158"/>
  <c r="F8" i="158"/>
  <c r="I24" i="160" l="1"/>
  <c r="J23" i="160"/>
  <c r="F9" i="158"/>
  <c r="G8" i="158"/>
  <c r="K23" i="160" l="1"/>
  <c r="J24" i="160"/>
  <c r="H8" i="158"/>
  <c r="G9" i="158"/>
  <c r="L23" i="160" l="1"/>
  <c r="K24" i="160"/>
  <c r="I8" i="158"/>
  <c r="H9" i="158"/>
  <c r="B12" i="138"/>
  <c r="G35" i="138"/>
  <c r="G34" i="138"/>
  <c r="G33" i="138"/>
  <c r="B14" i="138"/>
  <c r="B10" i="138"/>
  <c r="M23" i="160" l="1"/>
  <c r="L24" i="160"/>
  <c r="J8" i="158"/>
  <c r="I9" i="158"/>
  <c r="F45" i="132"/>
  <c r="F44" i="132"/>
  <c r="F42" i="132"/>
  <c r="C21" i="132"/>
  <c r="C19" i="132"/>
  <c r="C17" i="132"/>
  <c r="B12" i="132"/>
  <c r="M24" i="160" l="1"/>
  <c r="N23" i="160"/>
  <c r="J9" i="158"/>
  <c r="K8" i="158"/>
  <c r="V9" i="74"/>
  <c r="V6" i="74"/>
  <c r="AD33" i="102"/>
  <c r="AD32" i="102"/>
  <c r="AD31" i="102"/>
  <c r="AD30" i="102"/>
  <c r="O23" i="160" l="1"/>
  <c r="N24" i="160"/>
  <c r="K9" i="158"/>
  <c r="L8" i="158"/>
  <c r="V8" i="74"/>
  <c r="V7" i="74"/>
  <c r="P23" i="160" l="1"/>
  <c r="O24" i="160"/>
  <c r="L9" i="158"/>
  <c r="M8" i="158"/>
  <c r="C38" i="102"/>
  <c r="C32" i="102"/>
  <c r="P24" i="160" l="1"/>
  <c r="Q23" i="160"/>
  <c r="M9" i="158"/>
  <c r="N8" i="158"/>
  <c r="Q24" i="160" l="1"/>
  <c r="R23" i="160"/>
  <c r="N9" i="158"/>
  <c r="O8" i="158"/>
  <c r="S23" i="160" l="1"/>
  <c r="R24" i="160"/>
  <c r="P8" i="158"/>
  <c r="O9" i="158"/>
  <c r="B3" i="129"/>
  <c r="T23" i="160" l="1"/>
  <c r="S24" i="160"/>
  <c r="Q8" i="158"/>
  <c r="P9" i="158"/>
  <c r="D24" i="89"/>
  <c r="A20" i="118"/>
  <c r="AH21" i="90"/>
  <c r="AH18" i="90"/>
  <c r="I21" i="90"/>
  <c r="I18" i="90"/>
  <c r="H28" i="94"/>
  <c r="I15" i="90"/>
  <c r="AH15" i="90"/>
  <c r="AF12" i="90"/>
  <c r="G12" i="90"/>
  <c r="U23" i="160" l="1"/>
  <c r="T24" i="160"/>
  <c r="R8" i="158"/>
  <c r="Q9" i="158"/>
  <c r="T34" i="105"/>
  <c r="U24" i="160" l="1"/>
  <c r="V23" i="160"/>
  <c r="R9" i="158"/>
  <c r="S8" i="158"/>
  <c r="A10" i="119"/>
  <c r="C8" i="64"/>
  <c r="H29" i="94"/>
  <c r="V24" i="160" l="1"/>
  <c r="W23" i="160"/>
  <c r="S9" i="158"/>
  <c r="T8" i="158"/>
  <c r="W21" i="93"/>
  <c r="W22" i="93" s="1"/>
  <c r="F5" i="104"/>
  <c r="F6" i="104"/>
  <c r="B5" i="125"/>
  <c r="B4" i="125"/>
  <c r="K30" i="120"/>
  <c r="I27" i="120"/>
  <c r="I26" i="120"/>
  <c r="X16" i="120"/>
  <c r="X15" i="120"/>
  <c r="X13" i="120"/>
  <c r="A11" i="120"/>
  <c r="W39" i="119"/>
  <c r="L39" i="119"/>
  <c r="J36" i="119"/>
  <c r="K33" i="119"/>
  <c r="J30" i="119"/>
  <c r="J29" i="119"/>
  <c r="X15" i="119"/>
  <c r="X14" i="119"/>
  <c r="X12" i="119"/>
  <c r="E15" i="118"/>
  <c r="E14" i="118"/>
  <c r="E13" i="118"/>
  <c r="E11" i="118"/>
  <c r="A10" i="118"/>
  <c r="H23" i="117"/>
  <c r="B23" i="117"/>
  <c r="H17" i="117"/>
  <c r="H16" i="117"/>
  <c r="H15" i="117"/>
  <c r="H13" i="117"/>
  <c r="A12" i="117"/>
  <c r="J25" i="116"/>
  <c r="B25" i="116"/>
  <c r="H19" i="116"/>
  <c r="H18" i="116"/>
  <c r="H17" i="116"/>
  <c r="H15" i="116"/>
  <c r="A12" i="116"/>
  <c r="D21" i="106"/>
  <c r="D15" i="105"/>
  <c r="X23" i="160" l="1"/>
  <c r="W24" i="160"/>
  <c r="T9" i="158"/>
  <c r="U8" i="158"/>
  <c r="S16" i="105"/>
  <c r="S14" i="105"/>
  <c r="D14" i="105"/>
  <c r="B8" i="87"/>
  <c r="X24" i="160" l="1"/>
  <c r="Y23" i="160"/>
  <c r="U9" i="158"/>
  <c r="V8" i="158"/>
  <c r="B4" i="124"/>
  <c r="D11" i="87"/>
  <c r="D17" i="106"/>
  <c r="C4" i="107"/>
  <c r="E6" i="102"/>
  <c r="E7" i="74"/>
  <c r="AI12" i="88"/>
  <c r="D28" i="94"/>
  <c r="D10" i="93"/>
  <c r="D11" i="88"/>
  <c r="A11" i="72"/>
  <c r="Y24" i="160" l="1"/>
  <c r="Z23" i="160"/>
  <c r="V9" i="158"/>
  <c r="W8" i="158"/>
  <c r="B5" i="64"/>
  <c r="E4" i="124"/>
  <c r="AA23" i="160" l="1"/>
  <c r="Z24" i="160"/>
  <c r="X8" i="158"/>
  <c r="W9" i="158"/>
  <c r="O5" i="107"/>
  <c r="C5" i="107"/>
  <c r="K19" i="106"/>
  <c r="E19" i="106"/>
  <c r="H30" i="94"/>
  <c r="D30" i="94"/>
  <c r="AB23" i="160" l="1"/>
  <c r="AA24" i="160"/>
  <c r="Y8" i="158"/>
  <c r="X9" i="158"/>
  <c r="H17" i="94"/>
  <c r="H16" i="94"/>
  <c r="H14" i="94"/>
  <c r="C12" i="94"/>
  <c r="P12" i="87"/>
  <c r="E12" i="87"/>
  <c r="E13" i="87" s="1"/>
  <c r="AI12" i="87"/>
  <c r="AI11" i="87"/>
  <c r="AI9" i="87"/>
  <c r="AI11" i="88"/>
  <c r="AI9" i="88"/>
  <c r="P12" i="88"/>
  <c r="E12" i="88"/>
  <c r="B8" i="88"/>
  <c r="O13" i="93"/>
  <c r="D13" i="93"/>
  <c r="D12" i="93"/>
  <c r="Q7" i="93"/>
  <c r="Q6" i="93"/>
  <c r="Q4" i="93"/>
  <c r="A3" i="93"/>
  <c r="I47" i="89"/>
  <c r="B14" i="89"/>
  <c r="I33" i="89"/>
  <c r="Q18" i="89"/>
  <c r="Q17" i="89"/>
  <c r="Q15" i="89"/>
  <c r="AC23" i="160" l="1"/>
  <c r="AB24" i="160"/>
  <c r="Z8" i="158"/>
  <c r="Y9" i="158"/>
  <c r="AC24" i="160" l="1"/>
  <c r="AD23" i="160"/>
  <c r="Z9" i="158"/>
  <c r="AA8" i="158"/>
  <c r="AE23" i="160" l="1"/>
  <c r="AD24" i="160"/>
  <c r="AA9" i="158"/>
  <c r="AB8" i="158"/>
  <c r="E5" i="65"/>
  <c r="G6" i="65"/>
  <c r="J6" i="65"/>
  <c r="B7" i="65"/>
  <c r="G7" i="65"/>
  <c r="B8" i="65"/>
  <c r="G8" i="65"/>
  <c r="E9" i="74"/>
  <c r="E8" i="74"/>
  <c r="Q4" i="74"/>
  <c r="C20" i="73"/>
  <c r="C19" i="73"/>
  <c r="C11" i="73"/>
  <c r="G10" i="73"/>
  <c r="G9" i="73"/>
  <c r="A7" i="73"/>
  <c r="M21" i="72"/>
  <c r="E21" i="72"/>
  <c r="M19" i="72"/>
  <c r="E19" i="72"/>
  <c r="M18" i="72"/>
  <c r="E18" i="72"/>
  <c r="O14" i="72"/>
  <c r="O13" i="72"/>
  <c r="O12" i="72"/>
  <c r="M21" i="67"/>
  <c r="E21" i="67"/>
  <c r="M19" i="67"/>
  <c r="E19" i="67"/>
  <c r="M18" i="67"/>
  <c r="E18" i="67"/>
  <c r="O14" i="67"/>
  <c r="O13" i="67"/>
  <c r="O12" i="67"/>
  <c r="A11" i="67"/>
  <c r="C10" i="64"/>
  <c r="C9" i="64"/>
  <c r="B6" i="64"/>
  <c r="M22" i="58"/>
  <c r="E22" i="58"/>
  <c r="M20" i="58"/>
  <c r="E20" i="58"/>
  <c r="M19" i="58"/>
  <c r="E19" i="58"/>
  <c r="O15" i="58"/>
  <c r="O14" i="58"/>
  <c r="O13" i="58"/>
  <c r="A12" i="58"/>
  <c r="AF23" i="160" l="1"/>
  <c r="AE24" i="160"/>
  <c r="AB9" i="158"/>
  <c r="AC8" i="158"/>
  <c r="AF24" i="160" l="1"/>
  <c r="AG23" i="160"/>
  <c r="AC9" i="158"/>
  <c r="AD8" i="158"/>
  <c r="AG24" i="160" l="1"/>
  <c r="F43" i="160"/>
  <c r="AH39" i="160"/>
  <c r="AH34" i="160"/>
  <c r="AH28" i="160"/>
  <c r="AH30" i="160"/>
  <c r="AH27" i="160"/>
  <c r="AH31" i="160"/>
  <c r="AH40" i="160"/>
  <c r="AH36" i="160"/>
  <c r="AH41" i="160"/>
  <c r="AH29" i="160"/>
  <c r="AH26" i="160"/>
  <c r="AH38" i="160"/>
  <c r="AH35" i="160"/>
  <c r="AH33" i="160"/>
  <c r="AD9" i="158"/>
  <c r="C17" i="158"/>
  <c r="AG10" i="158"/>
  <c r="G43" i="160" l="1"/>
  <c r="F44" i="160"/>
  <c r="AG12" i="158"/>
  <c r="AG14" i="158"/>
  <c r="D17" i="158"/>
  <c r="C18" i="158"/>
  <c r="H43" i="160" l="1"/>
  <c r="G44" i="160"/>
  <c r="D18" i="158"/>
  <c r="E17" i="158"/>
  <c r="I43" i="160" l="1"/>
  <c r="H44" i="160"/>
  <c r="E18" i="158"/>
  <c r="F17" i="158"/>
  <c r="I44" i="160" l="1"/>
  <c r="J43" i="160"/>
  <c r="F18" i="158"/>
  <c r="G17" i="158"/>
  <c r="K43" i="160" l="1"/>
  <c r="J44" i="160"/>
  <c r="G18" i="158"/>
  <c r="H17" i="158"/>
  <c r="L43" i="160" l="1"/>
  <c r="K44" i="160"/>
  <c r="I17" i="158"/>
  <c r="H18" i="158"/>
  <c r="L44" i="160" l="1"/>
  <c r="M43" i="160"/>
  <c r="J17" i="158"/>
  <c r="I18" i="158"/>
  <c r="M44" i="160" l="1"/>
  <c r="N43" i="160"/>
  <c r="K17" i="158"/>
  <c r="J18" i="158"/>
  <c r="O43" i="160" l="1"/>
  <c r="N44" i="160"/>
  <c r="L17" i="158"/>
  <c r="K18" i="158"/>
  <c r="P43" i="160" l="1"/>
  <c r="O44" i="160"/>
  <c r="L18" i="158"/>
  <c r="M17" i="158"/>
  <c r="Q43" i="160" l="1"/>
  <c r="P44" i="160"/>
  <c r="M18" i="158"/>
  <c r="N17" i="158"/>
  <c r="Q44" i="160" l="1"/>
  <c r="R43" i="160"/>
  <c r="N18" i="158"/>
  <c r="O17" i="158"/>
  <c r="R44" i="160" l="1"/>
  <c r="S43" i="160"/>
  <c r="O18" i="158"/>
  <c r="P17" i="158"/>
  <c r="T43" i="160" l="1"/>
  <c r="S44" i="160"/>
  <c r="Q17" i="158"/>
  <c r="P18" i="158"/>
  <c r="T44" i="160" l="1"/>
  <c r="U43" i="160"/>
  <c r="R17" i="158"/>
  <c r="Q18" i="158"/>
  <c r="U44" i="160" l="1"/>
  <c r="V43" i="160"/>
  <c r="S17" i="158"/>
  <c r="R18" i="158"/>
  <c r="W43" i="160" l="1"/>
  <c r="V44" i="160"/>
  <c r="T17" i="158"/>
  <c r="S18" i="158"/>
  <c r="X43" i="160" l="1"/>
  <c r="W44" i="160"/>
  <c r="T18" i="158"/>
  <c r="U17" i="158"/>
  <c r="Y43" i="160" l="1"/>
  <c r="X44" i="160"/>
  <c r="U18" i="158"/>
  <c r="V17" i="158"/>
  <c r="Y44" i="160" l="1"/>
  <c r="Z43" i="160"/>
  <c r="V18" i="158"/>
  <c r="W17" i="158"/>
  <c r="AA43" i="160" l="1"/>
  <c r="Z44" i="160"/>
  <c r="W18" i="158"/>
  <c r="X17" i="158"/>
  <c r="AB43" i="160" l="1"/>
  <c r="AA44" i="160"/>
  <c r="Y17" i="158"/>
  <c r="X18" i="158"/>
  <c r="AB44" i="160" l="1"/>
  <c r="AC43" i="160"/>
  <c r="Z17" i="158"/>
  <c r="Y18" i="158"/>
  <c r="AC44" i="160" l="1"/>
  <c r="AD43" i="160"/>
  <c r="AA17" i="158"/>
  <c r="Z18" i="158"/>
  <c r="AE43" i="160" l="1"/>
  <c r="AD44" i="160"/>
  <c r="AB17" i="158"/>
  <c r="AA18" i="158"/>
  <c r="AF43" i="160" l="1"/>
  <c r="AE44" i="160"/>
  <c r="AB18" i="158"/>
  <c r="AC17" i="158"/>
  <c r="AG43" i="160" l="1"/>
  <c r="AF44" i="160"/>
  <c r="AC18" i="158"/>
  <c r="AD17" i="158"/>
  <c r="F63" i="160" l="1"/>
  <c r="AG44" i="160"/>
  <c r="AH51" i="160"/>
  <c r="AH47" i="160"/>
  <c r="AH56" i="160"/>
  <c r="AH54" i="160"/>
  <c r="AH49" i="160"/>
  <c r="AH46" i="160"/>
  <c r="AH58" i="160"/>
  <c r="AH48" i="160"/>
  <c r="AH50" i="160"/>
  <c r="AH53" i="160"/>
  <c r="AH55" i="160"/>
  <c r="AD18" i="158"/>
  <c r="C26" i="158"/>
  <c r="AG19" i="158"/>
  <c r="F64" i="160" l="1"/>
  <c r="G63" i="160"/>
  <c r="AG21" i="158"/>
  <c r="AG23" i="158"/>
  <c r="D26" i="158"/>
  <c r="C27" i="158"/>
  <c r="H63" i="160" l="1"/>
  <c r="G64" i="160"/>
  <c r="E26" i="158"/>
  <c r="D27" i="158"/>
  <c r="I63" i="160" l="1"/>
  <c r="H64" i="160"/>
  <c r="E27" i="158"/>
  <c r="F26" i="158"/>
  <c r="I64" i="160" l="1"/>
  <c r="J63" i="160"/>
  <c r="F27" i="158"/>
  <c r="G26" i="158"/>
  <c r="J64" i="160" l="1"/>
  <c r="K63" i="160"/>
  <c r="G27" i="158"/>
  <c r="H26" i="158"/>
  <c r="L63" i="160" l="1"/>
  <c r="K64" i="160"/>
  <c r="H27" i="158"/>
  <c r="I26" i="158"/>
  <c r="M63" i="160" l="1"/>
  <c r="L64" i="160"/>
  <c r="J26" i="158"/>
  <c r="I27" i="158"/>
  <c r="N63" i="160" l="1"/>
  <c r="M64" i="160"/>
  <c r="K26" i="158"/>
  <c r="J27" i="158"/>
  <c r="N64" i="160" l="1"/>
  <c r="O63" i="160"/>
  <c r="L26" i="158"/>
  <c r="K27" i="158"/>
  <c r="P63" i="160" l="1"/>
  <c r="O64" i="160"/>
  <c r="M26" i="158"/>
  <c r="L27" i="158"/>
  <c r="Q63" i="160" l="1"/>
  <c r="P64" i="160"/>
  <c r="M27" i="158"/>
  <c r="N26" i="158"/>
  <c r="Q64" i="160" l="1"/>
  <c r="R63" i="160"/>
  <c r="N27" i="158"/>
  <c r="O26" i="158"/>
  <c r="R64" i="160" l="1"/>
  <c r="S63" i="160"/>
  <c r="O27" i="158"/>
  <c r="P26" i="158"/>
  <c r="S64" i="160" l="1"/>
  <c r="T63" i="160"/>
  <c r="P27" i="158"/>
  <c r="Q26" i="158"/>
  <c r="R26" i="158" s="1"/>
  <c r="S26" i="158" l="1"/>
  <c r="R27" i="158"/>
  <c r="U63" i="160"/>
  <c r="T64" i="160"/>
  <c r="Q27" i="158"/>
  <c r="S27" i="158" l="1"/>
  <c r="T26" i="158"/>
  <c r="V63" i="160"/>
  <c r="U64" i="160"/>
  <c r="U26" i="158" l="1"/>
  <c r="T27" i="158"/>
  <c r="V64" i="160"/>
  <c r="W63" i="160"/>
  <c r="U27" i="158" l="1"/>
  <c r="V26" i="158"/>
  <c r="X63" i="160"/>
  <c r="W64" i="160"/>
  <c r="W26" i="158" l="1"/>
  <c r="V27" i="158"/>
  <c r="Y63" i="160"/>
  <c r="X64" i="160"/>
  <c r="X26" i="158" l="1"/>
  <c r="W27" i="158"/>
  <c r="Y64" i="160"/>
  <c r="Z63" i="160"/>
  <c r="X27" i="158" l="1"/>
  <c r="Y26" i="158"/>
  <c r="Z64" i="160"/>
  <c r="AA63" i="160"/>
  <c r="Z26" i="158" l="1"/>
  <c r="Y27" i="158"/>
  <c r="AB63" i="160"/>
  <c r="AA64" i="160"/>
  <c r="AA26" i="158" l="1"/>
  <c r="Z27" i="158"/>
  <c r="AC63" i="160"/>
  <c r="AB64" i="160"/>
  <c r="AB26" i="158" l="1"/>
  <c r="AA27" i="158"/>
  <c r="AD63" i="160"/>
  <c r="AC64" i="160"/>
  <c r="AC26" i="158" l="1"/>
  <c r="AB27" i="158"/>
  <c r="AD64" i="160"/>
  <c r="AE63" i="160"/>
  <c r="AC27" i="158" l="1"/>
  <c r="AD26" i="158"/>
  <c r="AF63" i="160"/>
  <c r="AE64" i="160"/>
  <c r="AD27" i="158" l="1"/>
  <c r="C35" i="158"/>
  <c r="AG63" i="160"/>
  <c r="AF64" i="160"/>
  <c r="C36" i="158" l="1"/>
  <c r="D35" i="158"/>
  <c r="F96" i="160"/>
  <c r="AG64" i="160"/>
  <c r="AH79" i="160"/>
  <c r="AH73" i="160"/>
  <c r="AH69" i="160"/>
  <c r="AH68" i="160"/>
  <c r="AH67" i="160"/>
  <c r="AH75" i="160"/>
  <c r="AH80" i="160"/>
  <c r="AH78" i="160"/>
  <c r="AH66" i="160"/>
  <c r="AH71" i="160"/>
  <c r="AH81" i="160"/>
  <c r="AH76" i="160"/>
  <c r="AH70" i="160"/>
  <c r="AH74" i="160"/>
  <c r="AG28" i="158"/>
  <c r="E35" i="158" l="1"/>
  <c r="D36" i="158"/>
  <c r="F97" i="160"/>
  <c r="G96" i="160"/>
  <c r="AG32" i="158"/>
  <c r="AG30" i="158"/>
  <c r="E36" i="158" l="1"/>
  <c r="F35" i="158"/>
  <c r="G97" i="160"/>
  <c r="H96" i="160"/>
  <c r="G35" i="158" l="1"/>
  <c r="F36" i="158"/>
  <c r="I96" i="160"/>
  <c r="H97" i="160"/>
  <c r="G36" i="158" l="1"/>
  <c r="H35" i="158"/>
  <c r="I97" i="160"/>
  <c r="J96" i="160"/>
  <c r="I35" i="158" l="1"/>
  <c r="H36" i="158"/>
  <c r="J97" i="160"/>
  <c r="K96" i="160"/>
  <c r="I36" i="158" l="1"/>
  <c r="J35" i="158"/>
  <c r="L96" i="160"/>
  <c r="K97" i="160"/>
  <c r="J36" i="158" l="1"/>
  <c r="K35" i="158"/>
  <c r="M96" i="160"/>
  <c r="L97" i="160"/>
  <c r="K36" i="158" l="1"/>
  <c r="L35" i="158"/>
  <c r="N96" i="160"/>
  <c r="M97" i="160"/>
  <c r="M35" i="158" l="1"/>
  <c r="L36" i="158"/>
  <c r="N97" i="160"/>
  <c r="O96" i="160"/>
  <c r="N35" i="158" l="1"/>
  <c r="M36" i="158"/>
  <c r="P96" i="160"/>
  <c r="O97" i="160"/>
  <c r="N36" i="158" l="1"/>
  <c r="O35" i="158"/>
  <c r="Q96" i="160"/>
  <c r="P97" i="160"/>
  <c r="O36" i="158" l="1"/>
  <c r="P35" i="158"/>
  <c r="Q97" i="160"/>
  <c r="R96" i="160"/>
  <c r="Q35" i="158" l="1"/>
  <c r="P36" i="158"/>
  <c r="R97" i="160"/>
  <c r="S96" i="160"/>
  <c r="R35" i="158" l="1"/>
  <c r="Q36" i="158"/>
  <c r="S97" i="160"/>
  <c r="T96" i="160"/>
  <c r="R36" i="158" l="1"/>
  <c r="S35" i="158"/>
  <c r="U96" i="160"/>
  <c r="T97" i="160"/>
  <c r="S36" i="158" l="1"/>
  <c r="T35" i="158"/>
  <c r="V96" i="160"/>
  <c r="U97" i="160"/>
  <c r="T36" i="158" l="1"/>
  <c r="U35" i="158"/>
  <c r="V97" i="160"/>
  <c r="W96" i="160"/>
  <c r="U36" i="158" l="1"/>
  <c r="V35" i="158"/>
  <c r="W97" i="160"/>
  <c r="X96" i="160"/>
  <c r="V36" i="158" l="1"/>
  <c r="W35" i="158"/>
  <c r="Y96" i="160"/>
  <c r="X97" i="160"/>
  <c r="X35" i="158" l="1"/>
  <c r="W36" i="158"/>
  <c r="Y97" i="160"/>
  <c r="Z96" i="160"/>
  <c r="X36" i="158" l="1"/>
  <c r="Y35" i="158"/>
  <c r="Z97" i="160"/>
  <c r="AA96" i="160"/>
  <c r="Y36" i="158" l="1"/>
  <c r="Z35" i="158"/>
  <c r="AB96" i="160"/>
  <c r="AA97" i="160"/>
  <c r="Z36" i="158" l="1"/>
  <c r="AA35" i="158"/>
  <c r="AC96" i="160"/>
  <c r="AB97" i="160"/>
  <c r="AA36" i="158" l="1"/>
  <c r="AB35" i="158"/>
  <c r="AD96" i="160"/>
  <c r="AC97" i="160"/>
  <c r="AC35" i="158" l="1"/>
  <c r="AB36" i="158"/>
  <c r="AD97" i="160"/>
  <c r="AE96" i="160"/>
  <c r="AD35" i="158" l="1"/>
  <c r="AC36" i="158"/>
  <c r="AF96" i="160"/>
  <c r="AE97" i="160"/>
  <c r="C44" i="158" l="1"/>
  <c r="AD36" i="158"/>
  <c r="AG96" i="160"/>
  <c r="AF97" i="160"/>
  <c r="C45" i="158" l="1"/>
  <c r="D44" i="158"/>
  <c r="AG97" i="160"/>
  <c r="F116" i="160"/>
  <c r="AH286" i="160"/>
  <c r="AH281" i="160"/>
  <c r="AH364" i="160"/>
  <c r="AH617" i="160"/>
  <c r="AH275" i="160"/>
  <c r="AH444" i="160"/>
  <c r="AH622" i="160"/>
  <c r="AH370" i="160"/>
  <c r="AH537" i="160"/>
  <c r="AH623" i="160"/>
  <c r="AH362" i="160"/>
  <c r="AH194" i="160"/>
  <c r="AH357" i="160"/>
  <c r="AH703" i="160"/>
  <c r="AH190" i="160"/>
  <c r="AH801" i="160"/>
  <c r="AH796" i="160"/>
  <c r="AH532" i="160"/>
  <c r="AH271" i="160"/>
  <c r="AH100" i="160"/>
  <c r="AH199" i="160"/>
  <c r="AH706" i="160"/>
  <c r="AH802" i="160"/>
  <c r="AH716" i="160"/>
  <c r="AH787" i="160"/>
  <c r="AH628" i="160"/>
  <c r="AH620" i="160"/>
  <c r="AH369" i="160"/>
  <c r="AH544" i="160"/>
  <c r="AH186" i="160"/>
  <c r="AH457" i="160"/>
  <c r="AH794" i="160"/>
  <c r="AH789" i="160"/>
  <c r="AH624" i="160"/>
  <c r="AH710" i="160"/>
  <c r="AH458" i="160"/>
  <c r="AH451" i="160"/>
  <c r="AH366" i="160"/>
  <c r="AH446" i="160"/>
  <c r="AH360" i="160"/>
  <c r="AH704" i="160"/>
  <c r="AH273" i="160"/>
  <c r="AH542" i="160"/>
  <c r="AH109" i="160"/>
  <c r="AH185" i="160"/>
  <c r="AH790" i="160"/>
  <c r="AH103" i="160"/>
  <c r="AH371" i="160"/>
  <c r="AH276" i="160"/>
  <c r="AH198" i="160"/>
  <c r="AH359" i="160"/>
  <c r="AH285" i="160"/>
  <c r="AH452" i="160"/>
  <c r="AH200" i="160"/>
  <c r="AH278" i="160"/>
  <c r="AH534" i="160"/>
  <c r="AH797" i="160"/>
  <c r="AH188" i="160"/>
  <c r="AH192" i="160"/>
  <c r="AH445" i="160"/>
  <c r="AH708" i="160"/>
  <c r="AH448" i="160"/>
  <c r="AH711" i="160"/>
  <c r="AH443" i="160"/>
  <c r="AH193" i="160"/>
  <c r="AH715" i="160"/>
  <c r="AH372" i="160"/>
  <c r="AH284" i="160"/>
  <c r="AH630" i="160"/>
  <c r="AH536" i="160"/>
  <c r="AH99" i="160"/>
  <c r="AH456" i="160"/>
  <c r="AH106" i="160"/>
  <c r="AH367" i="160"/>
  <c r="AH453" i="160"/>
  <c r="AH629" i="160"/>
  <c r="AH615" i="160"/>
  <c r="AH791" i="160"/>
  <c r="AH187" i="160"/>
  <c r="AH108" i="160"/>
  <c r="AH618" i="160"/>
  <c r="AH529" i="160"/>
  <c r="AH533" i="160"/>
  <c r="AH539" i="160"/>
  <c r="AH701" i="160"/>
  <c r="AH800" i="160"/>
  <c r="AH283" i="160"/>
  <c r="AH447" i="160"/>
  <c r="AH616" i="160"/>
  <c r="AH713" i="160"/>
  <c r="AH541" i="160"/>
  <c r="AH538" i="160"/>
  <c r="AH195" i="160"/>
  <c r="AH531" i="160"/>
  <c r="AH530" i="160"/>
  <c r="AH702" i="160"/>
  <c r="AH101" i="160"/>
  <c r="AH361" i="160"/>
  <c r="AH111" i="160"/>
  <c r="AH102" i="160"/>
  <c r="AH114" i="160"/>
  <c r="AH799" i="160"/>
  <c r="AH189" i="160"/>
  <c r="AH795" i="160"/>
  <c r="AH625" i="160"/>
  <c r="AH113" i="160"/>
  <c r="AH112" i="160"/>
  <c r="AH107" i="160"/>
  <c r="AH365" i="160"/>
  <c r="AH197" i="160"/>
  <c r="AH272" i="160"/>
  <c r="AH543" i="160"/>
  <c r="AH792" i="160"/>
  <c r="AH450" i="160"/>
  <c r="AH619" i="160"/>
  <c r="AH274" i="160"/>
  <c r="AH455" i="160"/>
  <c r="AH279" i="160"/>
  <c r="AH705" i="160"/>
  <c r="AH358" i="160"/>
  <c r="AH104" i="160"/>
  <c r="AH280" i="160"/>
  <c r="AH709" i="160"/>
  <c r="AH627" i="160"/>
  <c r="AH788" i="160"/>
  <c r="AH714" i="160"/>
  <c r="AG37" i="158"/>
  <c r="E44" i="158" l="1"/>
  <c r="D45" i="158"/>
  <c r="F117" i="160"/>
  <c r="G116" i="160"/>
  <c r="AG41" i="158"/>
  <c r="AG39" i="158"/>
  <c r="F44" i="158" l="1"/>
  <c r="E45" i="158"/>
  <c r="G117" i="160"/>
  <c r="H116" i="160"/>
  <c r="F45" i="158" l="1"/>
  <c r="G44" i="158"/>
  <c r="H117" i="160"/>
  <c r="I116" i="160"/>
  <c r="G45" i="158" l="1"/>
  <c r="H44" i="158"/>
  <c r="I117" i="160"/>
  <c r="J116" i="160"/>
  <c r="I44" i="158" l="1"/>
  <c r="H45" i="158"/>
  <c r="K116" i="160"/>
  <c r="J117" i="160"/>
  <c r="I45" i="158" l="1"/>
  <c r="J44" i="158"/>
  <c r="L116" i="160"/>
  <c r="K117" i="160"/>
  <c r="K44" i="158" l="1"/>
  <c r="J45" i="158"/>
  <c r="M116" i="160"/>
  <c r="L117" i="160"/>
  <c r="L44" i="158" l="1"/>
  <c r="K45" i="158"/>
  <c r="M117" i="160"/>
  <c r="N116" i="160"/>
  <c r="M44" i="158" l="1"/>
  <c r="L45" i="158"/>
  <c r="N117" i="160"/>
  <c r="O116" i="160"/>
  <c r="M45" i="158" l="1"/>
  <c r="N44" i="158"/>
  <c r="O117" i="160"/>
  <c r="P116" i="160"/>
  <c r="O44" i="158" l="1"/>
  <c r="N45" i="158"/>
  <c r="P117" i="160"/>
  <c r="Q116" i="160"/>
  <c r="O45" i="158" l="1"/>
  <c r="P44" i="158"/>
  <c r="Q117" i="160"/>
  <c r="R116" i="160"/>
  <c r="P45" i="158" l="1"/>
  <c r="Q44" i="158"/>
  <c r="S116" i="160"/>
  <c r="R117" i="160"/>
  <c r="Q45" i="158" l="1"/>
  <c r="R44" i="158"/>
  <c r="T116" i="160"/>
  <c r="S117" i="160"/>
  <c r="R45" i="158" l="1"/>
  <c r="S44" i="158"/>
  <c r="U116" i="160"/>
  <c r="T117" i="160"/>
  <c r="S45" i="158" l="1"/>
  <c r="T44" i="158"/>
  <c r="U117" i="160"/>
  <c r="V116" i="160"/>
  <c r="U44" i="158" l="1"/>
  <c r="T45" i="158"/>
  <c r="V117" i="160"/>
  <c r="W116" i="160"/>
  <c r="U45" i="158" l="1"/>
  <c r="V44" i="158"/>
  <c r="W117" i="160"/>
  <c r="X116" i="160"/>
  <c r="V45" i="158" l="1"/>
  <c r="W44" i="158"/>
  <c r="X117" i="160"/>
  <c r="Y116" i="160"/>
  <c r="X44" i="158" l="1"/>
  <c r="W45" i="158"/>
  <c r="Y117" i="160"/>
  <c r="Z116" i="160"/>
  <c r="Y44" i="158" l="1"/>
  <c r="X45" i="158"/>
  <c r="AA116" i="160"/>
  <c r="Z117" i="160"/>
  <c r="Y45" i="158" l="1"/>
  <c r="Z44" i="158"/>
  <c r="Z45" i="158" s="1"/>
  <c r="AB116" i="160"/>
  <c r="AA117" i="160"/>
  <c r="AC116" i="160" l="1"/>
  <c r="AB117" i="160"/>
  <c r="AC117" i="160" l="1"/>
  <c r="AD116" i="160"/>
  <c r="AA44" i="158"/>
  <c r="AD117" i="160" l="1"/>
  <c r="AE116" i="160"/>
  <c r="AB44" i="158"/>
  <c r="AA45" i="158"/>
  <c r="AE117" i="160" l="1"/>
  <c r="AF116" i="160"/>
  <c r="AC44" i="158"/>
  <c r="AB45" i="158"/>
  <c r="AF117" i="160" l="1"/>
  <c r="AG116" i="160"/>
  <c r="AD44" i="158"/>
  <c r="AC45" i="158"/>
  <c r="AG117" i="160" l="1"/>
  <c r="F136" i="160"/>
  <c r="AH639" i="160"/>
  <c r="AH385" i="160"/>
  <c r="AH292" i="160"/>
  <c r="AH821" i="160"/>
  <c r="AH217" i="160"/>
  <c r="AH464" i="160"/>
  <c r="AH636" i="160"/>
  <c r="AH291" i="160"/>
  <c r="AH386" i="160"/>
  <c r="AH726" i="160"/>
  <c r="AH635" i="160"/>
  <c r="AH820" i="160"/>
  <c r="AH735" i="160"/>
  <c r="AH380" i="160"/>
  <c r="AH378" i="160"/>
  <c r="AH301" i="160"/>
  <c r="AH644" i="160"/>
  <c r="AH209" i="160"/>
  <c r="AH812" i="160"/>
  <c r="AH809" i="160"/>
  <c r="AH305" i="160"/>
  <c r="AH733" i="160"/>
  <c r="AH220" i="160"/>
  <c r="AH298" i="160"/>
  <c r="AH723" i="160"/>
  <c r="AH119" i="160"/>
  <c r="AH120" i="160"/>
  <c r="AH381" i="160"/>
  <c r="AH213" i="160"/>
  <c r="AH208" i="160"/>
  <c r="AH205" i="160"/>
  <c r="AH390" i="160"/>
  <c r="AH121" i="160"/>
  <c r="AH467" i="160"/>
  <c r="AH128" i="160"/>
  <c r="AH647" i="160"/>
  <c r="AH731" i="160"/>
  <c r="AH473" i="160"/>
  <c r="AH219" i="160"/>
  <c r="AH810" i="160"/>
  <c r="AH294" i="160"/>
  <c r="AH721" i="160"/>
  <c r="AH551" i="160"/>
  <c r="AH303" i="160"/>
  <c r="AH124" i="160"/>
  <c r="AH730" i="160"/>
  <c r="AH814" i="160"/>
  <c r="AH382" i="160"/>
  <c r="AH463" i="160"/>
  <c r="AH299" i="160"/>
  <c r="AH206" i="160"/>
  <c r="AH472" i="160"/>
  <c r="AH553" i="160"/>
  <c r="AH295" i="160"/>
  <c r="AH643" i="160"/>
  <c r="AH210" i="160"/>
  <c r="AH816" i="160"/>
  <c r="AH556" i="160"/>
  <c r="AH817" i="160"/>
  <c r="AH549" i="160"/>
  <c r="AH127" i="160"/>
  <c r="AH736" i="160"/>
  <c r="AH645" i="160"/>
  <c r="AH131" i="160"/>
  <c r="AH387" i="160"/>
  <c r="AH648" i="160"/>
  <c r="AH293" i="160"/>
  <c r="AH304" i="160"/>
  <c r="AH561" i="160"/>
  <c r="AH724" i="160"/>
  <c r="AH300" i="160"/>
  <c r="AH557" i="160"/>
  <c r="AH478" i="160"/>
  <c r="AH296" i="160"/>
  <c r="AH554" i="160"/>
  <c r="AH637" i="160"/>
  <c r="AH218" i="160"/>
  <c r="AH122" i="160"/>
  <c r="AH558" i="160"/>
  <c r="AH550" i="160"/>
  <c r="AH392" i="160"/>
  <c r="AH212" i="160"/>
  <c r="AH391" i="160"/>
  <c r="AH640" i="160"/>
  <c r="AH808" i="160"/>
  <c r="AH475" i="160"/>
  <c r="AH728" i="160"/>
  <c r="AH468" i="160"/>
  <c r="AH649" i="160"/>
  <c r="AH214" i="160"/>
  <c r="AH207" i="160"/>
  <c r="AH306" i="160"/>
  <c r="AH465" i="160"/>
  <c r="AH807" i="160"/>
  <c r="AH377" i="160"/>
  <c r="AH476" i="160"/>
  <c r="AH734" i="160"/>
  <c r="AH470" i="160"/>
  <c r="AH564" i="160"/>
  <c r="AH815" i="160"/>
  <c r="AH133" i="160"/>
  <c r="AH466" i="160"/>
  <c r="AH132" i="160"/>
  <c r="AH729" i="160"/>
  <c r="AH126" i="160"/>
  <c r="AH477" i="160"/>
  <c r="AH819" i="160"/>
  <c r="AH129" i="160"/>
  <c r="AH650" i="160"/>
  <c r="AH822" i="160"/>
  <c r="AH123" i="160"/>
  <c r="AH642" i="160"/>
  <c r="AH563" i="160"/>
  <c r="AH379" i="160"/>
  <c r="AH552" i="160"/>
  <c r="AH811" i="160"/>
  <c r="AH134" i="160"/>
  <c r="AH559" i="160"/>
  <c r="AH725" i="160"/>
  <c r="AH638" i="160"/>
  <c r="AH215" i="160"/>
  <c r="AH389" i="160"/>
  <c r="AH384" i="160"/>
  <c r="AH722" i="160"/>
  <c r="AH471" i="160"/>
  <c r="AH562" i="160"/>
  <c r="AD45" i="158"/>
  <c r="C53" i="158"/>
  <c r="AG46" i="158"/>
  <c r="F137" i="160" l="1"/>
  <c r="G136" i="160"/>
  <c r="C54" i="158"/>
  <c r="D53" i="158"/>
  <c r="AG50" i="158"/>
  <c r="AG48" i="158"/>
  <c r="H136" i="160" l="1"/>
  <c r="G137" i="160"/>
  <c r="E53" i="158"/>
  <c r="D54" i="158"/>
  <c r="I136" i="160" l="1"/>
  <c r="H137" i="160"/>
  <c r="F53" i="158"/>
  <c r="E54" i="158"/>
  <c r="J136" i="160" l="1"/>
  <c r="I137" i="160"/>
  <c r="G53" i="158"/>
  <c r="F54" i="158"/>
  <c r="J137" i="160" l="1"/>
  <c r="K136" i="160"/>
  <c r="H53" i="158"/>
  <c r="G54" i="158"/>
  <c r="K137" i="160" l="1"/>
  <c r="L136" i="160"/>
  <c r="H54" i="158"/>
  <c r="I53" i="158"/>
  <c r="L137" i="160" l="1"/>
  <c r="M136" i="160"/>
  <c r="I54" i="158"/>
  <c r="J53" i="158"/>
  <c r="M137" i="160" l="1"/>
  <c r="N136" i="160"/>
  <c r="J54" i="158"/>
  <c r="K53" i="158"/>
  <c r="N137" i="160" l="1"/>
  <c r="O136" i="160"/>
  <c r="K54" i="158"/>
  <c r="L53" i="158"/>
  <c r="P136" i="160" l="1"/>
  <c r="O137" i="160"/>
  <c r="M53" i="158"/>
  <c r="L54" i="158"/>
  <c r="Q136" i="160" l="1"/>
  <c r="P137" i="160"/>
  <c r="N53" i="158"/>
  <c r="M54" i="158"/>
  <c r="R136" i="160" l="1"/>
  <c r="Q137" i="160"/>
  <c r="O53" i="158"/>
  <c r="N54" i="158"/>
  <c r="R137" i="160" l="1"/>
  <c r="S136" i="160"/>
  <c r="P53" i="158"/>
  <c r="O54" i="158"/>
  <c r="S137" i="160" l="1"/>
  <c r="T136" i="160"/>
  <c r="P54" i="158"/>
  <c r="Q53" i="158"/>
  <c r="T137" i="160" l="1"/>
  <c r="U136" i="160"/>
  <c r="Q54" i="158"/>
  <c r="R53" i="158"/>
  <c r="U137" i="160" l="1"/>
  <c r="V136" i="160"/>
  <c r="R54" i="158"/>
  <c r="S53" i="158"/>
  <c r="V137" i="160" l="1"/>
  <c r="W136" i="160"/>
  <c r="S54" i="158"/>
  <c r="T53" i="158"/>
  <c r="X136" i="160" l="1"/>
  <c r="W137" i="160"/>
  <c r="U53" i="158"/>
  <c r="T54" i="158"/>
  <c r="Y136" i="160" l="1"/>
  <c r="X137" i="160"/>
  <c r="V53" i="158"/>
  <c r="U54" i="158"/>
  <c r="Z136" i="160" l="1"/>
  <c r="Y137" i="160"/>
  <c r="W53" i="158"/>
  <c r="V54" i="158"/>
  <c r="Z137" i="160" l="1"/>
  <c r="AA136" i="160"/>
  <c r="X53" i="158"/>
  <c r="W54" i="158"/>
  <c r="AA137" i="160" l="1"/>
  <c r="AB136" i="160"/>
  <c r="X54" i="158"/>
  <c r="Y53" i="158"/>
  <c r="AB137" i="160" l="1"/>
  <c r="AC136" i="160"/>
  <c r="Y54" i="158"/>
  <c r="Z53" i="158"/>
  <c r="AC137" i="160" l="1"/>
  <c r="AD136" i="160"/>
  <c r="Z54" i="158"/>
  <c r="AA53" i="158"/>
  <c r="AD137" i="160" l="1"/>
  <c r="AE136" i="160"/>
  <c r="AA54" i="158"/>
  <c r="AB53" i="158"/>
  <c r="AF136" i="160" l="1"/>
  <c r="AE137" i="160"/>
  <c r="AC53" i="158"/>
  <c r="AB54" i="158"/>
  <c r="AG136" i="160" l="1"/>
  <c r="AF137" i="160"/>
  <c r="AD53" i="158"/>
  <c r="AC54" i="158"/>
  <c r="F156" i="160" l="1"/>
  <c r="AG137" i="160"/>
  <c r="AH742" i="160"/>
  <c r="AH746" i="160"/>
  <c r="AH660" i="160"/>
  <c r="AH741" i="160"/>
  <c r="AH829" i="160"/>
  <c r="AH665" i="160"/>
  <c r="AH655" i="160"/>
  <c r="AH234" i="160"/>
  <c r="AH323" i="160"/>
  <c r="AH656" i="160"/>
  <c r="AH834" i="160"/>
  <c r="AH311" i="160"/>
  <c r="AH407" i="160"/>
  <c r="AH148" i="160"/>
  <c r="AH226" i="160"/>
  <c r="AH232" i="160"/>
  <c r="AH663" i="160"/>
  <c r="AH569" i="160"/>
  <c r="AH399" i="160"/>
  <c r="AH229" i="160"/>
  <c r="AH493" i="160"/>
  <c r="AH319" i="160"/>
  <c r="AH411" i="160"/>
  <c r="AH581" i="160"/>
  <c r="AH837" i="160"/>
  <c r="AH485" i="160"/>
  <c r="AH240" i="160"/>
  <c r="AH831" i="160"/>
  <c r="AH144" i="160"/>
  <c r="AH410" i="160"/>
  <c r="AH153" i="160"/>
  <c r="AH324" i="160"/>
  <c r="AH584" i="160"/>
  <c r="AH151" i="160"/>
  <c r="AH406" i="160"/>
  <c r="AH578" i="160"/>
  <c r="AH577" i="160"/>
  <c r="AH827" i="160"/>
  <c r="AH835" i="160"/>
  <c r="AH669" i="160"/>
  <c r="AH152" i="160"/>
  <c r="AH404" i="160"/>
  <c r="AH840" i="160"/>
  <c r="AH326" i="160"/>
  <c r="AH755" i="160"/>
  <c r="AH830" i="160"/>
  <c r="AH491" i="160"/>
  <c r="AH484" i="160"/>
  <c r="AH139" i="160"/>
  <c r="AH412" i="160"/>
  <c r="AH483" i="160"/>
  <c r="AH487" i="160"/>
  <c r="AH488" i="160"/>
  <c r="AH233" i="160"/>
  <c r="AH228" i="160"/>
  <c r="AH841" i="160"/>
  <c r="AH316" i="160"/>
  <c r="AH314" i="160"/>
  <c r="AH239" i="160"/>
  <c r="AH657" i="160"/>
  <c r="AH659" i="160"/>
  <c r="AH750" i="160"/>
  <c r="AH230" i="160"/>
  <c r="AH321" i="160"/>
  <c r="AH320" i="160"/>
  <c r="AH662" i="160"/>
  <c r="AH400" i="160"/>
  <c r="AH754" i="160"/>
  <c r="AH828" i="160"/>
  <c r="AH667" i="160"/>
  <c r="AH756" i="160"/>
  <c r="AH313" i="160"/>
  <c r="AH836" i="160"/>
  <c r="AH498" i="160"/>
  <c r="AH142" i="160"/>
  <c r="AH315" i="160"/>
  <c r="AH402" i="160"/>
  <c r="AH832" i="160"/>
  <c r="AH753" i="160"/>
  <c r="AH664" i="160"/>
  <c r="AH571" i="160"/>
  <c r="AH147" i="160"/>
  <c r="AH486" i="160"/>
  <c r="AH573" i="160"/>
  <c r="AH225" i="160"/>
  <c r="AH745" i="160"/>
  <c r="AH497" i="160"/>
  <c r="AH149" i="160"/>
  <c r="AH744" i="160"/>
  <c r="AH312" i="160"/>
  <c r="AH842" i="160"/>
  <c r="AH154" i="160"/>
  <c r="AH668" i="160"/>
  <c r="AH574" i="160"/>
  <c r="AH583" i="160"/>
  <c r="AH146" i="160"/>
  <c r="AH490" i="160"/>
  <c r="AH318" i="160"/>
  <c r="AH579" i="160"/>
  <c r="AH749" i="160"/>
  <c r="AH743" i="160"/>
  <c r="AH141" i="160"/>
  <c r="AH398" i="160"/>
  <c r="AH495" i="160"/>
  <c r="AH496" i="160"/>
  <c r="AH409" i="160"/>
  <c r="AH839" i="160"/>
  <c r="AH140" i="160"/>
  <c r="AH405" i="160"/>
  <c r="AH658" i="160"/>
  <c r="AH401" i="160"/>
  <c r="AH235" i="160"/>
  <c r="AH227" i="160"/>
  <c r="AH751" i="160"/>
  <c r="AH238" i="160"/>
  <c r="AH748" i="160"/>
  <c r="AH143" i="160"/>
  <c r="AH492" i="160"/>
  <c r="AH572" i="160"/>
  <c r="AH325" i="160"/>
  <c r="AH670" i="160"/>
  <c r="AH397" i="160"/>
  <c r="AH576" i="160"/>
  <c r="AH570" i="160"/>
  <c r="AH582" i="160"/>
  <c r="AH237" i="160"/>
  <c r="C62" i="158"/>
  <c r="AD54" i="158"/>
  <c r="AG55" i="158"/>
  <c r="G156" i="160" l="1"/>
  <c r="F157" i="160"/>
  <c r="AG59" i="158"/>
  <c r="AG57" i="158"/>
  <c r="C63" i="158"/>
  <c r="D62" i="158"/>
  <c r="G157" i="160" l="1"/>
  <c r="H156" i="160"/>
  <c r="D63" i="158"/>
  <c r="E62" i="158"/>
  <c r="H157" i="160" l="1"/>
  <c r="I156" i="160"/>
  <c r="F62" i="158"/>
  <c r="E63" i="158"/>
  <c r="I157" i="160" l="1"/>
  <c r="J156" i="160"/>
  <c r="G62" i="158"/>
  <c r="F63" i="158"/>
  <c r="J157" i="160" l="1"/>
  <c r="K156" i="160"/>
  <c r="H62" i="158"/>
  <c r="G63" i="158"/>
  <c r="K157" i="160" l="1"/>
  <c r="L156" i="160"/>
  <c r="I62" i="158"/>
  <c r="H63" i="158"/>
  <c r="M156" i="160" l="1"/>
  <c r="L157" i="160"/>
  <c r="I63" i="158"/>
  <c r="J62" i="158"/>
  <c r="N156" i="160" l="1"/>
  <c r="M157" i="160"/>
  <c r="J63" i="158"/>
  <c r="K62" i="158"/>
  <c r="O156" i="160" l="1"/>
  <c r="N157" i="160"/>
  <c r="K63" i="158"/>
  <c r="L62" i="158"/>
  <c r="O157" i="160" l="1"/>
  <c r="P156" i="160"/>
  <c r="L63" i="158"/>
  <c r="M62" i="158"/>
  <c r="P157" i="160" l="1"/>
  <c r="Q156" i="160"/>
  <c r="N62" i="158"/>
  <c r="M63" i="158"/>
  <c r="Q157" i="160" l="1"/>
  <c r="R156" i="160"/>
  <c r="O62" i="158"/>
  <c r="N63" i="158"/>
  <c r="R157" i="160" l="1"/>
  <c r="S156" i="160"/>
  <c r="P62" i="158"/>
  <c r="O63" i="158"/>
  <c r="S157" i="160" l="1"/>
  <c r="T156" i="160"/>
  <c r="Q62" i="158"/>
  <c r="P63" i="158"/>
  <c r="U156" i="160" l="1"/>
  <c r="T157" i="160"/>
  <c r="Q63" i="158"/>
  <c r="R62" i="158"/>
  <c r="V156" i="160" l="1"/>
  <c r="U157" i="160"/>
  <c r="R63" i="158"/>
  <c r="S62" i="158"/>
  <c r="W156" i="160" l="1"/>
  <c r="V157" i="160"/>
  <c r="S63" i="158"/>
  <c r="T62" i="158"/>
  <c r="W157" i="160" l="1"/>
  <c r="X156" i="160"/>
  <c r="T63" i="158"/>
  <c r="U62" i="158"/>
  <c r="X157" i="160" l="1"/>
  <c r="Y156" i="160"/>
  <c r="U63" i="158"/>
  <c r="V62" i="158"/>
  <c r="Y157" i="160" l="1"/>
  <c r="Z156" i="160"/>
  <c r="V63" i="158"/>
  <c r="W62" i="158"/>
  <c r="Z157" i="160" l="1"/>
  <c r="AA156" i="160"/>
  <c r="W63" i="158"/>
  <c r="X62" i="158"/>
  <c r="AA157" i="160" l="1"/>
  <c r="AB156" i="160"/>
  <c r="X63" i="158"/>
  <c r="Y62" i="158"/>
  <c r="AC156" i="160" l="1"/>
  <c r="AB157" i="160"/>
  <c r="Y63" i="158"/>
  <c r="Z62" i="158"/>
  <c r="AD156" i="160" l="1"/>
  <c r="AC157" i="160"/>
  <c r="Z63" i="158"/>
  <c r="AA62" i="158"/>
  <c r="AE156" i="160" l="1"/>
  <c r="AD157" i="160"/>
  <c r="AA63" i="158"/>
  <c r="AB62" i="158"/>
  <c r="AE157" i="160" l="1"/>
  <c r="AF156" i="160"/>
  <c r="AC62" i="158"/>
  <c r="AB63" i="158"/>
  <c r="AF157" i="160" l="1"/>
  <c r="AG156" i="160"/>
  <c r="AC63" i="158"/>
  <c r="AD62" i="158"/>
  <c r="F182" i="160" l="1"/>
  <c r="AG157" i="160"/>
  <c r="AH167" i="160"/>
  <c r="AH419" i="160"/>
  <c r="AH421" i="160"/>
  <c r="AH163" i="160"/>
  <c r="AH775" i="160"/>
  <c r="AH507" i="160"/>
  <c r="AH505" i="160"/>
  <c r="AH850" i="160"/>
  <c r="AH518" i="160"/>
  <c r="AH344" i="160"/>
  <c r="AH418" i="160"/>
  <c r="AH160" i="160"/>
  <c r="AH599" i="160"/>
  <c r="AH763" i="160"/>
  <c r="AH246" i="160"/>
  <c r="AH604" i="160"/>
  <c r="AH339" i="160"/>
  <c r="AH164" i="160"/>
  <c r="AH161" i="160"/>
  <c r="AH675" i="160"/>
  <c r="AH593" i="160"/>
  <c r="AH333" i="160"/>
  <c r="AH336" i="160"/>
  <c r="AH425" i="160"/>
  <c r="AH764" i="160"/>
  <c r="AH856" i="160"/>
  <c r="AH168" i="160"/>
  <c r="AH852" i="160"/>
  <c r="AH260" i="160"/>
  <c r="AH340" i="160"/>
  <c r="AH259" i="160"/>
  <c r="AH417" i="160"/>
  <c r="AH857" i="160"/>
  <c r="AH591" i="160"/>
  <c r="AH159" i="160"/>
  <c r="AH765" i="160"/>
  <c r="AH766" i="160"/>
  <c r="AH854" i="160"/>
  <c r="AH678" i="160"/>
  <c r="AH422" i="160"/>
  <c r="AH258" i="160"/>
  <c r="AH172" i="160"/>
  <c r="AH603" i="160"/>
  <c r="AH255" i="160"/>
  <c r="AH503" i="160"/>
  <c r="AH248" i="160"/>
  <c r="AH506" i="160"/>
  <c r="AH848" i="160"/>
  <c r="AH769" i="160"/>
  <c r="AH504" i="160"/>
  <c r="AH338" i="160"/>
  <c r="AH166" i="160"/>
  <c r="AH597" i="160"/>
  <c r="AH508" i="160"/>
  <c r="AH512" i="160"/>
  <c r="AH427" i="160"/>
  <c r="AH851" i="160"/>
  <c r="AH761" i="160"/>
  <c r="AH598" i="160"/>
  <c r="AH429" i="160"/>
  <c r="AH252" i="160"/>
  <c r="AH345" i="160"/>
  <c r="AH762" i="160"/>
  <c r="AH257" i="160"/>
  <c r="AH426" i="160"/>
  <c r="AH677" i="160"/>
  <c r="AH682" i="160"/>
  <c r="AH174" i="160"/>
  <c r="AH771" i="160"/>
  <c r="AH602" i="160"/>
  <c r="AH861" i="160"/>
  <c r="AH253" i="160"/>
  <c r="AH332" i="160"/>
  <c r="AH688" i="160"/>
  <c r="AH855" i="160"/>
  <c r="AH247" i="160"/>
  <c r="AH516" i="160"/>
  <c r="AH431" i="160"/>
  <c r="AH173" i="160"/>
  <c r="AH430" i="160"/>
  <c r="AH169" i="160"/>
  <c r="AH334" i="160"/>
  <c r="AH346" i="160"/>
  <c r="AH592" i="160"/>
  <c r="AH432" i="160"/>
  <c r="AH420" i="160"/>
  <c r="AH254" i="160"/>
  <c r="AH776" i="160"/>
  <c r="AH770" i="160"/>
  <c r="AH335" i="160"/>
  <c r="AH679" i="160"/>
  <c r="AH424" i="160"/>
  <c r="AH685" i="160"/>
  <c r="AH773" i="160"/>
  <c r="AH847" i="160"/>
  <c r="AH680" i="160"/>
  <c r="AH690" i="160"/>
  <c r="AH862" i="160"/>
  <c r="AH687" i="160"/>
  <c r="AH859" i="160"/>
  <c r="AH768" i="160"/>
  <c r="AH171" i="160"/>
  <c r="AH511" i="160"/>
  <c r="AH513" i="160"/>
  <c r="AH162" i="160"/>
  <c r="AH341" i="160"/>
  <c r="AH510" i="160"/>
  <c r="AH676" i="160"/>
  <c r="AH517" i="160"/>
  <c r="AH589" i="160"/>
  <c r="AH849" i="160"/>
  <c r="AH331" i="160"/>
  <c r="AH515" i="160"/>
  <c r="AH250" i="160"/>
  <c r="AH343" i="160"/>
  <c r="AH860" i="160"/>
  <c r="AH774" i="160"/>
  <c r="AH249" i="160"/>
  <c r="AH684" i="160"/>
  <c r="AH245" i="160"/>
  <c r="AH596" i="160"/>
  <c r="AH590" i="160"/>
  <c r="AH601" i="160"/>
  <c r="AH689" i="160"/>
  <c r="AH683" i="160"/>
  <c r="AH594" i="160"/>
  <c r="C71" i="158"/>
  <c r="AD63" i="158"/>
  <c r="AG64" i="158"/>
  <c r="H21" i="160" l="1"/>
  <c r="Q21" i="160" s="1"/>
  <c r="H18" i="160"/>
  <c r="Q18" i="160" s="1"/>
  <c r="H14" i="160"/>
  <c r="Q14" i="160" s="1"/>
  <c r="H9" i="160"/>
  <c r="Q9" i="160" s="1"/>
  <c r="H12" i="160"/>
  <c r="Q12" i="160" s="1"/>
  <c r="H8" i="160"/>
  <c r="Q8" i="160" s="1"/>
  <c r="H16" i="160"/>
  <c r="Q16" i="160" s="1"/>
  <c r="H10" i="160"/>
  <c r="Q10" i="160" s="1"/>
  <c r="H19" i="160"/>
  <c r="Q19" i="160" s="1"/>
  <c r="H13" i="160"/>
  <c r="Q13" i="160" s="1"/>
  <c r="H11" i="160"/>
  <c r="Q11" i="160" s="1"/>
  <c r="H17" i="160"/>
  <c r="Q17" i="160" s="1"/>
  <c r="H15" i="160"/>
  <c r="Q15" i="160" s="1"/>
  <c r="H20" i="160"/>
  <c r="Q20" i="160" s="1"/>
  <c r="G182" i="160"/>
  <c r="F183" i="160"/>
  <c r="AG68" i="158"/>
  <c r="AG66" i="158"/>
  <c r="C72" i="158"/>
  <c r="D71" i="158"/>
  <c r="G183" i="160" l="1"/>
  <c r="H182" i="160"/>
  <c r="T8" i="160"/>
  <c r="D72" i="158"/>
  <c r="E71" i="158"/>
  <c r="W20" i="160" l="1"/>
  <c r="AM5" i="160"/>
  <c r="H183" i="160"/>
  <c r="I182" i="160"/>
  <c r="F71" i="158"/>
  <c r="E72" i="158"/>
  <c r="I183" i="160" l="1"/>
  <c r="J182" i="160"/>
  <c r="F72" i="158"/>
  <c r="G71" i="158"/>
  <c r="J183" i="160" l="1"/>
  <c r="K182" i="160"/>
  <c r="H71" i="158"/>
  <c r="G72" i="158"/>
  <c r="K183" i="160" l="1"/>
  <c r="L182" i="160"/>
  <c r="I71" i="158"/>
  <c r="H72" i="158"/>
  <c r="M182" i="160" l="1"/>
  <c r="L183" i="160"/>
  <c r="J71" i="158"/>
  <c r="I72" i="158"/>
  <c r="N182" i="160" l="1"/>
  <c r="M183" i="160"/>
  <c r="K71" i="158"/>
  <c r="J72" i="158"/>
  <c r="O182" i="160" l="1"/>
  <c r="N183" i="160"/>
  <c r="K72" i="158"/>
  <c r="L71" i="158"/>
  <c r="O183" i="160" l="1"/>
  <c r="P182" i="160"/>
  <c r="L72" i="158"/>
  <c r="M71" i="158"/>
  <c r="P183" i="160" l="1"/>
  <c r="Q182" i="160"/>
  <c r="M72" i="158"/>
  <c r="N71" i="158"/>
  <c r="Q183" i="160" l="1"/>
  <c r="R182" i="160"/>
  <c r="N72" i="158"/>
  <c r="O71" i="158"/>
  <c r="R183" i="160" l="1"/>
  <c r="S182" i="160"/>
  <c r="P71" i="158"/>
  <c r="O72" i="158"/>
  <c r="S183" i="160" l="1"/>
  <c r="T182" i="160"/>
  <c r="Q71" i="158"/>
  <c r="P72" i="158"/>
  <c r="U182" i="160" l="1"/>
  <c r="T183" i="160"/>
  <c r="Q72" i="158"/>
  <c r="R71" i="158"/>
  <c r="V182" i="160" l="1"/>
  <c r="U183" i="160"/>
  <c r="S71" i="158"/>
  <c r="R72" i="158"/>
  <c r="W182" i="160" l="1"/>
  <c r="V183" i="160"/>
  <c r="S72" i="158"/>
  <c r="T71" i="158"/>
  <c r="W183" i="160" l="1"/>
  <c r="X182" i="160"/>
  <c r="T72" i="158"/>
  <c r="U71" i="158"/>
  <c r="X183" i="160" l="1"/>
  <c r="Y182" i="160"/>
  <c r="U72" i="158"/>
  <c r="V71" i="158"/>
  <c r="Y183" i="160" l="1"/>
  <c r="Z182" i="160"/>
  <c r="V72" i="158"/>
  <c r="W71" i="158"/>
  <c r="Z183" i="160" l="1"/>
  <c r="AA182" i="160"/>
  <c r="X71" i="158"/>
  <c r="W72" i="158"/>
  <c r="AA183" i="160" l="1"/>
  <c r="AB182" i="160"/>
  <c r="Y71" i="158"/>
  <c r="X72" i="158"/>
  <c r="AC182" i="160" l="1"/>
  <c r="AB183" i="160"/>
  <c r="Z71" i="158"/>
  <c r="Y72" i="158"/>
  <c r="AD182" i="160" l="1"/>
  <c r="AC183" i="160"/>
  <c r="AA71" i="158"/>
  <c r="Z72" i="158"/>
  <c r="AE182" i="160" l="1"/>
  <c r="AD183" i="160"/>
  <c r="AA72" i="158"/>
  <c r="AB71" i="158"/>
  <c r="AE183" i="160" l="1"/>
  <c r="AF182" i="160"/>
  <c r="AB72" i="158"/>
  <c r="AC71" i="158"/>
  <c r="AF183" i="160" l="1"/>
  <c r="AG182" i="160"/>
  <c r="AC72" i="158"/>
  <c r="AD71" i="158"/>
  <c r="AG183" i="160" l="1"/>
  <c r="F202" i="160"/>
  <c r="AD72" i="158"/>
  <c r="C80" i="158"/>
  <c r="AG73" i="158"/>
  <c r="F203" i="160" l="1"/>
  <c r="G202" i="160"/>
  <c r="AG75" i="158"/>
  <c r="AG77" i="158"/>
  <c r="D80" i="158"/>
  <c r="C81" i="158"/>
  <c r="G203" i="160" l="1"/>
  <c r="H202" i="160"/>
  <c r="D81" i="158"/>
  <c r="E80" i="158"/>
  <c r="H203" i="160" l="1"/>
  <c r="I202" i="160"/>
  <c r="E81" i="158"/>
  <c r="F80" i="158"/>
  <c r="J202" i="160" l="1"/>
  <c r="I203" i="160"/>
  <c r="F81" i="158"/>
  <c r="G80" i="158"/>
  <c r="K202" i="160" l="1"/>
  <c r="J203" i="160"/>
  <c r="G81" i="158"/>
  <c r="H80" i="158"/>
  <c r="L202" i="160" l="1"/>
  <c r="K203" i="160"/>
  <c r="I80" i="158"/>
  <c r="H81" i="158"/>
  <c r="L203" i="160" l="1"/>
  <c r="M202" i="160"/>
  <c r="J80" i="158"/>
  <c r="I81" i="158"/>
  <c r="M203" i="160" l="1"/>
  <c r="N202" i="160"/>
  <c r="K80" i="158"/>
  <c r="J81" i="158"/>
  <c r="N203" i="160" l="1"/>
  <c r="O202" i="160"/>
  <c r="L80" i="158"/>
  <c r="K81" i="158"/>
  <c r="O203" i="160" l="1"/>
  <c r="P202" i="160"/>
  <c r="L81" i="158"/>
  <c r="M80" i="158"/>
  <c r="P203" i="160" l="1"/>
  <c r="Q202" i="160"/>
  <c r="M81" i="158"/>
  <c r="N80" i="158"/>
  <c r="R202" i="160" l="1"/>
  <c r="Q203" i="160"/>
  <c r="N81" i="158"/>
  <c r="O80" i="158"/>
  <c r="S202" i="160" l="1"/>
  <c r="R203" i="160"/>
  <c r="O81" i="158"/>
  <c r="P80" i="158"/>
  <c r="T202" i="160" l="1"/>
  <c r="S203" i="160"/>
  <c r="Q80" i="158"/>
  <c r="P81" i="158"/>
  <c r="T203" i="160" l="1"/>
  <c r="U202" i="160"/>
  <c r="R80" i="158"/>
  <c r="Q81" i="158"/>
  <c r="U203" i="160" l="1"/>
  <c r="V202" i="160"/>
  <c r="S80" i="158"/>
  <c r="R81" i="158"/>
  <c r="V203" i="160" l="1"/>
  <c r="W202" i="160"/>
  <c r="T80" i="158"/>
  <c r="S81" i="158"/>
  <c r="W203" i="160" l="1"/>
  <c r="X202" i="160"/>
  <c r="T81" i="158"/>
  <c r="U80" i="158"/>
  <c r="X203" i="160" l="1"/>
  <c r="Y202" i="160"/>
  <c r="U81" i="158"/>
  <c r="V80" i="158"/>
  <c r="Z202" i="160" l="1"/>
  <c r="Y203" i="160"/>
  <c r="V81" i="158"/>
  <c r="W80" i="158"/>
  <c r="AA202" i="160" l="1"/>
  <c r="Z203" i="160"/>
  <c r="W81" i="158"/>
  <c r="X80" i="158"/>
  <c r="AB202" i="160" l="1"/>
  <c r="AA203" i="160"/>
  <c r="Y80" i="158"/>
  <c r="X81" i="158"/>
  <c r="AB203" i="160" l="1"/>
  <c r="AC202" i="160"/>
  <c r="Z80" i="158"/>
  <c r="Y81" i="158"/>
  <c r="AC203" i="160" l="1"/>
  <c r="AD202" i="160"/>
  <c r="AA80" i="158"/>
  <c r="Z81" i="158"/>
  <c r="AD203" i="160" l="1"/>
  <c r="AE202" i="160"/>
  <c r="AB80" i="158"/>
  <c r="AA81" i="158"/>
  <c r="AE203" i="160" l="1"/>
  <c r="AF202" i="160"/>
  <c r="AB81" i="158"/>
  <c r="AC80" i="158"/>
  <c r="AF203" i="160" l="1"/>
  <c r="AG202" i="160"/>
  <c r="AC81" i="158"/>
  <c r="AD80" i="158"/>
  <c r="F222" i="160" l="1"/>
  <c r="AG203" i="160"/>
  <c r="AD81" i="158"/>
  <c r="C97" i="158"/>
  <c r="AG82" i="158"/>
  <c r="G222" i="160" l="1"/>
  <c r="F223" i="160"/>
  <c r="AG84" i="158"/>
  <c r="AG86" i="158"/>
  <c r="C98" i="158"/>
  <c r="D97" i="158"/>
  <c r="G223" i="160" l="1"/>
  <c r="H222" i="160"/>
  <c r="D98" i="158"/>
  <c r="E97" i="158"/>
  <c r="H223" i="160" l="1"/>
  <c r="I222" i="160"/>
  <c r="F97" i="158"/>
  <c r="E98" i="158"/>
  <c r="J222" i="160" l="1"/>
  <c r="I223" i="160"/>
  <c r="G97" i="158"/>
  <c r="F98" i="158"/>
  <c r="K222" i="160" l="1"/>
  <c r="J223" i="160"/>
  <c r="H97" i="158"/>
  <c r="G98" i="158"/>
  <c r="K223" i="160" l="1"/>
  <c r="L222" i="160"/>
  <c r="I97" i="158"/>
  <c r="H98" i="158"/>
  <c r="M222" i="160" l="1"/>
  <c r="L223" i="160"/>
  <c r="I98" i="158"/>
  <c r="J97" i="158"/>
  <c r="N222" i="160" l="1"/>
  <c r="M223" i="160"/>
  <c r="J98" i="158"/>
  <c r="K97" i="158"/>
  <c r="O222" i="160" l="1"/>
  <c r="N223" i="160"/>
  <c r="K98" i="158"/>
  <c r="L97" i="158"/>
  <c r="O223" i="160" l="1"/>
  <c r="P222" i="160"/>
  <c r="L98" i="158"/>
  <c r="M97" i="158"/>
  <c r="P223" i="160" l="1"/>
  <c r="Q222" i="160"/>
  <c r="N97" i="158"/>
  <c r="M98" i="158"/>
  <c r="Q223" i="160" l="1"/>
  <c r="R222" i="160"/>
  <c r="O97" i="158"/>
  <c r="N98" i="158"/>
  <c r="S222" i="160" l="1"/>
  <c r="R223" i="160"/>
  <c r="P97" i="158"/>
  <c r="O98" i="158"/>
  <c r="S223" i="160" l="1"/>
  <c r="T222" i="160"/>
  <c r="Q97" i="158"/>
  <c r="P98" i="158"/>
  <c r="U222" i="160" l="1"/>
  <c r="T223" i="160"/>
  <c r="Q98" i="158"/>
  <c r="R97" i="158"/>
  <c r="V222" i="160" l="1"/>
  <c r="U223" i="160"/>
  <c r="R98" i="158"/>
  <c r="S97" i="158"/>
  <c r="W222" i="160" l="1"/>
  <c r="V223" i="160"/>
  <c r="S98" i="158"/>
  <c r="T97" i="158"/>
  <c r="W223" i="160" l="1"/>
  <c r="X222" i="160"/>
  <c r="T98" i="158"/>
  <c r="U97" i="158"/>
  <c r="Y222" i="160" l="1"/>
  <c r="X223" i="160"/>
  <c r="V97" i="158"/>
  <c r="U98" i="158"/>
  <c r="Y223" i="160" l="1"/>
  <c r="Z222" i="160"/>
  <c r="W97" i="158"/>
  <c r="V98" i="158"/>
  <c r="AA222" i="160" l="1"/>
  <c r="Z223" i="160"/>
  <c r="X97" i="158"/>
  <c r="W98" i="158"/>
  <c r="AA223" i="160" l="1"/>
  <c r="AB222" i="160"/>
  <c r="Y97" i="158"/>
  <c r="X98" i="158"/>
  <c r="AB223" i="160" l="1"/>
  <c r="AC222" i="160"/>
  <c r="Y98" i="158"/>
  <c r="Z97" i="158"/>
  <c r="AC223" i="160" l="1"/>
  <c r="AD222" i="160"/>
  <c r="Z98" i="158"/>
  <c r="AA97" i="158"/>
  <c r="AE222" i="160" l="1"/>
  <c r="AD223" i="160"/>
  <c r="AA98" i="158"/>
  <c r="AB97" i="158"/>
  <c r="AE223" i="160" l="1"/>
  <c r="AF222" i="160"/>
  <c r="AB98" i="158"/>
  <c r="AC97" i="158"/>
  <c r="AG222" i="160" l="1"/>
  <c r="AF223" i="160"/>
  <c r="AD97" i="158"/>
  <c r="AC98" i="158"/>
  <c r="F242" i="160" l="1"/>
  <c r="AG223" i="160"/>
  <c r="AD98" i="158"/>
  <c r="C106" i="158"/>
  <c r="AG99" i="158"/>
  <c r="F243" i="160" l="1"/>
  <c r="G242" i="160"/>
  <c r="C107" i="158"/>
  <c r="D106" i="158"/>
  <c r="AG101" i="158"/>
  <c r="AG103" i="158"/>
  <c r="H242" i="160" l="1"/>
  <c r="G243" i="160"/>
  <c r="D107" i="158"/>
  <c r="E106" i="158"/>
  <c r="H243" i="160" l="1"/>
  <c r="I242" i="160"/>
  <c r="E107" i="158"/>
  <c r="F106" i="158"/>
  <c r="I243" i="160" l="1"/>
  <c r="J242" i="160"/>
  <c r="G106" i="158"/>
  <c r="F107" i="158"/>
  <c r="J243" i="160" l="1"/>
  <c r="K242" i="160"/>
  <c r="H106" i="158"/>
  <c r="G107" i="158"/>
  <c r="L242" i="160" l="1"/>
  <c r="K243" i="160"/>
  <c r="I106" i="158"/>
  <c r="H107" i="158"/>
  <c r="L243" i="160" l="1"/>
  <c r="M242" i="160"/>
  <c r="J106" i="158"/>
  <c r="I107" i="158"/>
  <c r="N242" i="160" l="1"/>
  <c r="M243" i="160"/>
  <c r="J107" i="158"/>
  <c r="K106" i="158"/>
  <c r="O242" i="160" l="1"/>
  <c r="N243" i="160"/>
  <c r="K107" i="158"/>
  <c r="L106" i="158"/>
  <c r="P242" i="160" l="1"/>
  <c r="O243" i="160"/>
  <c r="L107" i="158"/>
  <c r="M106" i="158"/>
  <c r="P243" i="160" l="1"/>
  <c r="Q242" i="160"/>
  <c r="M107" i="158"/>
  <c r="N106" i="158"/>
  <c r="Q243" i="160" l="1"/>
  <c r="R242" i="160"/>
  <c r="O106" i="158"/>
  <c r="N107" i="158"/>
  <c r="R243" i="160" l="1"/>
  <c r="S242" i="160"/>
  <c r="P106" i="158"/>
  <c r="O107" i="158"/>
  <c r="T242" i="160" l="1"/>
  <c r="S243" i="160"/>
  <c r="Q106" i="158"/>
  <c r="P107" i="158"/>
  <c r="T243" i="160" l="1"/>
  <c r="U242" i="160"/>
  <c r="R106" i="158"/>
  <c r="Q107" i="158"/>
  <c r="U243" i="160" l="1"/>
  <c r="V242" i="160"/>
  <c r="R107" i="158"/>
  <c r="S106" i="158"/>
  <c r="W242" i="160" l="1"/>
  <c r="V243" i="160"/>
  <c r="S107" i="158"/>
  <c r="T106" i="158"/>
  <c r="X242" i="160" l="1"/>
  <c r="W243" i="160"/>
  <c r="T107" i="158"/>
  <c r="U106" i="158"/>
  <c r="X243" i="160" l="1"/>
  <c r="Y242" i="160"/>
  <c r="U107" i="158"/>
  <c r="V106" i="158"/>
  <c r="Z242" i="160" l="1"/>
  <c r="Y243" i="160"/>
  <c r="W106" i="158"/>
  <c r="V107" i="158"/>
  <c r="AA242" i="160" l="1"/>
  <c r="Z243" i="160"/>
  <c r="X106" i="158"/>
  <c r="W107" i="158"/>
  <c r="AB242" i="160" l="1"/>
  <c r="AA243" i="160"/>
  <c r="Y106" i="158"/>
  <c r="X107" i="158"/>
  <c r="AB243" i="160" l="1"/>
  <c r="AC242" i="160"/>
  <c r="Z106" i="158"/>
  <c r="Y107" i="158"/>
  <c r="AC243" i="160" l="1"/>
  <c r="AD242" i="160"/>
  <c r="Z107" i="158"/>
  <c r="AA106" i="158"/>
  <c r="AD243" i="160" l="1"/>
  <c r="AE242" i="160"/>
  <c r="AA107" i="158"/>
  <c r="AB106" i="158"/>
  <c r="AF242" i="160" l="1"/>
  <c r="AE243" i="160"/>
  <c r="AB107" i="158"/>
  <c r="AC106" i="158"/>
  <c r="AF243" i="160" l="1"/>
  <c r="AG242" i="160"/>
  <c r="AC107" i="158"/>
  <c r="AD106" i="158"/>
  <c r="F268" i="160" l="1"/>
  <c r="AG243" i="160"/>
  <c r="C115" i="158"/>
  <c r="AD107" i="158"/>
  <c r="AG108" i="158"/>
  <c r="G268" i="160" l="1"/>
  <c r="F269" i="160"/>
  <c r="AG110" i="158"/>
  <c r="AG112" i="158"/>
  <c r="C116" i="158"/>
  <c r="D115" i="158"/>
  <c r="H268" i="160" l="1"/>
  <c r="G269" i="160"/>
  <c r="D116" i="158"/>
  <c r="E115" i="158"/>
  <c r="H269" i="160" l="1"/>
  <c r="I268" i="160"/>
  <c r="E116" i="158"/>
  <c r="F115" i="158"/>
  <c r="J268" i="160" l="1"/>
  <c r="I269" i="160"/>
  <c r="F116" i="158"/>
  <c r="G115" i="158"/>
  <c r="J269" i="160" l="1"/>
  <c r="K268" i="160"/>
  <c r="H115" i="158"/>
  <c r="G116" i="158"/>
  <c r="K269" i="160" l="1"/>
  <c r="L268" i="160"/>
  <c r="I115" i="158"/>
  <c r="H116" i="158"/>
  <c r="L269" i="160" l="1"/>
  <c r="M268" i="160"/>
  <c r="J115" i="158"/>
  <c r="I116" i="158"/>
  <c r="M269" i="160" l="1"/>
  <c r="N268" i="160"/>
  <c r="K115" i="158"/>
  <c r="J116" i="158"/>
  <c r="O268" i="160" l="1"/>
  <c r="N269" i="160"/>
  <c r="K116" i="158"/>
  <c r="L115" i="158"/>
  <c r="P268" i="160" l="1"/>
  <c r="O269" i="160"/>
  <c r="L116" i="158"/>
  <c r="M115" i="158"/>
  <c r="P269" i="160" l="1"/>
  <c r="Q268" i="160"/>
  <c r="M116" i="158"/>
  <c r="N115" i="158"/>
  <c r="Q269" i="160" l="1"/>
  <c r="R268" i="160"/>
  <c r="N116" i="158"/>
  <c r="O115" i="158"/>
  <c r="R269" i="160" l="1"/>
  <c r="S268" i="160"/>
  <c r="P115" i="158"/>
  <c r="O116" i="158"/>
  <c r="S269" i="160" l="1"/>
  <c r="T268" i="160"/>
  <c r="Q115" i="158"/>
  <c r="P116" i="158"/>
  <c r="T269" i="160" l="1"/>
  <c r="U268" i="160"/>
  <c r="R115" i="158"/>
  <c r="Q116" i="158"/>
  <c r="U269" i="160" l="1"/>
  <c r="V268" i="160"/>
  <c r="S115" i="158"/>
  <c r="R116" i="158"/>
  <c r="W268" i="160" l="1"/>
  <c r="V269" i="160"/>
  <c r="S116" i="158"/>
  <c r="T115" i="158"/>
  <c r="X268" i="160" l="1"/>
  <c r="W269" i="160"/>
  <c r="T116" i="158"/>
  <c r="U115" i="158"/>
  <c r="X269" i="160" l="1"/>
  <c r="Y268" i="160"/>
  <c r="U116" i="158"/>
  <c r="V115" i="158"/>
  <c r="Y269" i="160" l="1"/>
  <c r="Z268" i="160"/>
  <c r="V116" i="158"/>
  <c r="W115" i="158"/>
  <c r="Z269" i="160" l="1"/>
  <c r="AA268" i="160"/>
  <c r="X115" i="158"/>
  <c r="W116" i="158"/>
  <c r="AA269" i="160" l="1"/>
  <c r="AB268" i="160"/>
  <c r="Y115" i="158"/>
  <c r="X116" i="158"/>
  <c r="AB269" i="160" l="1"/>
  <c r="AC268" i="160"/>
  <c r="Z115" i="158"/>
  <c r="Y116" i="158"/>
  <c r="AC269" i="160" l="1"/>
  <c r="AD268" i="160"/>
  <c r="AA115" i="158"/>
  <c r="Z116" i="158"/>
  <c r="AE268" i="160" l="1"/>
  <c r="AD269" i="160"/>
  <c r="AA116" i="158"/>
  <c r="AB115" i="158"/>
  <c r="AF268" i="160" l="1"/>
  <c r="AE269" i="160"/>
  <c r="AB116" i="158"/>
  <c r="AC115" i="158"/>
  <c r="AF269" i="160" l="1"/>
  <c r="AG268" i="160"/>
  <c r="AC116" i="158"/>
  <c r="AD115" i="158"/>
  <c r="AG269" i="160" l="1"/>
  <c r="F288" i="160"/>
  <c r="AD116" i="158"/>
  <c r="C124" i="158"/>
  <c r="AG117" i="158"/>
  <c r="G288" i="160" l="1"/>
  <c r="F289" i="160"/>
  <c r="D124" i="158"/>
  <c r="C125" i="158"/>
  <c r="AG119" i="158"/>
  <c r="AG121" i="158"/>
  <c r="H288" i="160" l="1"/>
  <c r="G289" i="160"/>
  <c r="D125" i="158"/>
  <c r="E124" i="158"/>
  <c r="H289" i="160" l="1"/>
  <c r="I288" i="160"/>
  <c r="E125" i="158"/>
  <c r="F124" i="158"/>
  <c r="I289" i="160" l="1"/>
  <c r="J288" i="160"/>
  <c r="F125" i="158"/>
  <c r="G124" i="158"/>
  <c r="J289" i="160" l="1"/>
  <c r="K288" i="160"/>
  <c r="G125" i="158"/>
  <c r="H124" i="158"/>
  <c r="L288" i="160" l="1"/>
  <c r="K289" i="160"/>
  <c r="I124" i="158"/>
  <c r="H125" i="158"/>
  <c r="M288" i="160" l="1"/>
  <c r="L289" i="160"/>
  <c r="J124" i="158"/>
  <c r="I125" i="158"/>
  <c r="M289" i="160" l="1"/>
  <c r="N288" i="160"/>
  <c r="K124" i="158"/>
  <c r="J125" i="158"/>
  <c r="N289" i="160" l="1"/>
  <c r="O288" i="160"/>
  <c r="L124" i="158"/>
  <c r="K125" i="158"/>
  <c r="P288" i="160" l="1"/>
  <c r="O289" i="160"/>
  <c r="L125" i="158"/>
  <c r="M124" i="158"/>
  <c r="P289" i="160" l="1"/>
  <c r="Q288" i="160"/>
  <c r="M125" i="158"/>
  <c r="N124" i="158"/>
  <c r="Q289" i="160" l="1"/>
  <c r="R288" i="160"/>
  <c r="N125" i="158"/>
  <c r="O124" i="158"/>
  <c r="S288" i="160" l="1"/>
  <c r="R289" i="160"/>
  <c r="O125" i="158"/>
  <c r="P124" i="158"/>
  <c r="T288" i="160" l="1"/>
  <c r="S289" i="160"/>
  <c r="Q124" i="158"/>
  <c r="P125" i="158"/>
  <c r="U288" i="160" l="1"/>
  <c r="T289" i="160"/>
  <c r="R124" i="158"/>
  <c r="Q125" i="158"/>
  <c r="U289" i="160" l="1"/>
  <c r="V288" i="160"/>
  <c r="S124" i="158"/>
  <c r="R125" i="158"/>
  <c r="W288" i="160" l="1"/>
  <c r="V289" i="160"/>
  <c r="T124" i="158"/>
  <c r="S125" i="158"/>
  <c r="X288" i="160" l="1"/>
  <c r="W289" i="160"/>
  <c r="T125" i="158"/>
  <c r="U124" i="158"/>
  <c r="X289" i="160" l="1"/>
  <c r="Y288" i="160"/>
  <c r="U125" i="158"/>
  <c r="V124" i="158"/>
  <c r="Y289" i="160" l="1"/>
  <c r="Z288" i="160"/>
  <c r="V125" i="158"/>
  <c r="W124" i="158"/>
  <c r="Z289" i="160" l="1"/>
  <c r="AA288" i="160"/>
  <c r="W125" i="158"/>
  <c r="X124" i="158"/>
  <c r="AB288" i="160" l="1"/>
  <c r="AA289" i="160"/>
  <c r="Y124" i="158"/>
  <c r="X125" i="158"/>
  <c r="AC288" i="160" l="1"/>
  <c r="AB289" i="160"/>
  <c r="Z124" i="158"/>
  <c r="Y125" i="158"/>
  <c r="AC289" i="160" l="1"/>
  <c r="AD288" i="160"/>
  <c r="AA124" i="158"/>
  <c r="Z125" i="158"/>
  <c r="AD289" i="160" l="1"/>
  <c r="AE288" i="160"/>
  <c r="AB124" i="158"/>
  <c r="AA125" i="158"/>
  <c r="AF288" i="160" l="1"/>
  <c r="AE289" i="160"/>
  <c r="AB125" i="158"/>
  <c r="AC124" i="158"/>
  <c r="AF289" i="160" l="1"/>
  <c r="AG288" i="160"/>
  <c r="AC125" i="158"/>
  <c r="AD124" i="158"/>
  <c r="AG289" i="160" l="1"/>
  <c r="F308" i="160"/>
  <c r="AD125" i="158"/>
  <c r="C133" i="158"/>
  <c r="AG126" i="158"/>
  <c r="F309" i="160" l="1"/>
  <c r="G308" i="160"/>
  <c r="AG128" i="158"/>
  <c r="AG130" i="158"/>
  <c r="D133" i="158"/>
  <c r="C134" i="158"/>
  <c r="G309" i="160" l="1"/>
  <c r="H308" i="160"/>
  <c r="E133" i="158"/>
  <c r="D134" i="158"/>
  <c r="H309" i="160" l="1"/>
  <c r="I308" i="160"/>
  <c r="E134" i="158"/>
  <c r="F133" i="158"/>
  <c r="J308" i="160" l="1"/>
  <c r="I309" i="160"/>
  <c r="F134" i="158"/>
  <c r="G133" i="158"/>
  <c r="K308" i="160" l="1"/>
  <c r="J309" i="160"/>
  <c r="G134" i="158"/>
  <c r="H133" i="158"/>
  <c r="L308" i="160" l="1"/>
  <c r="K309" i="160"/>
  <c r="H134" i="158"/>
  <c r="I133" i="158"/>
  <c r="L309" i="160" l="1"/>
  <c r="M308" i="160"/>
  <c r="J133" i="158"/>
  <c r="I134" i="158"/>
  <c r="M309" i="160" l="1"/>
  <c r="N308" i="160"/>
  <c r="K133" i="158"/>
  <c r="J134" i="158"/>
  <c r="N309" i="160" l="1"/>
  <c r="O308" i="160"/>
  <c r="L133" i="158"/>
  <c r="K134" i="158"/>
  <c r="O309" i="160" l="1"/>
  <c r="P308" i="160"/>
  <c r="M133" i="158"/>
  <c r="L134" i="158"/>
  <c r="P309" i="160" l="1"/>
  <c r="Q308" i="160"/>
  <c r="M134" i="158"/>
  <c r="N133" i="158"/>
  <c r="R308" i="160" l="1"/>
  <c r="Q309" i="160"/>
  <c r="N134" i="158"/>
  <c r="O133" i="158"/>
  <c r="S308" i="160" l="1"/>
  <c r="R309" i="160"/>
  <c r="O134" i="158"/>
  <c r="P133" i="158"/>
  <c r="T308" i="160" l="1"/>
  <c r="S309" i="160"/>
  <c r="P134" i="158"/>
  <c r="Q133" i="158"/>
  <c r="T309" i="160" l="1"/>
  <c r="U308" i="160"/>
  <c r="R133" i="158"/>
  <c r="Q134" i="158"/>
  <c r="U309" i="160" l="1"/>
  <c r="V308" i="160"/>
  <c r="S133" i="158"/>
  <c r="R134" i="158"/>
  <c r="V309" i="160" l="1"/>
  <c r="W308" i="160"/>
  <c r="T133" i="158"/>
  <c r="S134" i="158"/>
  <c r="W309" i="160" l="1"/>
  <c r="X308" i="160"/>
  <c r="U133" i="158"/>
  <c r="T134" i="158"/>
  <c r="X309" i="160" l="1"/>
  <c r="Y308" i="160"/>
  <c r="U134" i="158"/>
  <c r="V133" i="158"/>
  <c r="Z308" i="160" l="1"/>
  <c r="Y309" i="160"/>
  <c r="V134" i="158"/>
  <c r="W133" i="158"/>
  <c r="AA308" i="160" l="1"/>
  <c r="Z309" i="160"/>
  <c r="W134" i="158"/>
  <c r="X133" i="158"/>
  <c r="AB308" i="160" l="1"/>
  <c r="AA309" i="160"/>
  <c r="X134" i="158"/>
  <c r="Y133" i="158"/>
  <c r="AB309" i="160" l="1"/>
  <c r="AC308" i="160"/>
  <c r="Z133" i="158"/>
  <c r="Y134" i="158"/>
  <c r="AC309" i="160" l="1"/>
  <c r="AD308" i="160"/>
  <c r="AA133" i="158"/>
  <c r="Z134" i="158"/>
  <c r="AD309" i="160" l="1"/>
  <c r="AE308" i="160"/>
  <c r="AB133" i="158"/>
  <c r="AA134" i="158"/>
  <c r="AE309" i="160" l="1"/>
  <c r="AF308" i="160"/>
  <c r="AC133" i="158"/>
  <c r="AB134" i="158"/>
  <c r="AF309" i="160" l="1"/>
  <c r="AG308" i="160"/>
  <c r="AC134" i="158"/>
  <c r="AD133" i="158"/>
  <c r="F328" i="160" l="1"/>
  <c r="AG309" i="160"/>
  <c r="AD134" i="158"/>
  <c r="C142" i="158"/>
  <c r="AG135" i="158"/>
  <c r="G328" i="160" l="1"/>
  <c r="F329" i="160"/>
  <c r="AG137" i="158"/>
  <c r="AG139" i="158"/>
  <c r="D142" i="158"/>
  <c r="C143" i="158"/>
  <c r="G329" i="160" l="1"/>
  <c r="H328" i="160"/>
  <c r="E142" i="158"/>
  <c r="D143" i="158"/>
  <c r="I328" i="160" l="1"/>
  <c r="H329" i="160"/>
  <c r="F142" i="158"/>
  <c r="E143" i="158"/>
  <c r="J328" i="160" l="1"/>
  <c r="I329" i="160"/>
  <c r="F143" i="158"/>
  <c r="G142" i="158"/>
  <c r="K328" i="160" l="1"/>
  <c r="J329" i="160"/>
  <c r="G143" i="158"/>
  <c r="H142" i="158"/>
  <c r="K329" i="160" l="1"/>
  <c r="L328" i="160"/>
  <c r="H143" i="158"/>
  <c r="I142" i="158"/>
  <c r="M328" i="160" l="1"/>
  <c r="L329" i="160"/>
  <c r="I143" i="158"/>
  <c r="J142" i="158"/>
  <c r="M329" i="160" l="1"/>
  <c r="N328" i="160"/>
  <c r="K142" i="158"/>
  <c r="J143" i="158"/>
  <c r="O328" i="160" l="1"/>
  <c r="N329" i="160"/>
  <c r="L142" i="158"/>
  <c r="K143" i="158"/>
  <c r="O329" i="160" l="1"/>
  <c r="P328" i="160"/>
  <c r="M142" i="158"/>
  <c r="L143" i="158"/>
  <c r="P329" i="160" l="1"/>
  <c r="Q328" i="160"/>
  <c r="N142" i="158"/>
  <c r="M143" i="158"/>
  <c r="R328" i="160" l="1"/>
  <c r="Q329" i="160"/>
  <c r="N143" i="158"/>
  <c r="O142" i="158"/>
  <c r="S328" i="160" l="1"/>
  <c r="R329" i="160"/>
  <c r="O143" i="158"/>
  <c r="P142" i="158"/>
  <c r="S329" i="160" l="1"/>
  <c r="T328" i="160"/>
  <c r="P143" i="158"/>
  <c r="Q142" i="158"/>
  <c r="U328" i="160" l="1"/>
  <c r="T329" i="160"/>
  <c r="Q143" i="158"/>
  <c r="R142" i="158"/>
  <c r="V328" i="160" l="1"/>
  <c r="U329" i="160"/>
  <c r="S142" i="158"/>
  <c r="R143" i="158"/>
  <c r="W328" i="160" l="1"/>
  <c r="V329" i="160"/>
  <c r="T142" i="158"/>
  <c r="S143" i="158"/>
  <c r="X328" i="160" l="1"/>
  <c r="W329" i="160"/>
  <c r="U142" i="158"/>
  <c r="T143" i="158"/>
  <c r="X329" i="160" l="1"/>
  <c r="Y328" i="160"/>
  <c r="V142" i="158"/>
  <c r="U143" i="158"/>
  <c r="Z328" i="160" l="1"/>
  <c r="Y329" i="160"/>
  <c r="V143" i="158"/>
  <c r="W142" i="158"/>
  <c r="Z329" i="160" l="1"/>
  <c r="AA328" i="160"/>
  <c r="W143" i="158"/>
  <c r="X142" i="158"/>
  <c r="AA329" i="160" l="1"/>
  <c r="AB328" i="160"/>
  <c r="X143" i="158"/>
  <c r="Y142" i="158"/>
  <c r="AB329" i="160" l="1"/>
  <c r="AC328" i="160"/>
  <c r="Y143" i="158"/>
  <c r="Z142" i="158"/>
  <c r="AD328" i="160" l="1"/>
  <c r="AC329" i="160"/>
  <c r="AA142" i="158"/>
  <c r="Z143" i="158"/>
  <c r="AE328" i="160" l="1"/>
  <c r="AD329" i="160"/>
  <c r="AB142" i="158"/>
  <c r="AA143" i="158"/>
  <c r="AF328" i="160" l="1"/>
  <c r="AE329" i="160"/>
  <c r="AC142" i="158"/>
  <c r="AB143" i="158"/>
  <c r="AG328" i="160" l="1"/>
  <c r="AF329" i="160"/>
  <c r="AD142" i="158"/>
  <c r="AC143" i="158"/>
  <c r="F354" i="160" l="1"/>
  <c r="AG329" i="160"/>
  <c r="AD143" i="158"/>
  <c r="C151" i="158"/>
  <c r="AG144" i="158"/>
  <c r="G354" i="160" l="1"/>
  <c r="F355" i="160"/>
  <c r="D151" i="158"/>
  <c r="C152" i="158"/>
  <c r="AG148" i="158"/>
  <c r="AG146" i="158"/>
  <c r="G355" i="160" l="1"/>
  <c r="H354" i="160"/>
  <c r="E151" i="158"/>
  <c r="D152" i="158"/>
  <c r="H355" i="160" l="1"/>
  <c r="I354" i="160"/>
  <c r="F151" i="158"/>
  <c r="E152" i="158"/>
  <c r="J354" i="160" l="1"/>
  <c r="I355" i="160"/>
  <c r="G151" i="158"/>
  <c r="F152" i="158"/>
  <c r="J355" i="160" l="1"/>
  <c r="K354" i="160"/>
  <c r="G152" i="158"/>
  <c r="H151" i="158"/>
  <c r="K355" i="160" l="1"/>
  <c r="L354" i="160"/>
  <c r="H152" i="158"/>
  <c r="I151" i="158"/>
  <c r="M354" i="160" l="1"/>
  <c r="L355" i="160"/>
  <c r="I152" i="158"/>
  <c r="J151" i="158"/>
  <c r="N354" i="160" l="1"/>
  <c r="M355" i="160"/>
  <c r="J152" i="158"/>
  <c r="K151" i="158"/>
  <c r="O354" i="160" l="1"/>
  <c r="N355" i="160"/>
  <c r="L151" i="158"/>
  <c r="K152" i="158"/>
  <c r="O355" i="160" l="1"/>
  <c r="P354" i="160"/>
  <c r="M151" i="158"/>
  <c r="L152" i="158"/>
  <c r="Q354" i="160" l="1"/>
  <c r="P355" i="160"/>
  <c r="N151" i="158"/>
  <c r="M152" i="158"/>
  <c r="R354" i="160" l="1"/>
  <c r="Q355" i="160"/>
  <c r="O151" i="158"/>
  <c r="N152" i="158"/>
  <c r="R355" i="160" l="1"/>
  <c r="S354" i="160"/>
  <c r="O152" i="158"/>
  <c r="P151" i="158"/>
  <c r="S355" i="160" l="1"/>
  <c r="T354" i="160"/>
  <c r="P152" i="158"/>
  <c r="Q151" i="158"/>
  <c r="T355" i="160" l="1"/>
  <c r="U354" i="160"/>
  <c r="Q152" i="158"/>
  <c r="R151" i="158"/>
  <c r="V354" i="160" l="1"/>
  <c r="U355" i="160"/>
  <c r="R152" i="158"/>
  <c r="S151" i="158"/>
  <c r="W354" i="160" l="1"/>
  <c r="V355" i="160"/>
  <c r="T151" i="158"/>
  <c r="S152" i="158"/>
  <c r="W355" i="160" l="1"/>
  <c r="X354" i="160"/>
  <c r="U151" i="158"/>
  <c r="T152" i="158"/>
  <c r="X355" i="160" l="1"/>
  <c r="Y354" i="160"/>
  <c r="V151" i="158"/>
  <c r="U152" i="158"/>
  <c r="Z354" i="160" l="1"/>
  <c r="Y355" i="160"/>
  <c r="W151" i="158"/>
  <c r="V152" i="158"/>
  <c r="Z355" i="160" l="1"/>
  <c r="AA354" i="160"/>
  <c r="W152" i="158"/>
  <c r="X151" i="158"/>
  <c r="AA355" i="160" l="1"/>
  <c r="AB354" i="160"/>
  <c r="X152" i="158"/>
  <c r="Y151" i="158"/>
  <c r="AC354" i="160" l="1"/>
  <c r="AB355" i="160"/>
  <c r="Y152" i="158"/>
  <c r="Z151" i="158"/>
  <c r="AD354" i="160" l="1"/>
  <c r="AC355" i="160"/>
  <c r="Z152" i="158"/>
  <c r="AA151" i="158"/>
  <c r="AE354" i="160" l="1"/>
  <c r="AD355" i="160"/>
  <c r="AB151" i="158"/>
  <c r="AA152" i="158"/>
  <c r="AE355" i="160" l="1"/>
  <c r="AF354" i="160"/>
  <c r="AC151" i="158"/>
  <c r="AB152" i="158"/>
  <c r="AG354" i="160" l="1"/>
  <c r="AF355" i="160"/>
  <c r="AD151" i="158"/>
  <c r="AC152" i="158"/>
  <c r="AG355" i="160" l="1"/>
  <c r="F374" i="160"/>
  <c r="AD152" i="158"/>
  <c r="C160" i="158"/>
  <c r="AG153" i="158"/>
  <c r="G374" i="160" l="1"/>
  <c r="F375" i="160"/>
  <c r="AG155" i="158"/>
  <c r="AG157" i="158"/>
  <c r="C161" i="158"/>
  <c r="D160" i="158"/>
  <c r="G375" i="160" l="1"/>
  <c r="H374" i="160"/>
  <c r="E160" i="158"/>
  <c r="D161" i="158"/>
  <c r="H375" i="160" l="1"/>
  <c r="I374" i="160"/>
  <c r="F160" i="158"/>
  <c r="E161" i="158"/>
  <c r="J374" i="160" l="1"/>
  <c r="I375" i="160"/>
  <c r="G160" i="158"/>
  <c r="F161" i="158"/>
  <c r="K374" i="160" l="1"/>
  <c r="J375" i="160"/>
  <c r="H160" i="158"/>
  <c r="G161" i="158"/>
  <c r="L374" i="160" l="1"/>
  <c r="K375" i="160"/>
  <c r="H161" i="158"/>
  <c r="I160" i="158"/>
  <c r="L375" i="160" l="1"/>
  <c r="M374" i="160"/>
  <c r="I161" i="158"/>
  <c r="J160" i="158"/>
  <c r="N374" i="160" l="1"/>
  <c r="M375" i="160"/>
  <c r="J161" i="158"/>
  <c r="K160" i="158"/>
  <c r="O374" i="160" l="1"/>
  <c r="N375" i="160"/>
  <c r="K161" i="158"/>
  <c r="L160" i="158"/>
  <c r="O375" i="160" l="1"/>
  <c r="P374" i="160"/>
  <c r="M160" i="158"/>
  <c r="L161" i="158"/>
  <c r="P375" i="160" l="1"/>
  <c r="Q374" i="160"/>
  <c r="N160" i="158"/>
  <c r="M161" i="158"/>
  <c r="Q375" i="160" l="1"/>
  <c r="R374" i="160"/>
  <c r="O160" i="158"/>
  <c r="N161" i="158"/>
  <c r="S374" i="160" l="1"/>
  <c r="R375" i="160"/>
  <c r="P160" i="158"/>
  <c r="O161" i="158"/>
  <c r="T374" i="160" l="1"/>
  <c r="S375" i="160"/>
  <c r="P161" i="158"/>
  <c r="Q160" i="158"/>
  <c r="T375" i="160" l="1"/>
  <c r="U374" i="160"/>
  <c r="Q161" i="158"/>
  <c r="R160" i="158"/>
  <c r="V374" i="160" l="1"/>
  <c r="U375" i="160"/>
  <c r="R161" i="158"/>
  <c r="S160" i="158"/>
  <c r="W374" i="160" l="1"/>
  <c r="V375" i="160"/>
  <c r="S161" i="158"/>
  <c r="T160" i="158"/>
  <c r="W375" i="160" l="1"/>
  <c r="X374" i="160"/>
  <c r="U160" i="158"/>
  <c r="T161" i="158"/>
  <c r="X375" i="160" l="1"/>
  <c r="Y374" i="160"/>
  <c r="V160" i="158"/>
  <c r="U161" i="158"/>
  <c r="Z374" i="160" l="1"/>
  <c r="Y375" i="160"/>
  <c r="W160" i="158"/>
  <c r="V161" i="158"/>
  <c r="AA374" i="160" l="1"/>
  <c r="Z375" i="160"/>
  <c r="X160" i="158"/>
  <c r="W161" i="158"/>
  <c r="AB374" i="160" l="1"/>
  <c r="AA375" i="160"/>
  <c r="X161" i="158"/>
  <c r="Y160" i="158"/>
  <c r="AB375" i="160" l="1"/>
  <c r="AC374" i="160"/>
  <c r="Y161" i="158"/>
  <c r="Z160" i="158"/>
  <c r="AD374" i="160" l="1"/>
  <c r="AC375" i="160"/>
  <c r="Z161" i="158"/>
  <c r="AA160" i="158"/>
  <c r="AE374" i="160" l="1"/>
  <c r="AD375" i="160"/>
  <c r="AA161" i="158"/>
  <c r="AB160" i="158"/>
  <c r="AE375" i="160" l="1"/>
  <c r="AF374" i="160"/>
  <c r="AC160" i="158"/>
  <c r="AB161" i="158"/>
  <c r="AF375" i="160" l="1"/>
  <c r="AG374" i="160"/>
  <c r="AD160" i="158"/>
  <c r="AC161" i="158"/>
  <c r="F394" i="160" l="1"/>
  <c r="AG375" i="160"/>
  <c r="C169" i="158"/>
  <c r="AD161" i="158"/>
  <c r="AG162" i="158"/>
  <c r="F395" i="160" l="1"/>
  <c r="G394" i="160"/>
  <c r="AG164" i="158"/>
  <c r="AG166" i="158"/>
  <c r="C170" i="158"/>
  <c r="D169" i="158"/>
  <c r="G395" i="160" l="1"/>
  <c r="H394" i="160"/>
  <c r="D170" i="158"/>
  <c r="E169" i="158"/>
  <c r="I394" i="160" l="1"/>
  <c r="H395" i="160"/>
  <c r="F169" i="158"/>
  <c r="E170" i="158"/>
  <c r="J394" i="160" l="1"/>
  <c r="I395" i="160"/>
  <c r="G169" i="158"/>
  <c r="F170" i="158"/>
  <c r="K394" i="160" l="1"/>
  <c r="J395" i="160"/>
  <c r="H169" i="158"/>
  <c r="G170" i="158"/>
  <c r="L394" i="160" l="1"/>
  <c r="K395" i="160"/>
  <c r="I169" i="158"/>
  <c r="H170" i="158"/>
  <c r="L395" i="160" l="1"/>
  <c r="M394" i="160"/>
  <c r="I170" i="158"/>
  <c r="J169" i="158"/>
  <c r="M395" i="160" l="1"/>
  <c r="N394" i="160"/>
  <c r="J170" i="158"/>
  <c r="K169" i="158"/>
  <c r="N395" i="160" l="1"/>
  <c r="O394" i="160"/>
  <c r="K170" i="158"/>
  <c r="L169" i="158"/>
  <c r="O395" i="160" l="1"/>
  <c r="P394" i="160"/>
  <c r="L170" i="158"/>
  <c r="M169" i="158"/>
  <c r="Q394" i="160" l="1"/>
  <c r="P395" i="160"/>
  <c r="N169" i="158"/>
  <c r="M170" i="158"/>
  <c r="R394" i="160" l="1"/>
  <c r="Q395" i="160"/>
  <c r="O169" i="158"/>
  <c r="N170" i="158"/>
  <c r="S394" i="160" l="1"/>
  <c r="R395" i="160"/>
  <c r="P169" i="158"/>
  <c r="O170" i="158"/>
  <c r="T394" i="160" l="1"/>
  <c r="S395" i="160"/>
  <c r="Q169" i="158"/>
  <c r="P170" i="158"/>
  <c r="T395" i="160" l="1"/>
  <c r="U394" i="160"/>
  <c r="Q170" i="158"/>
  <c r="R169" i="158"/>
  <c r="U395" i="160" l="1"/>
  <c r="V394" i="160"/>
  <c r="R170" i="158"/>
  <c r="S169" i="158"/>
  <c r="V395" i="160" l="1"/>
  <c r="W394" i="160"/>
  <c r="S170" i="158"/>
  <c r="T169" i="158"/>
  <c r="W395" i="160" l="1"/>
  <c r="X394" i="160"/>
  <c r="T170" i="158"/>
  <c r="U169" i="158"/>
  <c r="Y394" i="160" l="1"/>
  <c r="X395" i="160"/>
  <c r="V169" i="158"/>
  <c r="U170" i="158"/>
  <c r="Z394" i="160" l="1"/>
  <c r="Y395" i="160"/>
  <c r="W169" i="158"/>
  <c r="V170" i="158"/>
  <c r="AA394" i="160" l="1"/>
  <c r="Z395" i="160"/>
  <c r="X169" i="158"/>
  <c r="W170" i="158"/>
  <c r="AB394" i="160" l="1"/>
  <c r="AA395" i="160"/>
  <c r="Y169" i="158"/>
  <c r="X170" i="158"/>
  <c r="AB395" i="160" l="1"/>
  <c r="AC394" i="160"/>
  <c r="Y170" i="158"/>
  <c r="Z169" i="158"/>
  <c r="AC395" i="160" l="1"/>
  <c r="AD394" i="160"/>
  <c r="Z170" i="158"/>
  <c r="AA169" i="158"/>
  <c r="AD395" i="160" l="1"/>
  <c r="AE394" i="160"/>
  <c r="AA170" i="158"/>
  <c r="AB169" i="158"/>
  <c r="AE395" i="160" l="1"/>
  <c r="AF394" i="160"/>
  <c r="AB170" i="158"/>
  <c r="AC169" i="158"/>
  <c r="AG394" i="160" l="1"/>
  <c r="AF395" i="160"/>
  <c r="AD169" i="158"/>
  <c r="AC170" i="158"/>
  <c r="F414" i="160" l="1"/>
  <c r="AG395" i="160"/>
  <c r="AD170" i="158"/>
  <c r="AG171" i="158"/>
  <c r="U3" i="158" s="1"/>
  <c r="G414" i="160" l="1"/>
  <c r="F415" i="160"/>
  <c r="AG173" i="158"/>
  <c r="AG175" i="158"/>
  <c r="H414" i="160" l="1"/>
  <c r="G415" i="160"/>
  <c r="U4" i="158"/>
  <c r="Y3" i="158"/>
  <c r="H415" i="160" l="1"/>
  <c r="I414" i="160"/>
  <c r="AI5" i="158"/>
  <c r="AG5" i="158" s="1"/>
  <c r="AI3" i="158"/>
  <c r="AG3" i="158" s="1"/>
  <c r="AI4" i="158"/>
  <c r="AG4" i="158" s="1"/>
  <c r="Y4" i="158"/>
  <c r="I415" i="160" l="1"/>
  <c r="J414" i="160"/>
  <c r="J415" i="160" l="1"/>
  <c r="K414" i="160"/>
  <c r="K415" i="160" l="1"/>
  <c r="L414" i="160"/>
  <c r="L415" i="160" l="1"/>
  <c r="M414" i="160"/>
  <c r="N414" i="160" l="1"/>
  <c r="M415" i="160"/>
  <c r="O414" i="160" l="1"/>
  <c r="N415" i="160"/>
  <c r="P414" i="160" l="1"/>
  <c r="O415" i="160"/>
  <c r="P415" i="160" l="1"/>
  <c r="Q414" i="160"/>
  <c r="Q415" i="160" l="1"/>
  <c r="R414" i="160"/>
  <c r="R415" i="160" l="1"/>
  <c r="S414" i="160"/>
  <c r="S415" i="160" l="1"/>
  <c r="T414" i="160"/>
  <c r="T415" i="160" l="1"/>
  <c r="U414" i="160"/>
  <c r="V414" i="160" l="1"/>
  <c r="U415" i="160"/>
  <c r="W414" i="160" l="1"/>
  <c r="V415" i="160"/>
  <c r="X414" i="160" l="1"/>
  <c r="W415" i="160"/>
  <c r="X415" i="160" l="1"/>
  <c r="Y414" i="160"/>
  <c r="Y415" i="160" l="1"/>
  <c r="Z414" i="160"/>
  <c r="Z415" i="160" l="1"/>
  <c r="AA414" i="160"/>
  <c r="AA415" i="160" l="1"/>
  <c r="AB414" i="160"/>
  <c r="AB415" i="160" l="1"/>
  <c r="AC414" i="160"/>
  <c r="AD414" i="160" l="1"/>
  <c r="AC415" i="160"/>
  <c r="AE414" i="160" l="1"/>
  <c r="AD415" i="160"/>
  <c r="AF414" i="160" l="1"/>
  <c r="AE415" i="160"/>
  <c r="AF415" i="160" l="1"/>
  <c r="AG414" i="160"/>
  <c r="AG415" i="160" l="1"/>
  <c r="F440" i="160"/>
  <c r="F441" i="160" l="1"/>
  <c r="G440" i="160"/>
  <c r="G441" i="160" l="1"/>
  <c r="H440" i="160"/>
  <c r="H441" i="160" l="1"/>
  <c r="I440" i="160"/>
  <c r="J440" i="160" l="1"/>
  <c r="I441" i="160"/>
  <c r="K440" i="160" l="1"/>
  <c r="J441" i="160"/>
  <c r="K441" i="160" l="1"/>
  <c r="L440" i="160"/>
  <c r="L441" i="160" l="1"/>
  <c r="M440" i="160"/>
  <c r="N440" i="160" l="1"/>
  <c r="M441" i="160"/>
  <c r="O440" i="160" l="1"/>
  <c r="N441" i="160"/>
  <c r="P440" i="160" l="1"/>
  <c r="O441" i="160"/>
  <c r="P441" i="160" l="1"/>
  <c r="Q440" i="160"/>
  <c r="R440" i="160" l="1"/>
  <c r="Q441" i="160"/>
  <c r="S440" i="160" l="1"/>
  <c r="R441" i="160"/>
  <c r="S441" i="160" l="1"/>
  <c r="T440" i="160"/>
  <c r="U440" i="160" l="1"/>
  <c r="T441" i="160"/>
  <c r="U441" i="160" l="1"/>
  <c r="V440" i="160"/>
  <c r="V441" i="160" l="1"/>
  <c r="W440" i="160"/>
  <c r="X440" i="160" l="1"/>
  <c r="W441" i="160"/>
  <c r="X441" i="160" l="1"/>
  <c r="Y440" i="160"/>
  <c r="Z440" i="160" l="1"/>
  <c r="Y441" i="160"/>
  <c r="AA440" i="160" l="1"/>
  <c r="Z441" i="160"/>
  <c r="AA441" i="160" l="1"/>
  <c r="AB440" i="160"/>
  <c r="AC440" i="160" l="1"/>
  <c r="AB441" i="160"/>
  <c r="AD440" i="160" l="1"/>
  <c r="AC441" i="160"/>
  <c r="AD441" i="160" l="1"/>
  <c r="AE440" i="160"/>
  <c r="AE441" i="160" l="1"/>
  <c r="AF440" i="160"/>
  <c r="AF441" i="160" l="1"/>
  <c r="AG440" i="160"/>
  <c r="AG441" i="160" l="1"/>
  <c r="F460" i="160"/>
  <c r="G460" i="160" l="1"/>
  <c r="F461" i="160"/>
  <c r="H460" i="160" l="1"/>
  <c r="G461" i="160"/>
  <c r="H461" i="160" l="1"/>
  <c r="I460" i="160"/>
  <c r="J460" i="160" l="1"/>
  <c r="I461" i="160"/>
  <c r="K460" i="160" l="1"/>
  <c r="J461" i="160"/>
  <c r="L460" i="160" l="1"/>
  <c r="K461" i="160"/>
  <c r="L461" i="160" l="1"/>
  <c r="M460" i="160"/>
  <c r="M461" i="160" l="1"/>
  <c r="N460" i="160"/>
  <c r="N461" i="160" l="1"/>
  <c r="O460" i="160"/>
  <c r="O461" i="160" l="1"/>
  <c r="P460" i="160"/>
  <c r="P461" i="160" l="1"/>
  <c r="Q460" i="160"/>
  <c r="R460" i="160" l="1"/>
  <c r="Q461" i="160"/>
  <c r="S460" i="160" l="1"/>
  <c r="R461" i="160"/>
  <c r="T460" i="160" l="1"/>
  <c r="S461" i="160"/>
  <c r="U460" i="160" l="1"/>
  <c r="T461" i="160"/>
  <c r="U461" i="160" l="1"/>
  <c r="V460" i="160"/>
  <c r="V461" i="160" l="1"/>
  <c r="W460" i="160"/>
  <c r="W461" i="160" l="1"/>
  <c r="X460" i="160"/>
  <c r="X461" i="160" l="1"/>
  <c r="Y460" i="160"/>
  <c r="Y461" i="160" l="1"/>
  <c r="Z460" i="160"/>
  <c r="Z461" i="160" l="1"/>
  <c r="AA460" i="160"/>
  <c r="AB460" i="160" l="1"/>
  <c r="AA461" i="160"/>
  <c r="AC460" i="160" l="1"/>
  <c r="AB461" i="160"/>
  <c r="AC461" i="160" l="1"/>
  <c r="AD460" i="160"/>
  <c r="AE460" i="160" l="1"/>
  <c r="AD461" i="160"/>
  <c r="AF460" i="160" l="1"/>
  <c r="AE461" i="160"/>
  <c r="AF461" i="160" l="1"/>
  <c r="AG460" i="160"/>
  <c r="F480" i="160" l="1"/>
  <c r="AG461" i="160"/>
  <c r="F481" i="160" l="1"/>
  <c r="G480" i="160"/>
  <c r="H480" i="160" l="1"/>
  <c r="G481" i="160"/>
  <c r="H481" i="160" l="1"/>
  <c r="I480" i="160"/>
  <c r="J480" i="160" l="1"/>
  <c r="I481" i="160"/>
  <c r="J481" i="160" l="1"/>
  <c r="K480" i="160"/>
  <c r="L480" i="160" l="1"/>
  <c r="K481" i="160"/>
  <c r="L481" i="160" l="1"/>
  <c r="M480" i="160"/>
  <c r="M481" i="160" l="1"/>
  <c r="N480" i="160"/>
  <c r="N481" i="160" l="1"/>
  <c r="O480" i="160"/>
  <c r="P480" i="160" l="1"/>
  <c r="O481" i="160"/>
  <c r="P481" i="160" l="1"/>
  <c r="Q480" i="160"/>
  <c r="R480" i="160" l="1"/>
  <c r="Q481" i="160"/>
  <c r="R481" i="160" l="1"/>
  <c r="S480" i="160"/>
  <c r="T480" i="160" l="1"/>
  <c r="S481" i="160"/>
  <c r="U480" i="160" l="1"/>
  <c r="T481" i="160"/>
  <c r="U481" i="160" l="1"/>
  <c r="V480" i="160"/>
  <c r="V481" i="160" l="1"/>
  <c r="W480" i="160"/>
  <c r="X480" i="160" l="1"/>
  <c r="W481" i="160"/>
  <c r="X481" i="160" l="1"/>
  <c r="Y480" i="160"/>
  <c r="Z480" i="160" l="1"/>
  <c r="Y481" i="160"/>
  <c r="Z481" i="160" l="1"/>
  <c r="AA480" i="160"/>
  <c r="AB480" i="160" l="1"/>
  <c r="AA481" i="160"/>
  <c r="AB481" i="160" l="1"/>
  <c r="AC480" i="160"/>
  <c r="AC481" i="160" l="1"/>
  <c r="AD480" i="160"/>
  <c r="AD481" i="160" l="1"/>
  <c r="AE480" i="160"/>
  <c r="AF480" i="160" l="1"/>
  <c r="AE481" i="160"/>
  <c r="AF481" i="160" l="1"/>
  <c r="AG480" i="160"/>
  <c r="F500" i="160" l="1"/>
  <c r="AG481" i="160"/>
  <c r="G500" i="160" l="1"/>
  <c r="F501" i="160"/>
  <c r="G501" i="160" l="1"/>
  <c r="H500" i="160"/>
  <c r="I500" i="160" l="1"/>
  <c r="H501" i="160"/>
  <c r="I501" i="160" l="1"/>
  <c r="J500" i="160"/>
  <c r="J501" i="160" l="1"/>
  <c r="K500" i="160"/>
  <c r="K501" i="160" l="1"/>
  <c r="L500" i="160"/>
  <c r="M500" i="160" l="1"/>
  <c r="L501" i="160"/>
  <c r="M501" i="160" l="1"/>
  <c r="N500" i="160"/>
  <c r="O500" i="160" l="1"/>
  <c r="N501" i="160"/>
  <c r="O501" i="160" l="1"/>
  <c r="P500" i="160"/>
  <c r="Q500" i="160" l="1"/>
  <c r="P501" i="160"/>
  <c r="Q501" i="160" l="1"/>
  <c r="R500" i="160"/>
  <c r="R501" i="160" l="1"/>
  <c r="S500" i="160"/>
  <c r="S501" i="160" l="1"/>
  <c r="T500" i="160"/>
  <c r="U500" i="160" l="1"/>
  <c r="T501" i="160"/>
  <c r="U501" i="160" l="1"/>
  <c r="V500" i="160"/>
  <c r="W500" i="160" l="1"/>
  <c r="V501" i="160"/>
  <c r="W501" i="160" l="1"/>
  <c r="X500" i="160"/>
  <c r="Y500" i="160" l="1"/>
  <c r="X501" i="160"/>
  <c r="Y501" i="160" l="1"/>
  <c r="Z500" i="160"/>
  <c r="Z501" i="160" l="1"/>
  <c r="AA500" i="160"/>
  <c r="AA501" i="160" l="1"/>
  <c r="AB500" i="160"/>
  <c r="AC500" i="160" l="1"/>
  <c r="AB501" i="160"/>
  <c r="AC501" i="160" l="1"/>
  <c r="AD500" i="160"/>
  <c r="AE500" i="160" l="1"/>
  <c r="AD501" i="160"/>
  <c r="AE501" i="160" l="1"/>
  <c r="AF500" i="160"/>
  <c r="AG500" i="160" l="1"/>
  <c r="AF501" i="160"/>
  <c r="F526" i="160" l="1"/>
  <c r="AG501" i="160"/>
  <c r="G526" i="160" l="1"/>
  <c r="F527" i="160"/>
  <c r="H526" i="160" l="1"/>
  <c r="G527" i="160"/>
  <c r="I526" i="160" l="1"/>
  <c r="H527" i="160"/>
  <c r="I527" i="160" l="1"/>
  <c r="J526" i="160"/>
  <c r="J527" i="160" l="1"/>
  <c r="K526" i="160"/>
  <c r="K527" i="160" l="1"/>
  <c r="L526" i="160"/>
  <c r="L527" i="160" l="1"/>
  <c r="M526" i="160"/>
  <c r="M527" i="160" l="1"/>
  <c r="N526" i="160"/>
  <c r="O526" i="160" l="1"/>
  <c r="N527" i="160"/>
  <c r="P526" i="160" l="1"/>
  <c r="O527" i="160"/>
  <c r="Q526" i="160" l="1"/>
  <c r="P527" i="160"/>
  <c r="Q527" i="160" l="1"/>
  <c r="R526" i="160"/>
  <c r="R527" i="160" l="1"/>
  <c r="S526" i="160"/>
  <c r="S527" i="160" l="1"/>
  <c r="T526" i="160"/>
  <c r="T527" i="160" l="1"/>
  <c r="U526" i="160"/>
  <c r="U527" i="160" l="1"/>
  <c r="V526" i="160"/>
  <c r="W526" i="160" l="1"/>
  <c r="V527" i="160"/>
  <c r="X526" i="160" l="1"/>
  <c r="W527" i="160"/>
  <c r="Y526" i="160" l="1"/>
  <c r="X527" i="160"/>
  <c r="Y527" i="160" l="1"/>
  <c r="Z526" i="160"/>
  <c r="Z527" i="160" l="1"/>
  <c r="AA526" i="160"/>
  <c r="AA527" i="160" l="1"/>
  <c r="AB526" i="160"/>
  <c r="AB527" i="160" l="1"/>
  <c r="AC526" i="160"/>
  <c r="AC527" i="160" l="1"/>
  <c r="AD526" i="160"/>
  <c r="AE526" i="160" l="1"/>
  <c r="AD527" i="160"/>
  <c r="AF526" i="160" l="1"/>
  <c r="AE527" i="160"/>
  <c r="AG526" i="160" l="1"/>
  <c r="AF527" i="160"/>
  <c r="F546" i="160" l="1"/>
  <c r="AG527" i="160"/>
  <c r="F547" i="160" l="1"/>
  <c r="G546" i="160"/>
  <c r="G547" i="160" l="1"/>
  <c r="H546" i="160"/>
  <c r="H547" i="160" l="1"/>
  <c r="I546" i="160"/>
  <c r="I547" i="160" l="1"/>
  <c r="J546" i="160"/>
  <c r="J547" i="160" l="1"/>
  <c r="K546" i="160"/>
  <c r="L546" i="160" l="1"/>
  <c r="K547" i="160"/>
  <c r="M546" i="160" l="1"/>
  <c r="L547" i="160"/>
  <c r="N546" i="160" l="1"/>
  <c r="M547" i="160"/>
  <c r="N547" i="160" l="1"/>
  <c r="O546" i="160"/>
  <c r="O547" i="160" l="1"/>
  <c r="P546" i="160"/>
  <c r="P547" i="160" l="1"/>
  <c r="Q546" i="160"/>
  <c r="Q547" i="160" l="1"/>
  <c r="R546" i="160"/>
  <c r="R547" i="160" l="1"/>
  <c r="S546" i="160"/>
  <c r="T546" i="160" l="1"/>
  <c r="S547" i="160"/>
  <c r="U546" i="160" l="1"/>
  <c r="T547" i="160"/>
  <c r="V546" i="160" l="1"/>
  <c r="U547" i="160"/>
  <c r="V547" i="160" l="1"/>
  <c r="W546" i="160"/>
  <c r="W547" i="160" l="1"/>
  <c r="X546" i="160"/>
  <c r="X547" i="160" l="1"/>
  <c r="Y546" i="160"/>
  <c r="Y547" i="160" l="1"/>
  <c r="Z546" i="160"/>
  <c r="Z547" i="160" l="1"/>
  <c r="AA546" i="160"/>
  <c r="AB546" i="160" l="1"/>
  <c r="AA547" i="160"/>
  <c r="AC546" i="160" l="1"/>
  <c r="AB547" i="160"/>
  <c r="AD546" i="160" l="1"/>
  <c r="AC547" i="160"/>
  <c r="AD547" i="160" l="1"/>
  <c r="AE546" i="160"/>
  <c r="AE547" i="160" l="1"/>
  <c r="AF546" i="160"/>
  <c r="AF547" i="160" l="1"/>
  <c r="AG546" i="160"/>
  <c r="F566" i="160" l="1"/>
  <c r="AG547" i="160"/>
  <c r="G566" i="160" l="1"/>
  <c r="F567" i="160"/>
  <c r="G567" i="160" l="1"/>
  <c r="H566" i="160"/>
  <c r="H567" i="160" l="1"/>
  <c r="I566" i="160"/>
  <c r="I567" i="160" l="1"/>
  <c r="J566" i="160"/>
  <c r="K566" i="160" l="1"/>
  <c r="J567" i="160"/>
  <c r="K567" i="160" l="1"/>
  <c r="L566" i="160"/>
  <c r="M566" i="160" l="1"/>
  <c r="L567" i="160"/>
  <c r="N566" i="160" l="1"/>
  <c r="M567" i="160"/>
  <c r="O566" i="160" l="1"/>
  <c r="N567" i="160"/>
  <c r="O567" i="160" l="1"/>
  <c r="P566" i="160"/>
  <c r="Q566" i="160" l="1"/>
  <c r="P567" i="160"/>
  <c r="Q567" i="160" l="1"/>
  <c r="R566" i="160"/>
  <c r="S566" i="160" l="1"/>
  <c r="R567" i="160"/>
  <c r="S567" i="160" l="1"/>
  <c r="T566" i="160"/>
  <c r="T567" i="160" l="1"/>
  <c r="U566" i="160"/>
  <c r="V566" i="160" l="1"/>
  <c r="U567" i="160"/>
  <c r="W566" i="160" l="1"/>
  <c r="V567" i="160"/>
  <c r="W567" i="160" l="1"/>
  <c r="X566" i="160"/>
  <c r="Y566" i="160" l="1"/>
  <c r="X567" i="160"/>
  <c r="Z566" i="160" l="1"/>
  <c r="Y567" i="160"/>
  <c r="AA566" i="160" l="1"/>
  <c r="Z567" i="160"/>
  <c r="AB566" i="160" l="1"/>
  <c r="AA567" i="160"/>
  <c r="AB567" i="160" l="1"/>
  <c r="AC566" i="160"/>
  <c r="AD566" i="160" l="1"/>
  <c r="AC567" i="160"/>
  <c r="AD567" i="160" l="1"/>
  <c r="AE566" i="160"/>
  <c r="AE567" i="160" l="1"/>
  <c r="AF566" i="160"/>
  <c r="AF567" i="160" l="1"/>
  <c r="AG566" i="160"/>
  <c r="F586" i="160" l="1"/>
  <c r="AG567" i="160"/>
  <c r="F587" i="160" l="1"/>
  <c r="G586" i="160"/>
  <c r="H586" i="160" l="1"/>
  <c r="G587" i="160"/>
  <c r="H587" i="160" l="1"/>
  <c r="I586" i="160"/>
  <c r="I587" i="160" l="1"/>
  <c r="J586" i="160"/>
  <c r="J587" i="160" l="1"/>
  <c r="K586" i="160"/>
  <c r="K587" i="160" l="1"/>
  <c r="L586" i="160"/>
  <c r="L587" i="160" l="1"/>
  <c r="M586" i="160"/>
  <c r="N586" i="160" l="1"/>
  <c r="M587" i="160"/>
  <c r="N587" i="160" l="1"/>
  <c r="O586" i="160"/>
  <c r="P586" i="160" l="1"/>
  <c r="O587" i="160"/>
  <c r="P587" i="160" l="1"/>
  <c r="Q586" i="160"/>
  <c r="Q587" i="160" l="1"/>
  <c r="R586" i="160"/>
  <c r="R587" i="160" l="1"/>
  <c r="S586" i="160"/>
  <c r="S587" i="160" l="1"/>
  <c r="T586" i="160"/>
  <c r="T587" i="160" l="1"/>
  <c r="U586" i="160"/>
  <c r="V586" i="160" l="1"/>
  <c r="U587" i="160"/>
  <c r="V587" i="160" l="1"/>
  <c r="W586" i="160"/>
  <c r="X586" i="160" l="1"/>
  <c r="W587" i="160"/>
  <c r="X587" i="160" l="1"/>
  <c r="Y586" i="160"/>
  <c r="Z586" i="160" l="1"/>
  <c r="Y587" i="160"/>
  <c r="Z587" i="160" l="1"/>
  <c r="AA586" i="160"/>
  <c r="AA587" i="160" l="1"/>
  <c r="AB586" i="160"/>
  <c r="AB587" i="160" l="1"/>
  <c r="AC586" i="160"/>
  <c r="AD586" i="160" l="1"/>
  <c r="AC587" i="160"/>
  <c r="AD587" i="160" l="1"/>
  <c r="AE586" i="160"/>
  <c r="AF586" i="160" l="1"/>
  <c r="AE587" i="160"/>
  <c r="AF587" i="160" l="1"/>
  <c r="AG586" i="160"/>
  <c r="F612" i="160" l="1"/>
  <c r="AG587" i="160"/>
  <c r="G612" i="160" l="1"/>
  <c r="F613" i="160"/>
  <c r="H612" i="160" l="1"/>
  <c r="G613" i="160"/>
  <c r="H613" i="160" l="1"/>
  <c r="I612" i="160"/>
  <c r="I613" i="160" l="1"/>
  <c r="J612" i="160"/>
  <c r="J613" i="160" l="1"/>
  <c r="K612" i="160"/>
  <c r="L612" i="160" l="1"/>
  <c r="K613" i="160"/>
  <c r="L613" i="160" l="1"/>
  <c r="M612" i="160"/>
  <c r="N612" i="160" l="1"/>
  <c r="M613" i="160"/>
  <c r="N613" i="160" l="1"/>
  <c r="O612" i="160"/>
  <c r="P612" i="160" l="1"/>
  <c r="O613" i="160"/>
  <c r="P613" i="160" l="1"/>
  <c r="Q612" i="160"/>
  <c r="Q613" i="160" l="1"/>
  <c r="R612" i="160"/>
  <c r="R613" i="160" l="1"/>
  <c r="S612" i="160"/>
  <c r="T612" i="160" l="1"/>
  <c r="S613" i="160"/>
  <c r="T613" i="160" l="1"/>
  <c r="U612" i="160"/>
  <c r="V612" i="160" l="1"/>
  <c r="U613" i="160"/>
  <c r="V613" i="160" l="1"/>
  <c r="W612" i="160"/>
  <c r="X612" i="160" l="1"/>
  <c r="W613" i="160"/>
  <c r="X613" i="160" l="1"/>
  <c r="Y612" i="160"/>
  <c r="Y613" i="160" l="1"/>
  <c r="Z612" i="160"/>
  <c r="Z613" i="160" l="1"/>
  <c r="AA612" i="160"/>
  <c r="AB612" i="160" l="1"/>
  <c r="AA613" i="160"/>
  <c r="AB613" i="160" l="1"/>
  <c r="AC612" i="160"/>
  <c r="AD612" i="160" l="1"/>
  <c r="AC613" i="160"/>
  <c r="AE612" i="160" l="1"/>
  <c r="AD613" i="160"/>
  <c r="AF612" i="160" l="1"/>
  <c r="AE613" i="160"/>
  <c r="AF613" i="160" l="1"/>
  <c r="AG612" i="160"/>
  <c r="F632" i="160" l="1"/>
  <c r="AG613" i="160"/>
  <c r="F633" i="160" l="1"/>
  <c r="G632" i="160"/>
  <c r="G633" i="160" l="1"/>
  <c r="H632" i="160"/>
  <c r="I632" i="160" l="1"/>
  <c r="H633" i="160"/>
  <c r="I633" i="160" l="1"/>
  <c r="J632" i="160"/>
  <c r="J633" i="160" l="1"/>
  <c r="K632" i="160"/>
  <c r="K633" i="160" l="1"/>
  <c r="L632" i="160"/>
  <c r="M632" i="160" l="1"/>
  <c r="L633" i="160"/>
  <c r="N632" i="160" l="1"/>
  <c r="M633" i="160"/>
  <c r="N633" i="160" l="1"/>
  <c r="O632" i="160"/>
  <c r="O633" i="160" l="1"/>
  <c r="P632" i="160"/>
  <c r="Q632" i="160" l="1"/>
  <c r="P633" i="160"/>
  <c r="Q633" i="160" l="1"/>
  <c r="R632" i="160"/>
  <c r="R633" i="160" l="1"/>
  <c r="S632" i="160"/>
  <c r="S633" i="160" l="1"/>
  <c r="T632" i="160"/>
  <c r="U632" i="160" l="1"/>
  <c r="T633" i="160"/>
  <c r="V632" i="160" l="1"/>
  <c r="U633" i="160"/>
  <c r="V633" i="160" l="1"/>
  <c r="W632" i="160"/>
  <c r="W633" i="160" l="1"/>
  <c r="X632" i="160"/>
  <c r="Y632" i="160" l="1"/>
  <c r="X633" i="160"/>
  <c r="Y633" i="160" l="1"/>
  <c r="Z632" i="160"/>
  <c r="Z633" i="160" l="1"/>
  <c r="AA632" i="160"/>
  <c r="AA633" i="160" l="1"/>
  <c r="AB632" i="160"/>
  <c r="AC632" i="160" l="1"/>
  <c r="AB633" i="160"/>
  <c r="AD632" i="160" l="1"/>
  <c r="AC633" i="160"/>
  <c r="AD633" i="160" l="1"/>
  <c r="AE632" i="160"/>
  <c r="AE633" i="160" l="1"/>
  <c r="AF632" i="160"/>
  <c r="AG632" i="160" l="1"/>
  <c r="AF633" i="160"/>
  <c r="AG633" i="160" l="1"/>
  <c r="F652" i="160"/>
  <c r="F653" i="160" l="1"/>
  <c r="G652" i="160"/>
  <c r="G653" i="160" l="1"/>
  <c r="H652" i="160"/>
  <c r="I652" i="160" l="1"/>
  <c r="H653" i="160"/>
  <c r="J652" i="160" l="1"/>
  <c r="I653" i="160"/>
  <c r="K652" i="160" l="1"/>
  <c r="J653" i="160"/>
  <c r="K653" i="160" l="1"/>
  <c r="L652" i="160"/>
  <c r="L653" i="160" l="1"/>
  <c r="M652" i="160"/>
  <c r="M653" i="160" l="1"/>
  <c r="N652" i="160"/>
  <c r="N653" i="160" l="1"/>
  <c r="O652" i="160"/>
  <c r="O653" i="160" l="1"/>
  <c r="P652" i="160"/>
  <c r="Q652" i="160" l="1"/>
  <c r="P653" i="160"/>
  <c r="R652" i="160" l="1"/>
  <c r="Q653" i="160"/>
  <c r="S652" i="160" l="1"/>
  <c r="R653" i="160"/>
  <c r="S653" i="160" l="1"/>
  <c r="T652" i="160"/>
  <c r="T653" i="160" l="1"/>
  <c r="U652" i="160"/>
  <c r="U653" i="160" l="1"/>
  <c r="V652" i="160"/>
  <c r="V653" i="160" l="1"/>
  <c r="W652" i="160"/>
  <c r="W653" i="160" l="1"/>
  <c r="X652" i="160"/>
  <c r="Y652" i="160" l="1"/>
  <c r="X653" i="160"/>
  <c r="Z652" i="160" l="1"/>
  <c r="Y653" i="160"/>
  <c r="AA652" i="160" l="1"/>
  <c r="Z653" i="160"/>
  <c r="AA653" i="160" l="1"/>
  <c r="AB652" i="160"/>
  <c r="AB653" i="160" l="1"/>
  <c r="AC652" i="160"/>
  <c r="AC653" i="160" l="1"/>
  <c r="AD652" i="160"/>
  <c r="AD653" i="160" l="1"/>
  <c r="AE652" i="160"/>
  <c r="AE653" i="160" l="1"/>
  <c r="AF652" i="160"/>
  <c r="AG652" i="160" l="1"/>
  <c r="AF653" i="160"/>
  <c r="F672" i="160" l="1"/>
  <c r="AG653" i="160"/>
  <c r="G672" i="160" l="1"/>
  <c r="F673" i="160"/>
  <c r="H672" i="160" l="1"/>
  <c r="G673" i="160"/>
  <c r="H673" i="160" l="1"/>
  <c r="I672" i="160"/>
  <c r="I673" i="160" l="1"/>
  <c r="J672" i="160"/>
  <c r="J673" i="160" l="1"/>
  <c r="K672" i="160"/>
  <c r="K673" i="160" l="1"/>
  <c r="L672" i="160"/>
  <c r="L673" i="160" l="1"/>
  <c r="M672" i="160"/>
  <c r="N672" i="160" l="1"/>
  <c r="M673" i="160"/>
  <c r="O672" i="160" l="1"/>
  <c r="N673" i="160"/>
  <c r="P672" i="160" l="1"/>
  <c r="O673" i="160"/>
  <c r="P673" i="160" l="1"/>
  <c r="Q672" i="160"/>
  <c r="Q673" i="160" l="1"/>
  <c r="R672" i="160"/>
  <c r="R673" i="160" l="1"/>
  <c r="S672" i="160"/>
  <c r="S673" i="160" l="1"/>
  <c r="T672" i="160"/>
  <c r="T673" i="160" l="1"/>
  <c r="U672" i="160"/>
  <c r="V672" i="160" l="1"/>
  <c r="U673" i="160"/>
  <c r="W672" i="160" l="1"/>
  <c r="V673" i="160"/>
  <c r="X672" i="160" l="1"/>
  <c r="W673" i="160"/>
  <c r="X673" i="160" l="1"/>
  <c r="Y672" i="160"/>
  <c r="Y673" i="160" l="1"/>
  <c r="Z672" i="160"/>
  <c r="Z673" i="160" l="1"/>
  <c r="AA672" i="160"/>
  <c r="AA673" i="160" l="1"/>
  <c r="AB672" i="160"/>
  <c r="AB673" i="160" l="1"/>
  <c r="AC672" i="160"/>
  <c r="AD672" i="160" l="1"/>
  <c r="AC673" i="160"/>
  <c r="AE672" i="160" l="1"/>
  <c r="AD673" i="160"/>
  <c r="AF672" i="160" l="1"/>
  <c r="AE673" i="160"/>
  <c r="AF673" i="160" l="1"/>
  <c r="AG672" i="160"/>
  <c r="AG673" i="160" l="1"/>
  <c r="F698" i="160"/>
  <c r="F699" i="160" l="1"/>
  <c r="G698" i="160"/>
  <c r="H698" i="160" l="1"/>
  <c r="G699" i="160"/>
  <c r="I698" i="160" l="1"/>
  <c r="H699" i="160"/>
  <c r="J698" i="160" l="1"/>
  <c r="I699" i="160"/>
  <c r="K698" i="160" l="1"/>
  <c r="J699" i="160"/>
  <c r="K699" i="160" l="1"/>
  <c r="L698" i="160"/>
  <c r="M698" i="160" l="1"/>
  <c r="L699" i="160"/>
  <c r="M699" i="160" l="1"/>
  <c r="N698" i="160"/>
  <c r="N699" i="160" l="1"/>
  <c r="O698" i="160"/>
  <c r="O699" i="160" l="1"/>
  <c r="P698" i="160"/>
  <c r="Q698" i="160" l="1"/>
  <c r="P699" i="160"/>
  <c r="R698" i="160" l="1"/>
  <c r="Q699" i="160"/>
  <c r="R699" i="160" l="1"/>
  <c r="S698" i="160"/>
  <c r="S699" i="160" l="1"/>
  <c r="T698" i="160"/>
  <c r="U698" i="160" l="1"/>
  <c r="T699" i="160"/>
  <c r="U699" i="160" l="1"/>
  <c r="V698" i="160"/>
  <c r="V699" i="160" l="1"/>
  <c r="W698" i="160"/>
  <c r="X698" i="160" l="1"/>
  <c r="W699" i="160"/>
  <c r="Y698" i="160" l="1"/>
  <c r="X699" i="160"/>
  <c r="Z698" i="160" l="1"/>
  <c r="Y699" i="160"/>
  <c r="AA698" i="160" l="1"/>
  <c r="Z699" i="160"/>
  <c r="AA699" i="160" l="1"/>
  <c r="AB698" i="160"/>
  <c r="AC698" i="160" l="1"/>
  <c r="AB699" i="160"/>
  <c r="AC699" i="160" l="1"/>
  <c r="AD698" i="160"/>
  <c r="AD699" i="160" l="1"/>
  <c r="AE698" i="160"/>
  <c r="AE699" i="160" l="1"/>
  <c r="AF698" i="160"/>
  <c r="AG698" i="160" l="1"/>
  <c r="AF699" i="160"/>
  <c r="F718" i="160" l="1"/>
  <c r="AG699" i="160"/>
  <c r="G718" i="160" l="1"/>
  <c r="F719" i="160"/>
  <c r="H718" i="160" l="1"/>
  <c r="G719" i="160"/>
  <c r="H719" i="160" l="1"/>
  <c r="I718" i="160"/>
  <c r="J718" i="160" l="1"/>
  <c r="I719" i="160"/>
  <c r="J719" i="160" l="1"/>
  <c r="K718" i="160"/>
  <c r="K719" i="160" l="1"/>
  <c r="L718" i="160"/>
  <c r="L719" i="160" l="1"/>
  <c r="M718" i="160"/>
  <c r="N718" i="160" l="1"/>
  <c r="M719" i="160"/>
  <c r="O718" i="160" l="1"/>
  <c r="N719" i="160"/>
  <c r="P718" i="160" l="1"/>
  <c r="O719" i="160"/>
  <c r="P719" i="160" l="1"/>
  <c r="Q718" i="160"/>
  <c r="R718" i="160" l="1"/>
  <c r="Q719" i="160"/>
  <c r="R719" i="160" l="1"/>
  <c r="S718" i="160"/>
  <c r="S719" i="160" l="1"/>
  <c r="T718" i="160"/>
  <c r="T719" i="160" l="1"/>
  <c r="U718" i="160"/>
  <c r="V718" i="160" l="1"/>
  <c r="U719" i="160"/>
  <c r="W718" i="160" l="1"/>
  <c r="V719" i="160"/>
  <c r="X718" i="160" l="1"/>
  <c r="W719" i="160"/>
  <c r="X719" i="160" l="1"/>
  <c r="Y718" i="160"/>
  <c r="Z718" i="160" l="1"/>
  <c r="Y719" i="160"/>
  <c r="Z719" i="160" l="1"/>
  <c r="AA718" i="160"/>
  <c r="AA719" i="160" l="1"/>
  <c r="AB718" i="160"/>
  <c r="AB719" i="160" l="1"/>
  <c r="AC718" i="160"/>
  <c r="AD718" i="160" l="1"/>
  <c r="AC719" i="160"/>
  <c r="AE718" i="160" l="1"/>
  <c r="AD719" i="160"/>
  <c r="AF718" i="160" l="1"/>
  <c r="AE719" i="160"/>
  <c r="AF719" i="160" l="1"/>
  <c r="AG718" i="160"/>
  <c r="F738" i="160" l="1"/>
  <c r="AG719" i="160"/>
  <c r="F739" i="160" l="1"/>
  <c r="G738" i="160"/>
  <c r="G739" i="160" l="1"/>
  <c r="H738" i="160"/>
  <c r="H739" i="160" l="1"/>
  <c r="I738" i="160"/>
  <c r="J738" i="160" l="1"/>
  <c r="I739" i="160"/>
  <c r="K738" i="160" l="1"/>
  <c r="J739" i="160"/>
  <c r="L738" i="160" l="1"/>
  <c r="K739" i="160"/>
  <c r="L739" i="160" l="1"/>
  <c r="M738" i="160"/>
  <c r="M739" i="160" l="1"/>
  <c r="N738" i="160"/>
  <c r="N739" i="160" l="1"/>
  <c r="O738" i="160"/>
  <c r="O739" i="160" l="1"/>
  <c r="P738" i="160"/>
  <c r="P739" i="160" l="1"/>
  <c r="Q738" i="160"/>
  <c r="R738" i="160" l="1"/>
  <c r="Q739" i="160"/>
  <c r="S738" i="160" l="1"/>
  <c r="R739" i="160"/>
  <c r="T738" i="160" l="1"/>
  <c r="S739" i="160"/>
  <c r="T739" i="160" l="1"/>
  <c r="U738" i="160"/>
  <c r="U739" i="160" l="1"/>
  <c r="V738" i="160"/>
  <c r="V739" i="160" l="1"/>
  <c r="W738" i="160"/>
  <c r="W739" i="160" l="1"/>
  <c r="X738" i="160"/>
  <c r="X739" i="160" l="1"/>
  <c r="Y738" i="160"/>
  <c r="Z738" i="160" l="1"/>
  <c r="Y739" i="160"/>
  <c r="AA738" i="160" l="1"/>
  <c r="Z739" i="160"/>
  <c r="AB738" i="160" l="1"/>
  <c r="AA739" i="160"/>
  <c r="AB739" i="160" l="1"/>
  <c r="AC738" i="160"/>
  <c r="AC739" i="160" l="1"/>
  <c r="AD738" i="160"/>
  <c r="AD739" i="160" l="1"/>
  <c r="AE738" i="160"/>
  <c r="AE739" i="160" l="1"/>
  <c r="AF738" i="160"/>
  <c r="AF739" i="160" l="1"/>
  <c r="AG738" i="160"/>
  <c r="F758" i="160" l="1"/>
  <c r="AG739" i="160"/>
  <c r="G758" i="160" l="1"/>
  <c r="F759" i="160"/>
  <c r="H758" i="160" l="1"/>
  <c r="G759" i="160"/>
  <c r="I758" i="160" l="1"/>
  <c r="H759" i="160"/>
  <c r="I759" i="160" l="1"/>
  <c r="J758" i="160"/>
  <c r="J759" i="160" l="1"/>
  <c r="K758" i="160"/>
  <c r="K759" i="160" l="1"/>
  <c r="L758" i="160"/>
  <c r="L759" i="160" l="1"/>
  <c r="M758" i="160"/>
  <c r="M759" i="160" l="1"/>
  <c r="N758" i="160"/>
  <c r="O758" i="160" l="1"/>
  <c r="N759" i="160"/>
  <c r="P758" i="160" l="1"/>
  <c r="O759" i="160"/>
  <c r="Q758" i="160" l="1"/>
  <c r="P759" i="160"/>
  <c r="Q759" i="160" l="1"/>
  <c r="R758" i="160"/>
  <c r="R759" i="160" l="1"/>
  <c r="S758" i="160"/>
  <c r="S759" i="160" l="1"/>
  <c r="T758" i="160"/>
  <c r="T759" i="160" l="1"/>
  <c r="U758" i="160"/>
  <c r="U759" i="160" l="1"/>
  <c r="V758" i="160"/>
  <c r="W758" i="160" l="1"/>
  <c r="V759" i="160"/>
  <c r="X758" i="160" l="1"/>
  <c r="W759" i="160"/>
  <c r="Y758" i="160" l="1"/>
  <c r="X759" i="160"/>
  <c r="Y759" i="160" l="1"/>
  <c r="Z758" i="160"/>
  <c r="Z759" i="160" l="1"/>
  <c r="AA758" i="160"/>
  <c r="AA759" i="160" l="1"/>
  <c r="AB758" i="160"/>
  <c r="AB759" i="160" l="1"/>
  <c r="AC758" i="160"/>
  <c r="AC759" i="160" l="1"/>
  <c r="AD758" i="160"/>
  <c r="AE758" i="160" l="1"/>
  <c r="AD759" i="160"/>
  <c r="AF758" i="160" l="1"/>
  <c r="AE759" i="160"/>
  <c r="AG758" i="160" l="1"/>
  <c r="AF759" i="160"/>
  <c r="F784" i="160" l="1"/>
  <c r="AG759" i="160"/>
  <c r="G784" i="160" l="1"/>
  <c r="F785" i="160"/>
  <c r="H784" i="160" l="1"/>
  <c r="G785" i="160"/>
  <c r="I784" i="160" l="1"/>
  <c r="H785" i="160"/>
  <c r="I785" i="160" l="1"/>
  <c r="J784" i="160"/>
  <c r="J785" i="160" l="1"/>
  <c r="K784" i="160"/>
  <c r="K785" i="160" l="1"/>
  <c r="L784" i="160"/>
  <c r="L785" i="160" l="1"/>
  <c r="M784" i="160"/>
  <c r="M785" i="160" l="1"/>
  <c r="N784" i="160"/>
  <c r="O784" i="160" l="1"/>
  <c r="N785" i="160"/>
  <c r="P784" i="160" l="1"/>
  <c r="O785" i="160"/>
  <c r="Q784" i="160" l="1"/>
  <c r="P785" i="160"/>
  <c r="Q785" i="160" l="1"/>
  <c r="R784" i="160"/>
  <c r="R785" i="160" l="1"/>
  <c r="S784" i="160"/>
  <c r="S785" i="160" l="1"/>
  <c r="T784" i="160"/>
  <c r="T785" i="160" l="1"/>
  <c r="U784" i="160"/>
  <c r="U785" i="160" l="1"/>
  <c r="V784" i="160"/>
  <c r="W784" i="160" l="1"/>
  <c r="V785" i="160"/>
  <c r="X784" i="160" l="1"/>
  <c r="W785" i="160"/>
  <c r="Y784" i="160" l="1"/>
  <c r="X785" i="160"/>
  <c r="Y785" i="160" l="1"/>
  <c r="Z784" i="160"/>
  <c r="Z785" i="160" l="1"/>
  <c r="AA784" i="160"/>
  <c r="AA785" i="160" l="1"/>
  <c r="AB784" i="160"/>
  <c r="AB785" i="160" l="1"/>
  <c r="AC784" i="160"/>
  <c r="AC785" i="160" l="1"/>
  <c r="AD784" i="160"/>
  <c r="AE784" i="160" l="1"/>
  <c r="AD785" i="160"/>
  <c r="AF784" i="160" l="1"/>
  <c r="AE785" i="160"/>
  <c r="AG784" i="160" l="1"/>
  <c r="AF785" i="160"/>
  <c r="F804" i="160" l="1"/>
  <c r="AG785" i="160"/>
  <c r="F805" i="160" l="1"/>
  <c r="G804" i="160"/>
  <c r="G805" i="160" l="1"/>
  <c r="H804" i="160"/>
  <c r="H805" i="160" l="1"/>
  <c r="I804" i="160"/>
  <c r="I805" i="160" l="1"/>
  <c r="J804" i="160"/>
  <c r="J805" i="160" l="1"/>
  <c r="K804" i="160"/>
  <c r="L804" i="160" l="1"/>
  <c r="K805" i="160"/>
  <c r="M804" i="160" l="1"/>
  <c r="L805" i="160"/>
  <c r="N804" i="160" l="1"/>
  <c r="M805" i="160"/>
  <c r="N805" i="160" l="1"/>
  <c r="O804" i="160"/>
  <c r="O805" i="160" l="1"/>
  <c r="P804" i="160"/>
  <c r="P805" i="160" l="1"/>
  <c r="Q804" i="160"/>
  <c r="Q805" i="160" l="1"/>
  <c r="R804" i="160"/>
  <c r="R805" i="160" l="1"/>
  <c r="S804" i="160"/>
  <c r="T804" i="160" l="1"/>
  <c r="S805" i="160"/>
  <c r="U804" i="160" l="1"/>
  <c r="T805" i="160"/>
  <c r="V804" i="160" l="1"/>
  <c r="U805" i="160"/>
  <c r="V805" i="160" l="1"/>
  <c r="W804" i="160"/>
  <c r="W805" i="160" l="1"/>
  <c r="X804" i="160"/>
  <c r="X805" i="160" l="1"/>
  <c r="Y804" i="160"/>
  <c r="Y805" i="160" l="1"/>
  <c r="Z804" i="160"/>
  <c r="Z805" i="160" l="1"/>
  <c r="AA804" i="160"/>
  <c r="AB804" i="160" l="1"/>
  <c r="AA805" i="160"/>
  <c r="AC804" i="160" l="1"/>
  <c r="AB805" i="160"/>
  <c r="AD804" i="160" l="1"/>
  <c r="AC805" i="160"/>
  <c r="AD805" i="160" l="1"/>
  <c r="AE804" i="160"/>
  <c r="AE805" i="160" l="1"/>
  <c r="AF804" i="160"/>
  <c r="AF805" i="160" l="1"/>
  <c r="AG804" i="160"/>
  <c r="AG805" i="160" l="1"/>
  <c r="F824" i="160"/>
  <c r="F825" i="160" l="1"/>
  <c r="G824" i="160"/>
  <c r="G825" i="160" l="1"/>
  <c r="H824" i="160"/>
  <c r="I824" i="160" l="1"/>
  <c r="H825" i="160"/>
  <c r="J824" i="160" l="1"/>
  <c r="I825" i="160"/>
  <c r="K824" i="160" l="1"/>
  <c r="J825" i="160"/>
  <c r="K825" i="160" l="1"/>
  <c r="L824" i="160"/>
  <c r="L825" i="160" l="1"/>
  <c r="M824" i="160"/>
  <c r="M825" i="160" l="1"/>
  <c r="N824" i="160"/>
  <c r="N825" i="160" l="1"/>
  <c r="O824" i="160"/>
  <c r="O825" i="160" l="1"/>
  <c r="P824" i="160"/>
  <c r="Q824" i="160" l="1"/>
  <c r="P825" i="160"/>
  <c r="R824" i="160" l="1"/>
  <c r="Q825" i="160"/>
  <c r="S824" i="160" l="1"/>
  <c r="R825" i="160"/>
  <c r="S825" i="160" l="1"/>
  <c r="T824" i="160"/>
  <c r="T825" i="160" l="1"/>
  <c r="U824" i="160"/>
  <c r="U825" i="160" l="1"/>
  <c r="V824" i="160"/>
  <c r="V825" i="160" l="1"/>
  <c r="W824" i="160"/>
  <c r="W825" i="160" l="1"/>
  <c r="X824" i="160"/>
  <c r="Y824" i="160" l="1"/>
  <c r="X825" i="160"/>
  <c r="Z824" i="160" l="1"/>
  <c r="Y825" i="160"/>
  <c r="AA824" i="160" l="1"/>
  <c r="Z825" i="160"/>
  <c r="AA825" i="160" l="1"/>
  <c r="AB824" i="160"/>
  <c r="AB825" i="160" l="1"/>
  <c r="AC824" i="160"/>
  <c r="AC825" i="160" l="1"/>
  <c r="AD824" i="160"/>
  <c r="AD825" i="160" l="1"/>
  <c r="AE824" i="160"/>
  <c r="AE825" i="160" l="1"/>
  <c r="AF824" i="160"/>
  <c r="AG824" i="160" l="1"/>
  <c r="AF825" i="160"/>
  <c r="F844" i="160" l="1"/>
  <c r="AG825" i="160"/>
  <c r="G844" i="160" l="1"/>
  <c r="F845" i="160"/>
  <c r="H844" i="160" l="1"/>
  <c r="G845" i="160"/>
  <c r="H845" i="160" l="1"/>
  <c r="I844" i="160"/>
  <c r="I845" i="160" l="1"/>
  <c r="J844" i="160"/>
  <c r="J845" i="160" l="1"/>
  <c r="K844" i="160"/>
  <c r="K845" i="160" l="1"/>
  <c r="L844" i="160"/>
  <c r="L845" i="160" l="1"/>
  <c r="M844" i="160"/>
  <c r="N844" i="160" l="1"/>
  <c r="M845" i="160"/>
  <c r="O844" i="160" l="1"/>
  <c r="N845" i="160"/>
  <c r="P844" i="160" l="1"/>
  <c r="O845" i="160"/>
  <c r="P845" i="160" l="1"/>
  <c r="Q844" i="160"/>
  <c r="Q845" i="160" l="1"/>
  <c r="R844" i="160"/>
  <c r="R845" i="160" l="1"/>
  <c r="S844" i="160"/>
  <c r="S845" i="160" l="1"/>
  <c r="T844" i="160"/>
  <c r="T845" i="160" l="1"/>
  <c r="U844" i="160"/>
  <c r="V844" i="160" l="1"/>
  <c r="U845" i="160"/>
  <c r="W844" i="160" l="1"/>
  <c r="V845" i="160"/>
  <c r="X844" i="160" l="1"/>
  <c r="W845" i="160"/>
  <c r="X845" i="160" l="1"/>
  <c r="Y844" i="160"/>
  <c r="Y845" i="160" l="1"/>
  <c r="Z844" i="160"/>
  <c r="Z845" i="160" l="1"/>
  <c r="AA844" i="160"/>
  <c r="AA845" i="160" l="1"/>
  <c r="AB844" i="160"/>
  <c r="AB845" i="160" l="1"/>
  <c r="AC844" i="160"/>
  <c r="AD844" i="160" l="1"/>
  <c r="AC845" i="160"/>
  <c r="AE844" i="160" l="1"/>
  <c r="AD845" i="160"/>
  <c r="AF844" i="160" l="1"/>
  <c r="AE845" i="160"/>
  <c r="AF845" i="160" l="1"/>
  <c r="AG844" i="160"/>
  <c r="AG845" i="1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3" authorId="0" shapeId="0" xr:uid="{00000000-0006-0000-0300-000001000000}">
      <text>
        <r>
          <rPr>
            <b/>
            <sz val="9"/>
            <color indexed="81"/>
            <rFont val="ＭＳ Ｐゴシック"/>
            <family val="3"/>
            <charset val="128"/>
          </rPr>
          <t>「YYYY/MM/DD」形式で入力する。
入力例：2003/06/06
表示は「平成15年6月6日」となる。</t>
        </r>
      </text>
    </comment>
    <comment ref="D26" authorId="0" shapeId="0" xr:uid="{00000000-0006-0000-0300-000002000000}">
      <text>
        <r>
          <rPr>
            <b/>
            <sz val="9"/>
            <color indexed="81"/>
            <rFont val="ＭＳ Ｐゴシック"/>
            <family val="3"/>
            <charset val="128"/>
          </rPr>
          <t>「YYYY/MM/DD」形式で入力する。
入力例：2003/06/06
表示は「平成15年6月6日」となる。</t>
        </r>
      </text>
    </comment>
    <comment ref="C39" authorId="0" shapeId="0" xr:uid="{00000000-0006-0000-0300-00000300000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AD1" authorId="0" shapeId="0" xr:uid="{00000000-0006-0000-1000-00000100000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D4" authorId="0" shapeId="0" xr:uid="{00000000-0006-0000-1200-00000100000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2" authorId="0" shapeId="0" xr:uid="{00000000-0006-0000-1300-00000100000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Q4" authorId="0" shapeId="0" xr:uid="{00000000-0006-0000-1400-00000100000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9" authorId="0" shapeId="0" xr:uid="{00000000-0006-0000-1500-00000100000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 authorId="0" shapeId="0" xr:uid="{00000000-0006-0000-1800-00000100000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3" authorId="0" shapeId="0" xr:uid="{00000000-0006-0000-2300-00000100000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2" authorId="0" shapeId="0" xr:uid="{00000000-0006-0000-2400-00000100000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2600-000001000000}">
      <text>
        <r>
          <rPr>
            <b/>
            <sz val="9"/>
            <color indexed="81"/>
            <rFont val="ＭＳ Ｐゴシック"/>
            <family val="3"/>
            <charset val="128"/>
          </rPr>
          <t>「YYYY/MM/DD」形式で入力する。
入力例：2003/06/06
表示は「平成15年6月6日」となる。
※工事着手日は、要領参照のこと</t>
        </r>
      </text>
    </comment>
    <comment ref="G5" authorId="0" shapeId="0" xr:uid="{00000000-0006-0000-2600-000002000000}">
      <text>
        <r>
          <rPr>
            <b/>
            <sz val="9"/>
            <color indexed="81"/>
            <rFont val="ＭＳ Ｐゴシック"/>
            <family val="3"/>
            <charset val="128"/>
          </rPr>
          <t>「YYYY/MM/DD」形式で入力する。
入力例：2003/06/06
表示は「平成15年6月6日」となる。
※工事完成日は要領参照のこと</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C34" authorId="0" shapeId="0" xr:uid="{00000000-0006-0000-2800-000001000000}">
      <text>
        <r>
          <rPr>
            <b/>
            <sz val="12"/>
            <color indexed="81"/>
            <rFont val="ＭＳ Ｐゴシック"/>
            <family val="3"/>
            <charset val="128"/>
          </rPr>
          <t>現在行っている主な工種を記入してください。</t>
        </r>
      </text>
    </comment>
    <comment ref="E34" authorId="0" shapeId="0" xr:uid="{00000000-0006-0000-2800-000002000000}">
      <text>
        <r>
          <rPr>
            <b/>
            <sz val="12"/>
            <color indexed="81"/>
            <rFont val="ＭＳ Ｐゴシック"/>
            <family val="3"/>
            <charset val="128"/>
          </rPr>
          <t>安全確認チェックリストの対象工種もしくは、独自のチェック項目を記入して下さい。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0400-00000100000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N3" authorId="0" shapeId="0" xr:uid="{00000000-0006-0000-2900-00000100000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C6" authorId="0" shapeId="0" xr:uid="{00000000-0006-0000-2A00-00000100000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3" authorId="0" shapeId="0" xr:uid="{00000000-0006-0000-2B00-00000100000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7" authorId="0" shapeId="0" xr:uid="{00000000-0006-0000-2D00-00000100000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7" authorId="0" shapeId="0" xr:uid="{00000000-0006-0000-2E00-000001000000}">
      <text>
        <r>
          <rPr>
            <b/>
            <sz val="9"/>
            <color indexed="81"/>
            <rFont val="ＭＳ Ｐゴシック"/>
            <family val="3"/>
            <charset val="128"/>
          </rPr>
          <t>「YYYY/MM/DD」形式で入力する。
入力例：2003/06/06
表示は「平成15年6月6日」となる。</t>
        </r>
      </text>
    </comment>
    <comment ref="I21" authorId="0" shapeId="0" xr:uid="{00000000-0006-0000-2E00-00000200000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8" authorId="0" shapeId="0" xr:uid="{00000000-0006-0000-2F00-000001000000}">
      <text>
        <r>
          <rPr>
            <b/>
            <sz val="9"/>
            <color indexed="81"/>
            <rFont val="ＭＳ Ｐゴシック"/>
            <family val="3"/>
            <charset val="128"/>
          </rPr>
          <t>「YYYY/MM/DD」形式で入力する。
入力例：2003/06/06
表示は「平成15年6月6日」となる。</t>
        </r>
      </text>
    </comment>
    <comment ref="K33" authorId="0" shapeId="0" xr:uid="{00000000-0006-0000-2F00-000002000000}">
      <text>
        <r>
          <rPr>
            <b/>
            <sz val="9"/>
            <color indexed="81"/>
            <rFont val="ＭＳ Ｐゴシック"/>
            <family val="3"/>
            <charset val="128"/>
          </rPr>
          <t>「YYYY/MM/DD」形式で入力する。
入力例：2003/06/06
表示は「平成15年6月6日」となる。</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9" authorId="0" shapeId="0" xr:uid="{00000000-0006-0000-3000-000001000000}">
      <text>
        <r>
          <rPr>
            <b/>
            <sz val="9"/>
            <color indexed="81"/>
            <rFont val="ＭＳ Ｐ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3" authorId="0" shapeId="0" xr:uid="{00000000-0006-0000-3300-000001000000}">
      <text>
        <r>
          <rPr>
            <b/>
            <sz val="9"/>
            <color indexed="81"/>
            <rFont val="ＭＳ Ｐゴシック"/>
            <family val="3"/>
            <charset val="128"/>
          </rPr>
          <t>「YYYY/MM/DD」形式で入力する。
入力例：2003/06/06
表示は「平成15年6月6日」となる。</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9" authorId="0" shapeId="0" xr:uid="{00000000-0006-0000-3400-000001000000}">
      <text>
        <r>
          <rPr>
            <b/>
            <sz val="9"/>
            <color indexed="81"/>
            <rFont val="ＭＳ Ｐゴシック"/>
            <family val="3"/>
            <charset val="128"/>
          </rPr>
          <t>「YYYY/MM/DD」形式で入力する。
入力例：2003/06/06
表示は「平成15年6月6日」となる。</t>
        </r>
      </text>
    </comment>
    <comment ref="J44" authorId="0" shapeId="0" xr:uid="{00000000-0006-0000-3400-000002000000}">
      <text>
        <r>
          <rPr>
            <b/>
            <sz val="9"/>
            <color indexed="81"/>
            <rFont val="ＭＳ Ｐゴシック"/>
            <family val="3"/>
            <charset val="128"/>
          </rPr>
          <t>「YYYY/MM/DD」形式で入力する。
入力例：2003/06/06
表示は「平成15年6月6日」となる。</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35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7" authorId="0" shapeId="0" xr:uid="{00000000-0006-0000-0500-000001000000}">
      <text>
        <r>
          <rPr>
            <b/>
            <sz val="9"/>
            <color indexed="81"/>
            <rFont val="ＭＳ Ｐゴシック"/>
            <family val="3"/>
            <charset val="128"/>
          </rPr>
          <t>「YYYY/MM/DD」形式で入力する。
入力例：2003/06/06
表示は「平成15年6月6日」となる。</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00000000-0006-0000-3600-000001000000}">
      <text>
        <r>
          <rPr>
            <b/>
            <sz val="9"/>
            <color indexed="81"/>
            <rFont val="ＭＳ Ｐゴシック"/>
            <family val="3"/>
            <charset val="128"/>
          </rPr>
          <t>「YYYY/MM/DD」形式で入力する。
入力例：2003/06/06
表示は「平成15年6月6日」となる。</t>
        </r>
      </text>
    </comment>
    <comment ref="F21" authorId="0" shapeId="0" xr:uid="{00000000-0006-0000-3600-000002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福岡県県土整備部</author>
  </authors>
  <commentList>
    <comment ref="T11" authorId="0" shapeId="0" xr:uid="{00000000-0006-0000-0600-000001000000}">
      <text>
        <r>
          <rPr>
            <b/>
            <sz val="9"/>
            <color indexed="81"/>
            <rFont val="ＭＳ Ｐゴシック"/>
            <family val="3"/>
            <charset val="128"/>
          </rPr>
          <t>「YYYY/MM/DD」形式で入力する。
入力例：2003/06/06
表示は「平成15年6月6日」となる。</t>
        </r>
      </text>
    </comment>
    <comment ref="G38" authorId="1" shapeId="0" xr:uid="{00000000-0006-0000-0600-000002000000}">
      <text>
        <r>
          <rPr>
            <b/>
            <sz val="11"/>
            <color indexed="10"/>
            <rFont val="ＭＳ Ｐゴシック"/>
            <family val="3"/>
            <charset val="128"/>
          </rPr>
          <t>※配置技術者が分かるように「対象技術者名称」のみを記載
　（「主任技術者」または「監理技術者」のどちらかを削除）
※監理技術者補佐を配置する場合は、監理技術者
　氏名の下段に（監理技術者補佐氏名）を記載</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700-000001000000}">
      <text>
        <r>
          <rPr>
            <b/>
            <sz val="9"/>
            <color indexed="81"/>
            <rFont val="ＭＳ Ｐゴシック"/>
            <family val="3"/>
            <charset val="128"/>
          </rPr>
          <t>「YYYY/MM/DD」形式で入力する。
入力例：2003/06/06
表示は「平成15年6月6日」となる。</t>
        </r>
      </text>
    </comment>
    <comment ref="AS3" authorId="0" shapeId="0" xr:uid="{00000000-0006-0000-0700-00000200000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2" authorId="0" shapeId="0" xr:uid="{00000000-0006-0000-0800-00000100000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H9" authorId="0" shapeId="0" xr:uid="{00000000-0006-0000-0900-00000100000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R10" authorId="0" shapeId="0" xr:uid="{00000000-0006-0000-0A00-00000100000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 ref="T18" authorId="0" shapeId="0" xr:uid="{00000000-0006-0000-0A00-000002000000}">
      <text>
        <r>
          <rPr>
            <b/>
            <sz val="9"/>
            <color indexed="81"/>
            <rFont val="ＭＳ Ｐゴシック"/>
            <family val="3"/>
            <charset val="128"/>
          </rPr>
          <t>土木施工管理の手引き段階確認一覧表の区分を記載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福岡県県土整備部</author>
  </authors>
  <commentList>
    <comment ref="O10" authorId="0" shapeId="0" xr:uid="{00000000-0006-0000-0B00-000001000000}">
      <text>
        <r>
          <rPr>
            <b/>
            <sz val="9"/>
            <color indexed="81"/>
            <rFont val="ＭＳ Ｐゴシック"/>
            <family val="3"/>
            <charset val="128"/>
          </rPr>
          <t>「YYYY/MM/DD」形式で入力する。
入力例：2003/06/06
表示は「平成15年6月6日」となる。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<sst xmlns="http://schemas.openxmlformats.org/spreadsheetml/2006/main" count="5124" uniqueCount="1768">
  <si>
    <t>処分業者（中間処理または最終処分）</t>
    <rPh sb="0" eb="2">
      <t>ショブン</t>
    </rPh>
    <rPh sb="2" eb="4">
      <t>ギョウシャ</t>
    </rPh>
    <rPh sb="5" eb="7">
      <t>チュウカン</t>
    </rPh>
    <rPh sb="7" eb="9">
      <t>ショリ</t>
    </rPh>
    <rPh sb="12" eb="14">
      <t>サイシュウ</t>
    </rPh>
    <rPh sb="14" eb="16">
      <t>ショブン</t>
    </rPh>
    <phoneticPr fontId="10"/>
  </si>
  <si>
    <t>許可期限</t>
    <rPh sb="0" eb="2">
      <t>キョカ</t>
    </rPh>
    <rPh sb="2" eb="4">
      <t>キゲン</t>
    </rPh>
    <phoneticPr fontId="10"/>
  </si>
  <si>
    <t>　中間処理　①脱水　②乾燥　③焼却　④破砕　⑤選別　⑥その他</t>
    <rPh sb="1" eb="3">
      <t>チュウカン</t>
    </rPh>
    <rPh sb="3" eb="5">
      <t>ショリ</t>
    </rPh>
    <phoneticPr fontId="10"/>
  </si>
  <si>
    <t>　最終処分　⑦埋立（安定型）　⑧埋立（管理型）　⑨その他</t>
    <rPh sb="1" eb="3">
      <t>サイシュウ</t>
    </rPh>
    <rPh sb="3" eb="5">
      <t>ショブン</t>
    </rPh>
    <rPh sb="7" eb="9">
      <t>ウメタテ</t>
    </rPh>
    <rPh sb="10" eb="13">
      <t>アンテイガタ</t>
    </rPh>
    <rPh sb="16" eb="18">
      <t>ウメタテ</t>
    </rPh>
    <rPh sb="19" eb="22">
      <t>カンリガタ</t>
    </rPh>
    <rPh sb="27" eb="28">
      <t>タ</t>
    </rPh>
    <phoneticPr fontId="10"/>
  </si>
  <si>
    <t>　２つの地域にまたがり運搬を委託する場合に別々の許可が必要となる</t>
    <rPh sb="4" eb="6">
      <t>チイキ</t>
    </rPh>
    <rPh sb="11" eb="13">
      <t>ウンパン</t>
    </rPh>
    <rPh sb="14" eb="16">
      <t>イタク</t>
    </rPh>
    <rPh sb="18" eb="20">
      <t>バアイ</t>
    </rPh>
    <rPh sb="21" eb="23">
      <t>ベツベツ</t>
    </rPh>
    <rPh sb="24" eb="26">
      <t>キョカ</t>
    </rPh>
    <rPh sb="27" eb="29">
      <t>ヒツヨウ</t>
    </rPh>
    <phoneticPr fontId="10"/>
  </si>
  <si>
    <t>福岡県、他県、北九州市、福岡市、大牟田市</t>
    <rPh sb="0" eb="3">
      <t>フクオカケン</t>
    </rPh>
    <rPh sb="4" eb="6">
      <t>タケン</t>
    </rPh>
    <rPh sb="7" eb="11">
      <t>キタキュウシュウシ</t>
    </rPh>
    <rPh sb="12" eb="15">
      <t>フクオカシ</t>
    </rPh>
    <rPh sb="16" eb="20">
      <t>オオムタシ</t>
    </rPh>
    <phoneticPr fontId="10"/>
  </si>
  <si>
    <t>工　事　名</t>
  </si>
  <si>
    <t>年</t>
    <rPh sb="0" eb="1">
      <t>ネン</t>
    </rPh>
    <phoneticPr fontId="10"/>
  </si>
  <si>
    <t>月</t>
    <rPh sb="0" eb="1">
      <t>ガツ</t>
    </rPh>
    <phoneticPr fontId="10"/>
  </si>
  <si>
    <t>日</t>
    <rPh sb="0" eb="1">
      <t>ニチ</t>
    </rPh>
    <phoneticPr fontId="10"/>
  </si>
  <si>
    <t>別紙　6</t>
  </si>
  <si>
    <t>　　(発注者)</t>
  </si>
  <si>
    <t>記</t>
  </si>
  <si>
    <t>　4　再資源化等をした施設の名称及び所在地</t>
  </si>
  <si>
    <t>　　(書ききれない場合は別紙に記載)</t>
  </si>
  <si>
    <t>(直接工事費)</t>
  </si>
  <si>
    <t>　(添付資料)</t>
  </si>
  <si>
    <t>　5　特定建設資材廃棄物の再資源化等に要した費用</t>
    <phoneticPr fontId="10"/>
  </si>
  <si>
    <t>万円(税抜)</t>
    <phoneticPr fontId="10"/>
  </si>
  <si>
    <t>事務所電話番号</t>
    <rPh sb="0" eb="2">
      <t>ジム</t>
    </rPh>
    <rPh sb="2" eb="3">
      <t>ショ</t>
    </rPh>
    <rPh sb="3" eb="5">
      <t>デンワ</t>
    </rPh>
    <rPh sb="5" eb="7">
      <t>バンゴウ</t>
    </rPh>
    <phoneticPr fontId="10"/>
  </si>
  <si>
    <t>会社名</t>
    <rPh sb="0" eb="3">
      <t>カイシャメイ</t>
    </rPh>
    <phoneticPr fontId="10"/>
  </si>
  <si>
    <t>代表者</t>
    <rPh sb="0" eb="3">
      <t>ダイヒョウシャ</t>
    </rPh>
    <phoneticPr fontId="10"/>
  </si>
  <si>
    <t>電話</t>
    <rPh sb="0" eb="2">
      <t>デンワ</t>
    </rPh>
    <phoneticPr fontId="10"/>
  </si>
  <si>
    <t>ファックス</t>
    <phoneticPr fontId="10"/>
  </si>
  <si>
    <t>～</t>
    <phoneticPr fontId="10"/>
  </si>
  <si>
    <t>安全・訓練等の活動計画書</t>
    <rPh sb="0" eb="2">
      <t>アンゼン</t>
    </rPh>
    <rPh sb="3" eb="5">
      <t>クンレン</t>
    </rPh>
    <rPh sb="5" eb="6">
      <t>トウ</t>
    </rPh>
    <rPh sb="7" eb="9">
      <t>カツドウ</t>
    </rPh>
    <rPh sb="9" eb="12">
      <t>ケイカクショ</t>
    </rPh>
    <phoneticPr fontId="10"/>
  </si>
  <si>
    <t>実施
年月日</t>
    <rPh sb="0" eb="2">
      <t>ジッシ</t>
    </rPh>
    <rPh sb="3" eb="6">
      <t>ネンガッピ</t>
    </rPh>
    <phoneticPr fontId="10"/>
  </si>
  <si>
    <t>記</t>
    <rPh sb="0" eb="1">
      <t>キ</t>
    </rPh>
    <phoneticPr fontId="10"/>
  </si>
  <si>
    <t>単位</t>
    <rPh sb="0" eb="2">
      <t>タンイ</t>
    </rPh>
    <phoneticPr fontId="10"/>
  </si>
  <si>
    <t>備考欄</t>
    <rPh sb="0" eb="2">
      <t>ビコウ</t>
    </rPh>
    <rPh sb="2" eb="3">
      <t>ラン</t>
    </rPh>
    <phoneticPr fontId="10"/>
  </si>
  <si>
    <t>項目</t>
    <rPh sb="0" eb="2">
      <t>コウモク</t>
    </rPh>
    <phoneticPr fontId="10"/>
  </si>
  <si>
    <t>入力欄</t>
    <rPh sb="0" eb="2">
      <t>ニュウリョク</t>
    </rPh>
    <rPh sb="2" eb="3">
      <t>ラン</t>
    </rPh>
    <phoneticPr fontId="10"/>
  </si>
  <si>
    <t>小項目</t>
    <rPh sb="0" eb="3">
      <t>ショウコウモク</t>
    </rPh>
    <phoneticPr fontId="10"/>
  </si>
  <si>
    <t>契約書鏡の上の欄１行目が事業名です</t>
    <rPh sb="0" eb="3">
      <t>ケイヤクショ</t>
    </rPh>
    <rPh sb="3" eb="4">
      <t>カガミ</t>
    </rPh>
    <rPh sb="5" eb="6">
      <t>ウエ</t>
    </rPh>
    <rPh sb="7" eb="8">
      <t>ラン</t>
    </rPh>
    <rPh sb="9" eb="11">
      <t>ギョウメ</t>
    </rPh>
    <rPh sb="12" eb="14">
      <t>ジギョウ</t>
    </rPh>
    <rPh sb="14" eb="15">
      <t>メイ</t>
    </rPh>
    <phoneticPr fontId="10"/>
  </si>
  <si>
    <t>契約書鏡の上の欄２行目が工事名です</t>
    <rPh sb="0" eb="3">
      <t>ケイヤクショ</t>
    </rPh>
    <rPh sb="3" eb="4">
      <t>カガミ</t>
    </rPh>
    <rPh sb="5" eb="6">
      <t>ウエ</t>
    </rPh>
    <rPh sb="7" eb="8">
      <t>ラン</t>
    </rPh>
    <rPh sb="9" eb="11">
      <t>ギョウメ</t>
    </rPh>
    <rPh sb="12" eb="14">
      <t>コウジ</t>
    </rPh>
    <rPh sb="14" eb="15">
      <t>メイ</t>
    </rPh>
    <phoneticPr fontId="10"/>
  </si>
  <si>
    <t>契約書鏡の２段目の欄２行目が工事箇所です</t>
    <rPh sb="0" eb="3">
      <t>ケイヤクショ</t>
    </rPh>
    <rPh sb="3" eb="4">
      <t>カガミ</t>
    </rPh>
    <rPh sb="6" eb="8">
      <t>ダンメ</t>
    </rPh>
    <rPh sb="9" eb="10">
      <t>ラン</t>
    </rPh>
    <rPh sb="11" eb="13">
      <t>ギョウメ</t>
    </rPh>
    <rPh sb="14" eb="16">
      <t>コウジ</t>
    </rPh>
    <rPh sb="16" eb="18">
      <t>カショ</t>
    </rPh>
    <phoneticPr fontId="10"/>
  </si>
  <si>
    <t>契約書鏡の２段目の欄１行目が路線・河川名です</t>
    <rPh sb="0" eb="3">
      <t>ケイヤクショ</t>
    </rPh>
    <rPh sb="3" eb="4">
      <t>カガミ</t>
    </rPh>
    <rPh sb="6" eb="8">
      <t>ダンメ</t>
    </rPh>
    <rPh sb="9" eb="10">
      <t>ラン</t>
    </rPh>
    <rPh sb="11" eb="13">
      <t>ギョウメ</t>
    </rPh>
    <rPh sb="14" eb="16">
      <t>ロセン</t>
    </rPh>
    <rPh sb="17" eb="19">
      <t>カセン</t>
    </rPh>
    <rPh sb="19" eb="20">
      <t>メイ</t>
    </rPh>
    <phoneticPr fontId="10"/>
  </si>
  <si>
    <t>・様式で個別に記入が必要な項目については、直接入力または手書きによりご記入下さい。</t>
    <rPh sb="1" eb="3">
      <t>ヨウシキ</t>
    </rPh>
    <rPh sb="4" eb="6">
      <t>コベツ</t>
    </rPh>
    <rPh sb="7" eb="9">
      <t>キニュウ</t>
    </rPh>
    <rPh sb="10" eb="12">
      <t>ヒツヨウ</t>
    </rPh>
    <rPh sb="13" eb="15">
      <t>コウモク</t>
    </rPh>
    <rPh sb="21" eb="23">
      <t>チョクセツ</t>
    </rPh>
    <rPh sb="23" eb="25">
      <t>ニュウリョク</t>
    </rPh>
    <rPh sb="28" eb="30">
      <t>テガ</t>
    </rPh>
    <rPh sb="35" eb="37">
      <t>キニュウ</t>
    </rPh>
    <rPh sb="37" eb="38">
      <t>クダ</t>
    </rPh>
    <phoneticPr fontId="10"/>
  </si>
  <si>
    <t>・全ての様式を網羅しているわけではありませんので、提出書類については契約時及び監督員との協議においてご確認下さい</t>
    <rPh sb="1" eb="2">
      <t>スベ</t>
    </rPh>
    <rPh sb="4" eb="6">
      <t>ヨウシキ</t>
    </rPh>
    <rPh sb="7" eb="9">
      <t>モウラ</t>
    </rPh>
    <rPh sb="25" eb="27">
      <t>テイシュツ</t>
    </rPh>
    <rPh sb="27" eb="29">
      <t>ショルイ</t>
    </rPh>
    <rPh sb="34" eb="37">
      <t>ケイヤクジ</t>
    </rPh>
    <rPh sb="37" eb="38">
      <t>オヨ</t>
    </rPh>
    <rPh sb="39" eb="41">
      <t>カントク</t>
    </rPh>
    <rPh sb="41" eb="42">
      <t>イン</t>
    </rPh>
    <rPh sb="44" eb="46">
      <t>キョウギ</t>
    </rPh>
    <rPh sb="51" eb="53">
      <t>カクニン</t>
    </rPh>
    <rPh sb="53" eb="54">
      <t>クダ</t>
    </rPh>
    <phoneticPr fontId="10"/>
  </si>
  <si>
    <t>・入力欄（着色部）の項目に入力すればすべての様式に反映されます（誤りのないようにご注意下さい）</t>
    <rPh sb="1" eb="4">
      <t>ニュウリョクラン</t>
    </rPh>
    <rPh sb="5" eb="7">
      <t>チャクショク</t>
    </rPh>
    <rPh sb="7" eb="8">
      <t>ブ</t>
    </rPh>
    <rPh sb="10" eb="12">
      <t>コウモク</t>
    </rPh>
    <rPh sb="13" eb="15">
      <t>ニュウリョク</t>
    </rPh>
    <rPh sb="22" eb="24">
      <t>ヨウシキ</t>
    </rPh>
    <rPh sb="25" eb="27">
      <t>ハンエイ</t>
    </rPh>
    <rPh sb="32" eb="33">
      <t>アヤマ</t>
    </rPh>
    <rPh sb="41" eb="43">
      <t>チュウイ</t>
    </rPh>
    <rPh sb="43" eb="44">
      <t>クダ</t>
    </rPh>
    <phoneticPr fontId="10"/>
  </si>
  <si>
    <t>書   類   名</t>
    <rPh sb="0" eb="1">
      <t>ショ</t>
    </rPh>
    <rPh sb="4" eb="5">
      <t>タグイ</t>
    </rPh>
    <rPh sb="8" eb="9">
      <t>メイ</t>
    </rPh>
    <phoneticPr fontId="10"/>
  </si>
  <si>
    <t>摘          要</t>
    <rPh sb="0" eb="1">
      <t>チャク</t>
    </rPh>
    <rPh sb="11" eb="12">
      <t>ヨウ</t>
    </rPh>
    <phoneticPr fontId="10"/>
  </si>
  <si>
    <t>参     照   ( * 2 )</t>
    <rPh sb="0" eb="1">
      <t>サン</t>
    </rPh>
    <rPh sb="6" eb="7">
      <t>アキラ</t>
    </rPh>
    <phoneticPr fontId="10"/>
  </si>
  <si>
    <t>工程表</t>
    <rPh sb="0" eb="3">
      <t>コウテイヒョウ</t>
    </rPh>
    <phoneticPr fontId="10"/>
  </si>
  <si>
    <t>14検第164号</t>
    <rPh sb="2" eb="3">
      <t>ケン</t>
    </rPh>
    <rPh sb="3" eb="4">
      <t>ダイ</t>
    </rPh>
    <rPh sb="7" eb="8">
      <t>ゴウ</t>
    </rPh>
    <phoneticPr fontId="10"/>
  </si>
  <si>
    <t>着工前
又は
行為前</t>
    <rPh sb="0" eb="3">
      <t>チャッコウマエ</t>
    </rPh>
    <rPh sb="4" eb="5">
      <t>マタ</t>
    </rPh>
    <rPh sb="7" eb="9">
      <t>コウイ</t>
    </rPh>
    <rPh sb="9" eb="10">
      <t>マエ</t>
    </rPh>
    <phoneticPr fontId="10"/>
  </si>
  <si>
    <t>交通安全管理計画書</t>
    <rPh sb="0" eb="2">
      <t>コウツウ</t>
    </rPh>
    <rPh sb="2" eb="4">
      <t>アンゼン</t>
    </rPh>
    <rPh sb="4" eb="6">
      <t>カンリ</t>
    </rPh>
    <rPh sb="6" eb="9">
      <t>ケイカクショ</t>
    </rPh>
    <phoneticPr fontId="10"/>
  </si>
  <si>
    <t>不要な場合は空欄（スペースキーを打つことで、「0」等の表示が消えます）</t>
    <rPh sb="0" eb="2">
      <t>フヨウ</t>
    </rPh>
    <rPh sb="3" eb="5">
      <t>バアイ</t>
    </rPh>
    <rPh sb="6" eb="8">
      <t>クウラン</t>
    </rPh>
    <rPh sb="16" eb="17">
      <t>ウ</t>
    </rPh>
    <rPh sb="25" eb="26">
      <t>トウ</t>
    </rPh>
    <rPh sb="27" eb="29">
      <t>ヒョウジ</t>
    </rPh>
    <rPh sb="30" eb="31">
      <t>キ</t>
    </rPh>
    <phoneticPr fontId="10"/>
  </si>
  <si>
    <t>様式-1</t>
    <rPh sb="0" eb="2">
      <t>ヨウシキ</t>
    </rPh>
    <phoneticPr fontId="10"/>
  </si>
  <si>
    <t>ORG</t>
  </si>
  <si>
    <t>PIC</t>
  </si>
  <si>
    <t>DRA</t>
  </si>
  <si>
    <t>発注者</t>
    <rPh sb="0" eb="3">
      <t>ハッチュウシャ</t>
    </rPh>
    <phoneticPr fontId="10"/>
  </si>
  <si>
    <t>福岡県県土整備部電子納品運用ガイドライン</t>
    <rPh sb="0" eb="3">
      <t>フクオカケン</t>
    </rPh>
    <rPh sb="3" eb="4">
      <t>ケン</t>
    </rPh>
    <rPh sb="4" eb="5">
      <t>ツチ</t>
    </rPh>
    <rPh sb="5" eb="7">
      <t>セイビ</t>
    </rPh>
    <rPh sb="7" eb="8">
      <t>ブ</t>
    </rPh>
    <rPh sb="8" eb="10">
      <t>デンシ</t>
    </rPh>
    <rPh sb="10" eb="12">
      <t>ノウヒン</t>
    </rPh>
    <phoneticPr fontId="10"/>
  </si>
  <si>
    <t>工事写真</t>
    <rPh sb="0" eb="2">
      <t>コウジ</t>
    </rPh>
    <rPh sb="2" eb="4">
      <t>シャシン</t>
    </rPh>
    <phoneticPr fontId="10"/>
  </si>
  <si>
    <t>参考図</t>
    <rPh sb="0" eb="2">
      <t>サンコウ</t>
    </rPh>
    <rPh sb="2" eb="3">
      <t>ズ</t>
    </rPh>
    <phoneticPr fontId="10"/>
  </si>
  <si>
    <t>公共事業施行通知書（写）</t>
    <rPh sb="0" eb="2">
      <t>コウキョウ</t>
    </rPh>
    <rPh sb="2" eb="4">
      <t>ジギョウ</t>
    </rPh>
    <rPh sb="4" eb="6">
      <t>シコウ</t>
    </rPh>
    <rPh sb="6" eb="9">
      <t>ツウチショ</t>
    </rPh>
    <rPh sb="10" eb="11">
      <t>シャ</t>
    </rPh>
    <phoneticPr fontId="10"/>
  </si>
  <si>
    <t>失業者吸収の指示がある場合（契約担当者へ）</t>
    <rPh sb="0" eb="3">
      <t>シツギョウシャ</t>
    </rPh>
    <rPh sb="3" eb="5">
      <t>キュウシュウ</t>
    </rPh>
    <rPh sb="6" eb="8">
      <t>シジ</t>
    </rPh>
    <rPh sb="11" eb="13">
      <t>バアイ</t>
    </rPh>
    <rPh sb="14" eb="16">
      <t>ケイヤク</t>
    </rPh>
    <rPh sb="16" eb="19">
      <t>タントウシャ</t>
    </rPh>
    <phoneticPr fontId="10"/>
  </si>
  <si>
    <t>請負者からの要求</t>
    <rPh sb="0" eb="2">
      <t>ウケオイ</t>
    </rPh>
    <rPh sb="2" eb="3">
      <t>シャ</t>
    </rPh>
    <rPh sb="6" eb="8">
      <t>ヨウキュウ</t>
    </rPh>
    <phoneticPr fontId="10"/>
  </si>
  <si>
    <t>各種試験成績表（公的試験機関）</t>
    <rPh sb="0" eb="2">
      <t>カクシュ</t>
    </rPh>
    <rPh sb="2" eb="4">
      <t>シケン</t>
    </rPh>
    <rPh sb="4" eb="7">
      <t>セイセキヒョウ</t>
    </rPh>
    <rPh sb="8" eb="10">
      <t>コウテキ</t>
    </rPh>
    <rPh sb="10" eb="12">
      <t>シケン</t>
    </rPh>
    <rPh sb="12" eb="14">
      <t>キカン</t>
    </rPh>
    <phoneticPr fontId="10"/>
  </si>
  <si>
    <t>公共事業失業者吸収証明</t>
    <rPh sb="0" eb="2">
      <t>コウキョウ</t>
    </rPh>
    <rPh sb="2" eb="4">
      <t>ジギョウ</t>
    </rPh>
    <rPh sb="4" eb="7">
      <t>シツギョウシャ</t>
    </rPh>
    <rPh sb="7" eb="9">
      <t>キュウシュウ</t>
    </rPh>
    <rPh sb="9" eb="11">
      <t>ショウメイ</t>
    </rPh>
    <phoneticPr fontId="10"/>
  </si>
  <si>
    <t>対象工事の場合（注：工期内に取得すること）</t>
    <rPh sb="0" eb="2">
      <t>タイショウ</t>
    </rPh>
    <rPh sb="2" eb="4">
      <t>コウジ</t>
    </rPh>
    <rPh sb="5" eb="7">
      <t>バアイ</t>
    </rPh>
    <rPh sb="8" eb="9">
      <t>チュウ</t>
    </rPh>
    <rPh sb="10" eb="12">
      <t>コウキ</t>
    </rPh>
    <rPh sb="12" eb="13">
      <t>ナイ</t>
    </rPh>
    <rPh sb="14" eb="16">
      <t>シュトク</t>
    </rPh>
    <phoneticPr fontId="10"/>
  </si>
  <si>
    <t>材料出荷証明書</t>
    <rPh sb="0" eb="2">
      <t>ザイリョウ</t>
    </rPh>
    <rPh sb="2" eb="4">
      <t>シュッカ</t>
    </rPh>
    <rPh sb="4" eb="7">
      <t>ショウメイショ</t>
    </rPh>
    <phoneticPr fontId="10"/>
  </si>
  <si>
    <t>道路用路盤材料等（*1 参照）の新材・再生材を使用する場合</t>
    <rPh sb="0" eb="3">
      <t>ドウロヨウ</t>
    </rPh>
    <rPh sb="3" eb="5">
      <t>ロバン</t>
    </rPh>
    <rPh sb="5" eb="7">
      <t>ザイリョウ</t>
    </rPh>
    <rPh sb="7" eb="8">
      <t>トウ</t>
    </rPh>
    <rPh sb="12" eb="14">
      <t>サンショウ</t>
    </rPh>
    <rPh sb="16" eb="17">
      <t>シン</t>
    </rPh>
    <rPh sb="17" eb="18">
      <t>ザイ</t>
    </rPh>
    <rPh sb="19" eb="21">
      <t>サイセイ</t>
    </rPh>
    <rPh sb="21" eb="22">
      <t>ザイ</t>
    </rPh>
    <phoneticPr fontId="10"/>
  </si>
  <si>
    <t>建設発生土処分地確認書</t>
    <rPh sb="0" eb="2">
      <t>ケンセツ</t>
    </rPh>
    <rPh sb="2" eb="4">
      <t>ハッセイ</t>
    </rPh>
    <rPh sb="4" eb="5">
      <t>ド</t>
    </rPh>
    <rPh sb="5" eb="7">
      <t>ショブン</t>
    </rPh>
    <rPh sb="7" eb="8">
      <t>チ</t>
    </rPh>
    <rPh sb="8" eb="11">
      <t>カクニンショ</t>
    </rPh>
    <phoneticPr fontId="10"/>
  </si>
  <si>
    <t>番号</t>
    <rPh sb="0" eb="2">
      <t>バンゴウ</t>
    </rPh>
    <phoneticPr fontId="10"/>
  </si>
  <si>
    <t>建設発生土処分地計画書</t>
    <rPh sb="0" eb="2">
      <t>ケンセツ</t>
    </rPh>
    <rPh sb="2" eb="5">
      <t>ハッセイド</t>
    </rPh>
    <rPh sb="5" eb="8">
      <t>ショブンチ</t>
    </rPh>
    <rPh sb="8" eb="11">
      <t>ケイカクショ</t>
    </rPh>
    <phoneticPr fontId="10"/>
  </si>
  <si>
    <t>建設発生土量</t>
    <rPh sb="0" eb="2">
      <t>ケンセツ</t>
    </rPh>
    <rPh sb="2" eb="5">
      <t>ハッセイド</t>
    </rPh>
    <rPh sb="5" eb="6">
      <t>リョウ</t>
    </rPh>
    <phoneticPr fontId="10"/>
  </si>
  <si>
    <t>運搬距離</t>
    <rPh sb="0" eb="2">
      <t>ウンパン</t>
    </rPh>
    <rPh sb="2" eb="4">
      <t>キョリ</t>
    </rPh>
    <phoneticPr fontId="10"/>
  </si>
  <si>
    <t>建設発生土処分地</t>
    <rPh sb="0" eb="2">
      <t>ケンセツ</t>
    </rPh>
    <rPh sb="2" eb="5">
      <t>ハッセイド</t>
    </rPh>
    <rPh sb="5" eb="8">
      <t>ショブンチ</t>
    </rPh>
    <phoneticPr fontId="10"/>
  </si>
  <si>
    <t>処分地面積</t>
    <rPh sb="0" eb="3">
      <t>ショブンチ</t>
    </rPh>
    <rPh sb="3" eb="5">
      <t>メンセキ</t>
    </rPh>
    <phoneticPr fontId="10"/>
  </si>
  <si>
    <t>㎡</t>
    <phoneticPr fontId="10"/>
  </si>
  <si>
    <t>㎥</t>
    <phoneticPr fontId="10"/>
  </si>
  <si>
    <t>建設発生土処分地確認書</t>
    <rPh sb="0" eb="2">
      <t>ケンセツ</t>
    </rPh>
    <rPh sb="2" eb="5">
      <t>ハッセイド</t>
    </rPh>
    <rPh sb="5" eb="8">
      <t>ショブンチ</t>
    </rPh>
    <rPh sb="8" eb="11">
      <t>カクニンショ</t>
    </rPh>
    <phoneticPr fontId="10"/>
  </si>
  <si>
    <t>※処分状況が分かるような写真を添付すること</t>
    <phoneticPr fontId="10"/>
  </si>
  <si>
    <t>共通項目入力シート</t>
    <rPh sb="0" eb="2">
      <t>キョウツウ</t>
    </rPh>
    <rPh sb="2" eb="4">
      <t>コウモク</t>
    </rPh>
    <rPh sb="4" eb="6">
      <t>ニュウリョク</t>
    </rPh>
    <phoneticPr fontId="10"/>
  </si>
  <si>
    <t>住所</t>
    <rPh sb="0" eb="2">
      <t>ジュウショ</t>
    </rPh>
    <phoneticPr fontId="10"/>
  </si>
  <si>
    <t>氏名</t>
    <rPh sb="0" eb="2">
      <t>シメイ</t>
    </rPh>
    <phoneticPr fontId="10"/>
  </si>
  <si>
    <t>生年月日</t>
    <rPh sb="0" eb="2">
      <t>セイネン</t>
    </rPh>
    <rPh sb="2" eb="4">
      <t>ガッピ</t>
    </rPh>
    <phoneticPr fontId="10"/>
  </si>
  <si>
    <t>着工</t>
    <rPh sb="0" eb="2">
      <t>チャッコウ</t>
    </rPh>
    <phoneticPr fontId="10"/>
  </si>
  <si>
    <t>完成</t>
    <rPh sb="0" eb="2">
      <t>カンセイ</t>
    </rPh>
    <phoneticPr fontId="10"/>
  </si>
  <si>
    <t>資格</t>
    <rPh sb="0" eb="2">
      <t>シカク</t>
    </rPh>
    <phoneticPr fontId="10"/>
  </si>
  <si>
    <t>工事名</t>
    <rPh sb="0" eb="3">
      <t>コウジメイ</t>
    </rPh>
    <phoneticPr fontId="10"/>
  </si>
  <si>
    <t>工事箇所</t>
    <rPh sb="0" eb="2">
      <t>コウジ</t>
    </rPh>
    <rPh sb="2" eb="4">
      <t>カショ</t>
    </rPh>
    <phoneticPr fontId="10"/>
  </si>
  <si>
    <t>工期</t>
    <rPh sb="0" eb="2">
      <t>コウキ</t>
    </rPh>
    <phoneticPr fontId="10"/>
  </si>
  <si>
    <t>現場代理人</t>
    <rPh sb="0" eb="2">
      <t>ゲンバ</t>
    </rPh>
    <rPh sb="2" eb="5">
      <t>ダイリニン</t>
    </rPh>
    <phoneticPr fontId="10"/>
  </si>
  <si>
    <t>主任技術者</t>
    <rPh sb="0" eb="2">
      <t>シュニン</t>
    </rPh>
    <rPh sb="2" eb="5">
      <t>ギジュツシャ</t>
    </rPh>
    <phoneticPr fontId="10"/>
  </si>
  <si>
    <t>請負代金</t>
    <rPh sb="0" eb="2">
      <t>ウケオイ</t>
    </rPh>
    <rPh sb="2" eb="4">
      <t>ダイキン</t>
    </rPh>
    <phoneticPr fontId="10"/>
  </si>
  <si>
    <t>事業名</t>
    <rPh sb="0" eb="2">
      <t>ジギョウ</t>
    </rPh>
    <rPh sb="2" eb="3">
      <t>メイ</t>
    </rPh>
    <phoneticPr fontId="10"/>
  </si>
  <si>
    <t>契約</t>
    <rPh sb="0" eb="2">
      <t>ケイヤク</t>
    </rPh>
    <phoneticPr fontId="10"/>
  </si>
  <si>
    <t>１級土木施工管理技士第１２３４５６７８号</t>
    <rPh sb="1" eb="2">
      <t>キュウ</t>
    </rPh>
    <rPh sb="2" eb="4">
      <t>ドボク</t>
    </rPh>
    <rPh sb="4" eb="6">
      <t>セコウ</t>
    </rPh>
    <rPh sb="6" eb="8">
      <t>カンリ</t>
    </rPh>
    <rPh sb="8" eb="10">
      <t>ギシ</t>
    </rPh>
    <rPh sb="10" eb="11">
      <t>ダイ</t>
    </rPh>
    <rPh sb="19" eb="20">
      <t>ゴウ</t>
    </rPh>
    <phoneticPr fontId="10"/>
  </si>
  <si>
    <t>福岡太郎</t>
    <rPh sb="0" eb="2">
      <t>フクオカ</t>
    </rPh>
    <rPh sb="2" eb="4">
      <t>タロウ</t>
    </rPh>
    <phoneticPr fontId="10"/>
  </si>
  <si>
    <t>税込み</t>
    <rPh sb="0" eb="2">
      <t>ゼイコ</t>
    </rPh>
    <phoneticPr fontId="10"/>
  </si>
  <si>
    <t>請負者</t>
    <rPh sb="0" eb="3">
      <t>ウケオイシャ</t>
    </rPh>
    <phoneticPr fontId="10"/>
  </si>
  <si>
    <t>福岡次郎</t>
    <rPh sb="0" eb="2">
      <t>フクオカ</t>
    </rPh>
    <rPh sb="2" eb="4">
      <t>ジロウ</t>
    </rPh>
    <phoneticPr fontId="10"/>
  </si>
  <si>
    <t>福岡三郎</t>
    <rPh sb="0" eb="2">
      <t>フクオカ</t>
    </rPh>
    <rPh sb="2" eb="4">
      <t>サブロウ</t>
    </rPh>
    <phoneticPr fontId="10"/>
  </si>
  <si>
    <t>起工番号</t>
    <rPh sb="0" eb="2">
      <t>キコウ</t>
    </rPh>
    <rPh sb="2" eb="4">
      <t>バンゴウ</t>
    </rPh>
    <phoneticPr fontId="10"/>
  </si>
  <si>
    <t>所長</t>
    <rPh sb="0" eb="2">
      <t>ショチョウ</t>
    </rPh>
    <phoneticPr fontId="10"/>
  </si>
  <si>
    <t>様式-2</t>
    <rPh sb="0" eb="2">
      <t>ヨウシキ</t>
    </rPh>
    <phoneticPr fontId="10"/>
  </si>
  <si>
    <t>商号</t>
    <rPh sb="0" eb="2">
      <t>ショウゴウ</t>
    </rPh>
    <phoneticPr fontId="10"/>
  </si>
  <si>
    <t>路線</t>
    <rPh sb="0" eb="2">
      <t>ロセン</t>
    </rPh>
    <phoneticPr fontId="10"/>
  </si>
  <si>
    <t>河川</t>
    <rPh sb="0" eb="2">
      <t>カセン</t>
    </rPh>
    <phoneticPr fontId="10"/>
  </si>
  <si>
    <t>名</t>
    <rPh sb="0" eb="1">
      <t>メイ</t>
    </rPh>
    <phoneticPr fontId="10"/>
  </si>
  <si>
    <t>安全教育活動の内容</t>
    <rPh sb="0" eb="2">
      <t>アンゼン</t>
    </rPh>
    <rPh sb="2" eb="4">
      <t>キョウイク</t>
    </rPh>
    <rPh sb="4" eb="6">
      <t>カツドウ</t>
    </rPh>
    <rPh sb="7" eb="9">
      <t>ナイヨウ</t>
    </rPh>
    <phoneticPr fontId="10"/>
  </si>
  <si>
    <t>路線・河川名</t>
    <rPh sb="0" eb="2">
      <t>ロセン</t>
    </rPh>
    <rPh sb="3" eb="5">
      <t>カセン</t>
    </rPh>
    <rPh sb="5" eb="6">
      <t>メイ</t>
    </rPh>
    <phoneticPr fontId="10"/>
  </si>
  <si>
    <t>工 事 打 合 せ 簿</t>
    <rPh sb="0" eb="1">
      <t>コウ</t>
    </rPh>
    <rPh sb="2" eb="3">
      <t>コト</t>
    </rPh>
    <rPh sb="4" eb="5">
      <t>ダ</t>
    </rPh>
    <rPh sb="6" eb="7">
      <t>ゴウ</t>
    </rPh>
    <rPh sb="10" eb="11">
      <t>ボ</t>
    </rPh>
    <phoneticPr fontId="10"/>
  </si>
  <si>
    <t>□発注者</t>
    <rPh sb="1" eb="4">
      <t>ハッチュウシャ</t>
    </rPh>
    <phoneticPr fontId="10"/>
  </si>
  <si>
    <t>発議年月日</t>
    <rPh sb="0" eb="2">
      <t>ハツギ</t>
    </rPh>
    <rPh sb="2" eb="5">
      <t>ネンガッピ</t>
    </rPh>
    <phoneticPr fontId="10"/>
  </si>
  <si>
    <t>発議事項</t>
    <rPh sb="0" eb="2">
      <t>ハツギ</t>
    </rPh>
    <rPh sb="2" eb="4">
      <t>ジコウ</t>
    </rPh>
    <phoneticPr fontId="10"/>
  </si>
  <si>
    <t>（内容）</t>
    <rPh sb="1" eb="3">
      <t>ナイヨウ</t>
    </rPh>
    <phoneticPr fontId="10"/>
  </si>
  <si>
    <t>上記について</t>
    <rPh sb="0" eb="2">
      <t>ジョウキ</t>
    </rPh>
    <phoneticPr fontId="10"/>
  </si>
  <si>
    <t>【様式１】</t>
  </si>
  <si>
    <t>県産資材不使用理由書</t>
  </si>
  <si>
    <t>　　　　　　　　　</t>
  </si>
  <si>
    <t>材　料　名</t>
  </si>
  <si>
    <t>理　　　　　　　　　　由</t>
  </si>
  <si>
    <t>起 工 番 号</t>
    <phoneticPr fontId="10"/>
  </si>
  <si>
    <t>工   事   名</t>
    <phoneticPr fontId="10"/>
  </si>
  <si>
    <t>路        線</t>
    <phoneticPr fontId="10"/>
  </si>
  <si>
    <t>河   川   名</t>
    <phoneticPr fontId="10"/>
  </si>
  <si>
    <t xml:space="preserve">       標記工事において、以下の理由により、県産資材を使用出来ません。</t>
    <phoneticPr fontId="10"/>
  </si>
  <si>
    <t>（注）１.　材料承認の必要な材料のうち、県産資材を使用しない材料（材料承認願の会社
　　　　　（工場）名の記入欄で「県外」とした材料）を記入。
　　　　　なお、県産資材とは県内に本店（本社）がある会社の製品又は県内の工場で製造された
　　　　　製品とする。
　　 ２.　福岡県認定リサイクル製品及び県土整備部が承認した改良土は、提出不要。</t>
    <rPh sb="33" eb="35">
      <t>ザイリョウ</t>
    </rPh>
    <rPh sb="35" eb="37">
      <t>ショウニン</t>
    </rPh>
    <rPh sb="37" eb="38">
      <t>ネガ</t>
    </rPh>
    <rPh sb="80" eb="82">
      <t>ケンサン</t>
    </rPh>
    <rPh sb="82" eb="84">
      <t>シザイ</t>
    </rPh>
    <rPh sb="86" eb="88">
      <t>ケンナイ</t>
    </rPh>
    <rPh sb="89" eb="91">
      <t>ホンテン</t>
    </rPh>
    <rPh sb="92" eb="94">
      <t>ホンシャ</t>
    </rPh>
    <rPh sb="98" eb="100">
      <t>カイシャ</t>
    </rPh>
    <rPh sb="101" eb="103">
      <t>セイヒン</t>
    </rPh>
    <rPh sb="103" eb="104">
      <t>マタ</t>
    </rPh>
    <rPh sb="159" eb="161">
      <t>カイリョウ</t>
    </rPh>
    <rPh sb="161" eb="162">
      <t>ド</t>
    </rPh>
    <rPh sb="166" eb="168">
      <t>フヨウ</t>
    </rPh>
    <phoneticPr fontId="10"/>
  </si>
  <si>
    <t>建設廃棄物処理計画書</t>
    <rPh sb="0" eb="2">
      <t>ケンセツ</t>
    </rPh>
    <rPh sb="2" eb="5">
      <t>ハイキブツ</t>
    </rPh>
    <rPh sb="5" eb="7">
      <t>ショリ</t>
    </rPh>
    <rPh sb="7" eb="10">
      <t>ケイカクショ</t>
    </rPh>
    <phoneticPr fontId="10"/>
  </si>
  <si>
    <t>工事場所</t>
    <rPh sb="0" eb="2">
      <t>コウジ</t>
    </rPh>
    <rPh sb="2" eb="4">
      <t>バショ</t>
    </rPh>
    <phoneticPr fontId="10"/>
  </si>
  <si>
    <t>工　期</t>
    <rPh sb="0" eb="1">
      <t>コウ</t>
    </rPh>
    <rPh sb="2" eb="3">
      <t>キ</t>
    </rPh>
    <phoneticPr fontId="10"/>
  </si>
  <si>
    <t>事務所名</t>
    <rPh sb="0" eb="2">
      <t>ジム</t>
    </rPh>
    <rPh sb="2" eb="3">
      <t>ショ</t>
    </rPh>
    <rPh sb="3" eb="4">
      <t>メイ</t>
    </rPh>
    <phoneticPr fontId="10"/>
  </si>
  <si>
    <t>請負業者名</t>
    <rPh sb="0" eb="2">
      <t>ウケオイ</t>
    </rPh>
    <rPh sb="2" eb="4">
      <t>ギョウシャ</t>
    </rPh>
    <rPh sb="4" eb="5">
      <t>メイ</t>
    </rPh>
    <phoneticPr fontId="10"/>
  </si>
  <si>
    <t>監督員名</t>
    <rPh sb="0" eb="3">
      <t>カントクイン</t>
    </rPh>
    <rPh sb="3" eb="4">
      <t>メイ</t>
    </rPh>
    <phoneticPr fontId="10"/>
  </si>
  <si>
    <t>建設廃棄物の種類</t>
    <rPh sb="0" eb="2">
      <t>ケンセツ</t>
    </rPh>
    <rPh sb="2" eb="5">
      <t>ハイキブツ</t>
    </rPh>
    <rPh sb="6" eb="8">
      <t>シュルイ</t>
    </rPh>
    <phoneticPr fontId="10"/>
  </si>
  <si>
    <r>
      <t>処分方法</t>
    </r>
    <r>
      <rPr>
        <sz val="8"/>
        <rFont val="ＭＳ Ｐ明朝"/>
        <family val="1"/>
        <charset val="128"/>
      </rPr>
      <t>※１</t>
    </r>
    <rPh sb="0" eb="2">
      <t>ショブン</t>
    </rPh>
    <rPh sb="2" eb="4">
      <t>ホウホウ</t>
    </rPh>
    <phoneticPr fontId="10"/>
  </si>
  <si>
    <r>
      <t>中間処理量
（ｔ・ｍ</t>
    </r>
    <r>
      <rPr>
        <vertAlign val="superscript"/>
        <sz val="10"/>
        <rFont val="ＭＳ Ｐ明朝"/>
        <family val="1"/>
        <charset val="128"/>
      </rPr>
      <t>３</t>
    </r>
    <r>
      <rPr>
        <sz val="10"/>
        <rFont val="ＭＳ Ｐ明朝"/>
        <family val="1"/>
        <charset val="128"/>
      </rPr>
      <t>）</t>
    </r>
    <rPh sb="0" eb="2">
      <t>チュウカン</t>
    </rPh>
    <rPh sb="2" eb="5">
      <t>ショリリョウ</t>
    </rPh>
    <phoneticPr fontId="10"/>
  </si>
  <si>
    <r>
      <t>最終処分量
（ｔ・ｍ</t>
    </r>
    <r>
      <rPr>
        <vertAlign val="superscript"/>
        <sz val="10"/>
        <rFont val="ＭＳ Ｐ明朝"/>
        <family val="1"/>
        <charset val="128"/>
      </rPr>
      <t>３</t>
    </r>
    <r>
      <rPr>
        <sz val="10"/>
        <rFont val="ＭＳ Ｐ明朝"/>
        <family val="1"/>
        <charset val="128"/>
      </rPr>
      <t>）</t>
    </r>
    <rPh sb="0" eb="2">
      <t>サイシュウ</t>
    </rPh>
    <rPh sb="2" eb="5">
      <t>ショブンリョウ</t>
    </rPh>
    <phoneticPr fontId="10"/>
  </si>
  <si>
    <t>処理期間</t>
    <rPh sb="0" eb="2">
      <t>ショリ</t>
    </rPh>
    <rPh sb="2" eb="4">
      <t>キカン</t>
    </rPh>
    <phoneticPr fontId="10"/>
  </si>
  <si>
    <t>処分先（都道府県政令市名）</t>
    <rPh sb="0" eb="2">
      <t>ショブン</t>
    </rPh>
    <rPh sb="2" eb="3">
      <t>サキ</t>
    </rPh>
    <rPh sb="4" eb="8">
      <t>トドウフケン</t>
    </rPh>
    <rPh sb="8" eb="10">
      <t>セイレイ</t>
    </rPh>
    <rPh sb="10" eb="11">
      <t>シ</t>
    </rPh>
    <rPh sb="11" eb="12">
      <t>メイ</t>
    </rPh>
    <phoneticPr fontId="10"/>
  </si>
  <si>
    <t>処理単価</t>
    <rPh sb="0" eb="2">
      <t>ショリ</t>
    </rPh>
    <rPh sb="2" eb="4">
      <t>タンカ</t>
    </rPh>
    <phoneticPr fontId="10"/>
  </si>
  <si>
    <t>収集・運搬業者</t>
    <rPh sb="0" eb="2">
      <t>シュウシュウ</t>
    </rPh>
    <rPh sb="3" eb="5">
      <t>ウンパン</t>
    </rPh>
    <rPh sb="5" eb="7">
      <t>ギョウシャ</t>
    </rPh>
    <phoneticPr fontId="10"/>
  </si>
  <si>
    <t>業者名</t>
    <rPh sb="0" eb="3">
      <t>ギョウシャメイ</t>
    </rPh>
    <phoneticPr fontId="10"/>
  </si>
  <si>
    <t>許可番号等</t>
    <rPh sb="0" eb="2">
      <t>キョカ</t>
    </rPh>
    <rPh sb="2" eb="4">
      <t>バンゴウ</t>
    </rPh>
    <rPh sb="4" eb="5">
      <t>トウ</t>
    </rPh>
    <phoneticPr fontId="10"/>
  </si>
  <si>
    <r>
      <t>２つの地域にまたがる場合</t>
    </r>
    <r>
      <rPr>
        <sz val="8"/>
        <rFont val="ＭＳ Ｐ明朝"/>
        <family val="1"/>
        <charset val="128"/>
      </rPr>
      <t>※２</t>
    </r>
    <rPh sb="3" eb="5">
      <t>チイキ</t>
    </rPh>
    <rPh sb="10" eb="12">
      <t>バアイ</t>
    </rPh>
    <phoneticPr fontId="10"/>
  </si>
  <si>
    <t>備考</t>
    <rPh sb="0" eb="2">
      <t>ビコウ</t>
    </rPh>
    <phoneticPr fontId="10"/>
  </si>
  <si>
    <t>都道府県
・特定市</t>
    <rPh sb="0" eb="4">
      <t>トドウフケン</t>
    </rPh>
    <rPh sb="6" eb="8">
      <t>トクテイ</t>
    </rPh>
    <rPh sb="8" eb="9">
      <t>シ</t>
    </rPh>
    <phoneticPr fontId="10"/>
  </si>
  <si>
    <t>許可番号</t>
    <rPh sb="0" eb="2">
      <t>キョカ</t>
    </rPh>
    <rPh sb="2" eb="4">
      <t>バンゴウ</t>
    </rPh>
    <phoneticPr fontId="10"/>
  </si>
  <si>
    <t>取扱う
建設廃棄物の種類</t>
    <rPh sb="0" eb="1">
      <t>ト</t>
    </rPh>
    <rPh sb="1" eb="2">
      <t>アツカ</t>
    </rPh>
    <rPh sb="4" eb="6">
      <t>ケンセツ</t>
    </rPh>
    <rPh sb="6" eb="9">
      <t>ハイキブツ</t>
    </rPh>
    <rPh sb="10" eb="12">
      <t>シュルイ</t>
    </rPh>
    <phoneticPr fontId="10"/>
  </si>
  <si>
    <t>殿</t>
    <rPh sb="0" eb="1">
      <t>トノ</t>
    </rPh>
    <phoneticPr fontId="10"/>
  </si>
  <si>
    <t>（第</t>
    <rPh sb="1" eb="2">
      <t>ダイ</t>
    </rPh>
    <phoneticPr fontId="10"/>
  </si>
  <si>
    <t>段階確認書</t>
    <rPh sb="0" eb="2">
      <t>ダンカイ</t>
    </rPh>
    <rPh sb="2" eb="5">
      <t>カクニンショ</t>
    </rPh>
    <phoneticPr fontId="10"/>
  </si>
  <si>
    <t>様式－１</t>
    <rPh sb="0" eb="2">
      <t>ヨウシキ</t>
    </rPh>
    <phoneticPr fontId="10"/>
  </si>
  <si>
    <t>工　　　期</t>
    <rPh sb="0" eb="1">
      <t>コウ</t>
    </rPh>
    <rPh sb="4" eb="5">
      <t>キ</t>
    </rPh>
    <phoneticPr fontId="10"/>
  </si>
  <si>
    <t>工事安全対策自己点検チェックリスト</t>
    <rPh sb="0" eb="2">
      <t>コウジ</t>
    </rPh>
    <rPh sb="2" eb="4">
      <t>アンゼン</t>
    </rPh>
    <rPh sb="4" eb="6">
      <t>タイサク</t>
    </rPh>
    <rPh sb="6" eb="8">
      <t>ジコ</t>
    </rPh>
    <rPh sb="8" eb="10">
      <t>テンケン</t>
    </rPh>
    <phoneticPr fontId="10"/>
  </si>
  <si>
    <t>事務所名：</t>
    <rPh sb="0" eb="3">
      <t>ジムショ</t>
    </rPh>
    <rPh sb="3" eb="4">
      <t>メイ</t>
    </rPh>
    <phoneticPr fontId="10"/>
  </si>
  <si>
    <t>点 検 日：</t>
    <rPh sb="0" eb="1">
      <t>テン</t>
    </rPh>
    <rPh sb="2" eb="3">
      <t>ケン</t>
    </rPh>
    <rPh sb="4" eb="5">
      <t>ビ</t>
    </rPh>
    <phoneticPr fontId="10"/>
  </si>
  <si>
    <t>点 検 者：</t>
    <rPh sb="0" eb="1">
      <t>テン</t>
    </rPh>
    <rPh sb="2" eb="3">
      <t>ケン</t>
    </rPh>
    <rPh sb="4" eb="5">
      <t>シャ</t>
    </rPh>
    <phoneticPr fontId="10"/>
  </si>
  <si>
    <t>起工番号：</t>
    <rPh sb="0" eb="2">
      <t>キコウ</t>
    </rPh>
    <rPh sb="2" eb="4">
      <t>バンゴウ</t>
    </rPh>
    <phoneticPr fontId="10"/>
  </si>
  <si>
    <t>工 事 名：</t>
    <rPh sb="0" eb="1">
      <t>コウ</t>
    </rPh>
    <rPh sb="2" eb="3">
      <t>コト</t>
    </rPh>
    <rPh sb="4" eb="5">
      <t>メイ</t>
    </rPh>
    <phoneticPr fontId="10"/>
  </si>
  <si>
    <t>請負業者：</t>
    <rPh sb="0" eb="2">
      <t>ウケオイ</t>
    </rPh>
    <rPh sb="2" eb="4">
      <t>ギョウシャ</t>
    </rPh>
    <phoneticPr fontId="10"/>
  </si>
  <si>
    <t>主任(監理)技術者：</t>
    <rPh sb="0" eb="2">
      <t>シュニン</t>
    </rPh>
    <rPh sb="3" eb="5">
      <t>カンリ</t>
    </rPh>
    <rPh sb="6" eb="9">
      <t>ギジュツシャ</t>
    </rPh>
    <phoneticPr fontId="10"/>
  </si>
  <si>
    <t>細　　別</t>
    <rPh sb="0" eb="1">
      <t>ホソ</t>
    </rPh>
    <rPh sb="3" eb="4">
      <t>ベツ</t>
    </rPh>
    <phoneticPr fontId="10"/>
  </si>
  <si>
    <t>チェック項目</t>
    <rPh sb="4" eb="6">
      <t>コウモク</t>
    </rPh>
    <phoneticPr fontId="10"/>
  </si>
  <si>
    <t>チェック　欄</t>
    <rPh sb="5" eb="6">
      <t>ラン</t>
    </rPh>
    <phoneticPr fontId="10"/>
  </si>
  <si>
    <t>安全点検項目</t>
    <phoneticPr fontId="10"/>
  </si>
  <si>
    <t>立入り禁止措置</t>
    <rPh sb="0" eb="2">
      <t>タチイ</t>
    </rPh>
    <rPh sb="3" eb="5">
      <t>キンシ</t>
    </rPh>
    <rPh sb="5" eb="7">
      <t>ソチ</t>
    </rPh>
    <phoneticPr fontId="10"/>
  </si>
  <si>
    <t>作業中の区域は、周囲と明確に分けるため、さく等で隙間なく囲っているか</t>
    <rPh sb="0" eb="3">
      <t>サギョウチュウ</t>
    </rPh>
    <rPh sb="4" eb="6">
      <t>クイキ</t>
    </rPh>
    <rPh sb="8" eb="10">
      <t>シュウイ</t>
    </rPh>
    <rPh sb="11" eb="13">
      <t>メイカク</t>
    </rPh>
    <rPh sb="14" eb="15">
      <t>ワ</t>
    </rPh>
    <rPh sb="22" eb="23">
      <t>ナド</t>
    </rPh>
    <rPh sb="24" eb="26">
      <t>スキマ</t>
    </rPh>
    <rPh sb="28" eb="29">
      <t>カコ</t>
    </rPh>
    <phoneticPr fontId="10"/>
  </si>
  <si>
    <t>関係者以外立入禁止の表示をしているか</t>
    <rPh sb="0" eb="3">
      <t>カンケイシャ</t>
    </rPh>
    <rPh sb="3" eb="5">
      <t>イガイ</t>
    </rPh>
    <rPh sb="5" eb="7">
      <t>タチイリ</t>
    </rPh>
    <rPh sb="7" eb="9">
      <t>キンシ</t>
    </rPh>
    <rPh sb="10" eb="12">
      <t>ヒョウジ</t>
    </rPh>
    <phoneticPr fontId="10"/>
  </si>
  <si>
    <t>資材置場はさく等で囲っているか</t>
    <rPh sb="0" eb="2">
      <t>シザイ</t>
    </rPh>
    <rPh sb="2" eb="4">
      <t>オキバ</t>
    </rPh>
    <rPh sb="7" eb="8">
      <t>ナド</t>
    </rPh>
    <rPh sb="9" eb="10">
      <t>カコ</t>
    </rPh>
    <phoneticPr fontId="10"/>
  </si>
  <si>
    <t>建設機械の作業範囲の立入禁止処置、または誘導員による接触防止対策をとっているか。</t>
    <rPh sb="0" eb="2">
      <t>ケンセツ</t>
    </rPh>
    <rPh sb="2" eb="4">
      <t>キカイ</t>
    </rPh>
    <rPh sb="5" eb="7">
      <t>サギョウ</t>
    </rPh>
    <rPh sb="7" eb="9">
      <t>ハンイ</t>
    </rPh>
    <rPh sb="10" eb="12">
      <t>タチイリ</t>
    </rPh>
    <rPh sb="12" eb="14">
      <t>キンシ</t>
    </rPh>
    <rPh sb="14" eb="16">
      <t>ショチ</t>
    </rPh>
    <rPh sb="20" eb="23">
      <t>ユウドウイン</t>
    </rPh>
    <rPh sb="26" eb="28">
      <t>セッショク</t>
    </rPh>
    <rPh sb="28" eb="30">
      <t>ボウシ</t>
    </rPh>
    <rPh sb="30" eb="32">
      <t>タイサク</t>
    </rPh>
    <phoneticPr fontId="10"/>
  </si>
  <si>
    <t>夜間及び暗闇（随道・建物内部等）作業場所には必要な照明器具が設置されているか</t>
    <rPh sb="0" eb="2">
      <t>ヤカン</t>
    </rPh>
    <rPh sb="2" eb="3">
      <t>オヨ</t>
    </rPh>
    <rPh sb="4" eb="6">
      <t>クラヤミ</t>
    </rPh>
    <rPh sb="7" eb="8">
      <t>ズイ</t>
    </rPh>
    <rPh sb="8" eb="9">
      <t>ドウ</t>
    </rPh>
    <rPh sb="10" eb="12">
      <t>タテモノ</t>
    </rPh>
    <rPh sb="12" eb="14">
      <t>ナイブ</t>
    </rPh>
    <rPh sb="14" eb="15">
      <t>ナド</t>
    </rPh>
    <rPh sb="16" eb="18">
      <t>サギョウ</t>
    </rPh>
    <rPh sb="18" eb="20">
      <t>バショ</t>
    </rPh>
    <rPh sb="22" eb="24">
      <t>ヒツヨウ</t>
    </rPh>
    <rPh sb="25" eb="27">
      <t>ショウメイ</t>
    </rPh>
    <rPh sb="27" eb="29">
      <t>キグ</t>
    </rPh>
    <rPh sb="30" eb="32">
      <t>セッチ</t>
    </rPh>
    <phoneticPr fontId="10"/>
  </si>
  <si>
    <t>服装・保護具</t>
    <rPh sb="0" eb="2">
      <t>フクソウ</t>
    </rPh>
    <rPh sb="3" eb="5">
      <t>ホゴ</t>
    </rPh>
    <rPh sb="5" eb="6">
      <t>グ</t>
    </rPh>
    <phoneticPr fontId="10"/>
  </si>
  <si>
    <t>作業に応じた安全靴を着用しているか</t>
    <rPh sb="0" eb="2">
      <t>サギョウ</t>
    </rPh>
    <rPh sb="3" eb="4">
      <t>オウ</t>
    </rPh>
    <rPh sb="6" eb="8">
      <t>アンゼン</t>
    </rPh>
    <rPh sb="8" eb="9">
      <t>クツ</t>
    </rPh>
    <rPh sb="10" eb="12">
      <t>チャクヨウ</t>
    </rPh>
    <phoneticPr fontId="10"/>
  </si>
  <si>
    <t>ヘルメット未着用、袖まくり等の服装のみだれはないか</t>
    <rPh sb="5" eb="8">
      <t>ミチャクヨウ</t>
    </rPh>
    <rPh sb="9" eb="10">
      <t>ソデ</t>
    </rPh>
    <rPh sb="13" eb="14">
      <t>ナド</t>
    </rPh>
    <rPh sb="15" eb="17">
      <t>フクソウ</t>
    </rPh>
    <phoneticPr fontId="10"/>
  </si>
  <si>
    <t>全般</t>
    <rPh sb="0" eb="2">
      <t>ゼンパン</t>
    </rPh>
    <phoneticPr fontId="10"/>
  </si>
  <si>
    <t>異常気象時の対策は十分か（雨、風、避難経路の確認等）</t>
    <rPh sb="0" eb="2">
      <t>イジョウ</t>
    </rPh>
    <rPh sb="2" eb="5">
      <t>キショウジ</t>
    </rPh>
    <rPh sb="6" eb="8">
      <t>タイサク</t>
    </rPh>
    <rPh sb="9" eb="11">
      <t>ジュウブン</t>
    </rPh>
    <rPh sb="13" eb="14">
      <t>アメ</t>
    </rPh>
    <rPh sb="15" eb="16">
      <t>カゼ</t>
    </rPh>
    <rPh sb="17" eb="19">
      <t>ヒナン</t>
    </rPh>
    <rPh sb="19" eb="21">
      <t>ケイロ</t>
    </rPh>
    <rPh sb="22" eb="24">
      <t>カクニン</t>
    </rPh>
    <rPh sb="24" eb="25">
      <t>トウ</t>
    </rPh>
    <phoneticPr fontId="10"/>
  </si>
  <si>
    <t>掘削は安全な勾配か。</t>
    <rPh sb="0" eb="2">
      <t>クッサク</t>
    </rPh>
    <rPh sb="3" eb="5">
      <t>アンゼン</t>
    </rPh>
    <rPh sb="6" eb="8">
      <t>コウバイ</t>
    </rPh>
    <phoneticPr fontId="10"/>
  </si>
  <si>
    <t>作業に応じて、必要な作業指揮者・監視員等を配置しているか。</t>
    <rPh sb="0" eb="2">
      <t>サギョウ</t>
    </rPh>
    <rPh sb="3" eb="4">
      <t>オウ</t>
    </rPh>
    <rPh sb="7" eb="9">
      <t>ヒツヨウ</t>
    </rPh>
    <rPh sb="10" eb="12">
      <t>サギョウ</t>
    </rPh>
    <rPh sb="12" eb="15">
      <t>シキシャ</t>
    </rPh>
    <rPh sb="16" eb="20">
      <t>カンシインナド</t>
    </rPh>
    <rPh sb="21" eb="23">
      <t>ハイチ</t>
    </rPh>
    <phoneticPr fontId="10"/>
  </si>
  <si>
    <t>掘削肩付近に物を置いていないか。</t>
    <phoneticPr fontId="10"/>
  </si>
  <si>
    <t>立木の伐倒について合図を決めて作業しているか。危険を生じる恐れがあるものを取り除いているか。</t>
    <rPh sb="0" eb="2">
      <t>タチキ</t>
    </rPh>
    <rPh sb="3" eb="5">
      <t>バットウ</t>
    </rPh>
    <rPh sb="9" eb="11">
      <t>アイズ</t>
    </rPh>
    <rPh sb="12" eb="13">
      <t>キ</t>
    </rPh>
    <rPh sb="15" eb="17">
      <t>サギョウ</t>
    </rPh>
    <rPh sb="23" eb="25">
      <t>キケン</t>
    </rPh>
    <rPh sb="26" eb="27">
      <t>ショウ</t>
    </rPh>
    <rPh sb="29" eb="30">
      <t>オソ</t>
    </rPh>
    <rPh sb="37" eb="38">
      <t>ト</t>
    </rPh>
    <rPh sb="39" eb="40">
      <t>ノゾ</t>
    </rPh>
    <phoneticPr fontId="10"/>
  </si>
  <si>
    <t>公衆災害防止項目</t>
    <rPh sb="0" eb="2">
      <t>コウシュウ</t>
    </rPh>
    <rPh sb="2" eb="4">
      <t>サイガイ</t>
    </rPh>
    <rPh sb="4" eb="6">
      <t>ボウシ</t>
    </rPh>
    <rPh sb="6" eb="8">
      <t>コウモク</t>
    </rPh>
    <phoneticPr fontId="10"/>
  </si>
  <si>
    <t>車両</t>
    <rPh sb="0" eb="2">
      <t>シャリョウ</t>
    </rPh>
    <phoneticPr fontId="10"/>
  </si>
  <si>
    <t>一般車両が通行する箇所の段差対策をしているか</t>
    <rPh sb="0" eb="2">
      <t>イッパン</t>
    </rPh>
    <rPh sb="2" eb="4">
      <t>シャリョウ</t>
    </rPh>
    <rPh sb="5" eb="7">
      <t>ツウコウ</t>
    </rPh>
    <rPh sb="9" eb="11">
      <t>カショ</t>
    </rPh>
    <rPh sb="12" eb="14">
      <t>ダンサ</t>
    </rPh>
    <rPh sb="14" eb="16">
      <t>タイサク</t>
    </rPh>
    <phoneticPr fontId="10"/>
  </si>
  <si>
    <t>ガードマンは適切に配置しているか</t>
    <rPh sb="6" eb="8">
      <t>テキセツ</t>
    </rPh>
    <rPh sb="9" eb="11">
      <t>ハイチ</t>
    </rPh>
    <phoneticPr fontId="10"/>
  </si>
  <si>
    <t>運搬車両の過積載は行っていないか</t>
    <rPh sb="0" eb="2">
      <t>ウンパン</t>
    </rPh>
    <rPh sb="2" eb="4">
      <t>シャリョウ</t>
    </rPh>
    <rPh sb="5" eb="8">
      <t>カセキサイ</t>
    </rPh>
    <rPh sb="9" eb="10">
      <t>オコナ</t>
    </rPh>
    <phoneticPr fontId="10"/>
  </si>
  <si>
    <t>歩行者</t>
    <rPh sb="0" eb="3">
      <t>ホコウシャ</t>
    </rPh>
    <phoneticPr fontId="10"/>
  </si>
  <si>
    <t>歩行者の通行を開放している箇所の段差には、段差対策と注意喚起等の表示をしているか</t>
    <rPh sb="0" eb="2">
      <t>ホコウ</t>
    </rPh>
    <rPh sb="2" eb="3">
      <t>シャ</t>
    </rPh>
    <rPh sb="4" eb="6">
      <t>ツウコウ</t>
    </rPh>
    <rPh sb="7" eb="9">
      <t>カイホウ</t>
    </rPh>
    <rPh sb="13" eb="15">
      <t>カショ</t>
    </rPh>
    <rPh sb="16" eb="18">
      <t>ダンサ</t>
    </rPh>
    <rPh sb="21" eb="23">
      <t>ダンサ</t>
    </rPh>
    <rPh sb="23" eb="25">
      <t>タイサク</t>
    </rPh>
    <rPh sb="26" eb="28">
      <t>チュウイ</t>
    </rPh>
    <rPh sb="28" eb="30">
      <t>カンキ</t>
    </rPh>
    <rPh sb="30" eb="31">
      <t>トウ</t>
    </rPh>
    <rPh sb="32" eb="34">
      <t>ヒョウジ</t>
    </rPh>
    <phoneticPr fontId="10"/>
  </si>
  <si>
    <t>歩行者の通行に危険な箇所（端部からの転落、突起物等）には、柵、危険表示等をしているか</t>
    <rPh sb="0" eb="2">
      <t>ホコウ</t>
    </rPh>
    <rPh sb="2" eb="3">
      <t>シャ</t>
    </rPh>
    <rPh sb="4" eb="6">
      <t>ツウコウ</t>
    </rPh>
    <rPh sb="7" eb="9">
      <t>キケン</t>
    </rPh>
    <rPh sb="10" eb="12">
      <t>カショ</t>
    </rPh>
    <rPh sb="13" eb="15">
      <t>タンブ</t>
    </rPh>
    <rPh sb="18" eb="20">
      <t>テンラク</t>
    </rPh>
    <rPh sb="21" eb="25">
      <t>トッキブツトウ</t>
    </rPh>
    <rPh sb="29" eb="30">
      <t>サク</t>
    </rPh>
    <rPh sb="31" eb="33">
      <t>キケン</t>
    </rPh>
    <rPh sb="33" eb="35">
      <t>ヒョウジ</t>
    </rPh>
    <rPh sb="35" eb="36">
      <t>ナド</t>
    </rPh>
    <phoneticPr fontId="10"/>
  </si>
  <si>
    <t>バス停利用者等の安全を確保しているか</t>
    <rPh sb="2" eb="3">
      <t>テイ</t>
    </rPh>
    <rPh sb="3" eb="6">
      <t>リヨウシャ</t>
    </rPh>
    <rPh sb="6" eb="7">
      <t>トウ</t>
    </rPh>
    <rPh sb="8" eb="10">
      <t>アンゼン</t>
    </rPh>
    <rPh sb="11" eb="13">
      <t>カクホ</t>
    </rPh>
    <phoneticPr fontId="10"/>
  </si>
  <si>
    <t>立抗等の開口部は、転落防止の開口注意表示、及び作業終了時の安全ネットを設置しているか</t>
    <rPh sb="0" eb="1">
      <t>タ</t>
    </rPh>
    <rPh sb="1" eb="2">
      <t>コウ</t>
    </rPh>
    <rPh sb="2" eb="3">
      <t>ナド</t>
    </rPh>
    <rPh sb="4" eb="7">
      <t>カイコウブ</t>
    </rPh>
    <rPh sb="9" eb="11">
      <t>テンラク</t>
    </rPh>
    <rPh sb="11" eb="13">
      <t>ボウシ</t>
    </rPh>
    <rPh sb="14" eb="16">
      <t>カイコウ</t>
    </rPh>
    <rPh sb="16" eb="18">
      <t>チュウイ</t>
    </rPh>
    <rPh sb="18" eb="20">
      <t>ヒョウジ</t>
    </rPh>
    <rPh sb="21" eb="22">
      <t>オヨ</t>
    </rPh>
    <rPh sb="23" eb="25">
      <t>サギョウ</t>
    </rPh>
    <rPh sb="25" eb="28">
      <t>シュウリョウジ</t>
    </rPh>
    <rPh sb="29" eb="31">
      <t>アンゼン</t>
    </rPh>
    <rPh sb="35" eb="37">
      <t>セッチ</t>
    </rPh>
    <phoneticPr fontId="10"/>
  </si>
  <si>
    <t>架空線・埋設管</t>
    <rPh sb="0" eb="2">
      <t>カクウ</t>
    </rPh>
    <rPh sb="2" eb="3">
      <t>セン</t>
    </rPh>
    <rPh sb="4" eb="6">
      <t>マイセツ</t>
    </rPh>
    <rPh sb="6" eb="7">
      <t>カン</t>
    </rPh>
    <phoneticPr fontId="10"/>
  </si>
  <si>
    <t>架空電線の保護（カバー）はなされているか</t>
    <phoneticPr fontId="10"/>
  </si>
  <si>
    <t>電気ケーブルが車両通行区間を横断する箇所はカバー等による防護を行っているか</t>
    <phoneticPr fontId="10"/>
  </si>
  <si>
    <t>電線の接地（アース）工事を確実に行なっているか</t>
    <rPh sb="0" eb="2">
      <t>デンセン</t>
    </rPh>
    <rPh sb="3" eb="5">
      <t>セッチ</t>
    </rPh>
    <rPh sb="10" eb="12">
      <t>コウジ</t>
    </rPh>
    <rPh sb="13" eb="15">
      <t>カクジツ</t>
    </rPh>
    <rPh sb="16" eb="17">
      <t>オコ</t>
    </rPh>
    <phoneticPr fontId="10"/>
  </si>
  <si>
    <t>埋設管等の確認・協議は行っているか</t>
    <rPh sb="0" eb="2">
      <t>マイセツ</t>
    </rPh>
    <rPh sb="2" eb="3">
      <t>カン</t>
    </rPh>
    <rPh sb="3" eb="4">
      <t>トウ</t>
    </rPh>
    <rPh sb="5" eb="7">
      <t>カクニン</t>
    </rPh>
    <rPh sb="8" eb="10">
      <t>キョウギ</t>
    </rPh>
    <rPh sb="11" eb="12">
      <t>オコナ</t>
    </rPh>
    <phoneticPr fontId="10"/>
  </si>
  <si>
    <t>各作業災害防止関係（労働災害防止項目）</t>
    <rPh sb="10" eb="12">
      <t>ロウドウ</t>
    </rPh>
    <rPh sb="12" eb="14">
      <t>サイガイ</t>
    </rPh>
    <rPh sb="14" eb="16">
      <t>ボウシ</t>
    </rPh>
    <rPh sb="16" eb="18">
      <t>コウモク</t>
    </rPh>
    <phoneticPr fontId="10"/>
  </si>
  <si>
    <t>事務所意見欄</t>
    <rPh sb="0" eb="2">
      <t>ジム</t>
    </rPh>
    <rPh sb="2" eb="3">
      <t>ショ</t>
    </rPh>
    <rPh sb="3" eb="5">
      <t>イケン</t>
    </rPh>
    <rPh sb="5" eb="6">
      <t>ラン</t>
    </rPh>
    <phoneticPr fontId="10"/>
  </si>
  <si>
    <t>※記入例　　特によい：◎　　良：○　　否：×　　該当なし：―　　　</t>
    <rPh sb="1" eb="3">
      <t>キニュウ</t>
    </rPh>
    <rPh sb="3" eb="4">
      <t>レイ</t>
    </rPh>
    <rPh sb="6" eb="7">
      <t>トク</t>
    </rPh>
    <rPh sb="14" eb="15">
      <t>リョウ</t>
    </rPh>
    <rPh sb="19" eb="20">
      <t>ヒ</t>
    </rPh>
    <rPh sb="24" eb="26">
      <t>ガイトウ</t>
    </rPh>
    <phoneticPr fontId="10"/>
  </si>
  <si>
    <t>　良：○　　否：×　　該当なし：―　　　</t>
    <rPh sb="1" eb="2">
      <t>リョウ</t>
    </rPh>
    <rPh sb="6" eb="7">
      <t>ヒ</t>
    </rPh>
    <rPh sb="11" eb="13">
      <t>ガイトウ</t>
    </rPh>
    <phoneticPr fontId="10"/>
  </si>
  <si>
    <t>※行が足りない場合追加してください。</t>
    <rPh sb="1" eb="2">
      <t>ギョウ</t>
    </rPh>
    <rPh sb="3" eb="4">
      <t>タ</t>
    </rPh>
    <rPh sb="7" eb="9">
      <t>バアイ</t>
    </rPh>
    <rPh sb="9" eb="11">
      <t>ツイカ</t>
    </rPh>
    <phoneticPr fontId="10"/>
  </si>
  <si>
    <t>（記入方法）</t>
    <rPh sb="1" eb="3">
      <t>キニュウ</t>
    </rPh>
    <rPh sb="3" eb="5">
      <t>ホウホウ</t>
    </rPh>
    <phoneticPr fontId="10"/>
  </si>
  <si>
    <t>　１．項目の「安全点検項目」、「公衆災害防止項目」についてはチェック項目に沿ってチェックをしてください。</t>
    <rPh sb="3" eb="5">
      <t>コウモク</t>
    </rPh>
    <rPh sb="7" eb="9">
      <t>アンゼン</t>
    </rPh>
    <rPh sb="9" eb="11">
      <t>テンケン</t>
    </rPh>
    <rPh sb="11" eb="13">
      <t>コウモク</t>
    </rPh>
    <rPh sb="16" eb="18">
      <t>コウシュウ</t>
    </rPh>
    <rPh sb="18" eb="20">
      <t>サイガイ</t>
    </rPh>
    <rPh sb="20" eb="22">
      <t>ボウシ</t>
    </rPh>
    <rPh sb="22" eb="24">
      <t>コウモク</t>
    </rPh>
    <rPh sb="34" eb="36">
      <t>コウモク</t>
    </rPh>
    <rPh sb="37" eb="38">
      <t>ソ</t>
    </rPh>
    <phoneticPr fontId="10"/>
  </si>
  <si>
    <t>　２．項目の「各作業災害防止項目」については、現在の作業工程（概ね１カ月程度）における主な作業における点検項目</t>
    <rPh sb="3" eb="5">
      <t>コウモク</t>
    </rPh>
    <rPh sb="7" eb="8">
      <t>カク</t>
    </rPh>
    <rPh sb="8" eb="10">
      <t>サギョウ</t>
    </rPh>
    <rPh sb="10" eb="12">
      <t>サイガイ</t>
    </rPh>
    <rPh sb="12" eb="14">
      <t>ボウシ</t>
    </rPh>
    <rPh sb="14" eb="16">
      <t>コウモク</t>
    </rPh>
    <rPh sb="23" eb="25">
      <t>ゲンザイ</t>
    </rPh>
    <rPh sb="26" eb="28">
      <t>サギョウ</t>
    </rPh>
    <rPh sb="28" eb="30">
      <t>コウテイ</t>
    </rPh>
    <rPh sb="31" eb="32">
      <t>オオム</t>
    </rPh>
    <rPh sb="35" eb="36">
      <t>ゲツ</t>
    </rPh>
    <rPh sb="36" eb="38">
      <t>テイド</t>
    </rPh>
    <rPh sb="43" eb="44">
      <t>オモ</t>
    </rPh>
    <rPh sb="45" eb="47">
      <t>サギョウ</t>
    </rPh>
    <rPh sb="51" eb="53">
      <t>テンケン</t>
    </rPh>
    <rPh sb="53" eb="55">
      <t>コウモク</t>
    </rPh>
    <phoneticPr fontId="10"/>
  </si>
  <si>
    <t>　　　を作成してください。</t>
    <phoneticPr fontId="10"/>
  </si>
  <si>
    <t>　【手順】</t>
    <rPh sb="2" eb="4">
      <t>テジュン</t>
    </rPh>
    <phoneticPr fontId="10"/>
  </si>
  <si>
    <t>　　（１）点検時（直近1ヶ月程度）の工程に合わせ対象となる工種を記入する。</t>
    <rPh sb="5" eb="7">
      <t>テンケン</t>
    </rPh>
    <rPh sb="7" eb="8">
      <t>ジ</t>
    </rPh>
    <rPh sb="9" eb="11">
      <t>チョッキン</t>
    </rPh>
    <rPh sb="13" eb="14">
      <t>ゲツ</t>
    </rPh>
    <rPh sb="14" eb="16">
      <t>テイド</t>
    </rPh>
    <rPh sb="18" eb="20">
      <t>コウテイ</t>
    </rPh>
    <rPh sb="21" eb="22">
      <t>ア</t>
    </rPh>
    <rPh sb="24" eb="26">
      <t>タイショウ</t>
    </rPh>
    <rPh sb="29" eb="31">
      <t>コウシュ</t>
    </rPh>
    <rPh sb="32" eb="34">
      <t>キニュウ</t>
    </rPh>
    <phoneticPr fontId="10"/>
  </si>
  <si>
    <t>　　（２）細別、チェック項目に工種に必要な安全点検項目を記載しチェックを行う。</t>
    <rPh sb="5" eb="7">
      <t>サイベツ</t>
    </rPh>
    <rPh sb="12" eb="14">
      <t>コウモク</t>
    </rPh>
    <rPh sb="15" eb="17">
      <t>コウシュ</t>
    </rPh>
    <rPh sb="18" eb="20">
      <t>ヒツヨウ</t>
    </rPh>
    <rPh sb="21" eb="23">
      <t>アンゼン</t>
    </rPh>
    <rPh sb="23" eb="25">
      <t>テンケン</t>
    </rPh>
    <rPh sb="25" eb="27">
      <t>コウモク</t>
    </rPh>
    <rPh sb="28" eb="30">
      <t>キサイ</t>
    </rPh>
    <rPh sb="36" eb="37">
      <t>オコナ</t>
    </rPh>
    <phoneticPr fontId="10"/>
  </si>
  <si>
    <t>　　　　　他のチェックシート等（参考：安全確認チェックシート（建設機械施工安全マニュアル　国土交通省））を用いる</t>
    <rPh sb="5" eb="6">
      <t>タ</t>
    </rPh>
    <rPh sb="14" eb="15">
      <t>トウ</t>
    </rPh>
    <rPh sb="16" eb="18">
      <t>サンコウ</t>
    </rPh>
    <rPh sb="19" eb="21">
      <t>アンゼン</t>
    </rPh>
    <rPh sb="21" eb="23">
      <t>カクニン</t>
    </rPh>
    <rPh sb="31" eb="33">
      <t>ケンセツ</t>
    </rPh>
    <rPh sb="33" eb="35">
      <t>キカイ</t>
    </rPh>
    <rPh sb="35" eb="37">
      <t>セコウ</t>
    </rPh>
    <rPh sb="37" eb="39">
      <t>アンゼン</t>
    </rPh>
    <rPh sb="45" eb="47">
      <t>コクド</t>
    </rPh>
    <rPh sb="47" eb="50">
      <t>コウツウショウ</t>
    </rPh>
    <rPh sb="53" eb="54">
      <t>モチ</t>
    </rPh>
    <phoneticPr fontId="10"/>
  </si>
  <si>
    <t>　　　　場合、細別チェック項目にその対象工種を記入し、チェック項目には別紙と記入する。　</t>
    <rPh sb="4" eb="6">
      <t>バアイ</t>
    </rPh>
    <rPh sb="7" eb="9">
      <t>サイベツ</t>
    </rPh>
    <rPh sb="13" eb="15">
      <t>コウモク</t>
    </rPh>
    <phoneticPr fontId="10"/>
  </si>
  <si>
    <t>　　（３）他のチェックシートを使用する場合は、用紙を資料に添付する。</t>
    <rPh sb="5" eb="6">
      <t>タ</t>
    </rPh>
    <rPh sb="15" eb="17">
      <t>シヨウ</t>
    </rPh>
    <rPh sb="19" eb="21">
      <t>バアイ</t>
    </rPh>
    <rPh sb="23" eb="25">
      <t>ヨウシ</t>
    </rPh>
    <rPh sb="26" eb="28">
      <t>シリョウ</t>
    </rPh>
    <rPh sb="29" eb="31">
      <t>テンプ</t>
    </rPh>
    <phoneticPr fontId="10"/>
  </si>
  <si>
    <t xml:space="preserve">      ※建設機械施工安全マニュアルは福岡県企画課ＨＰ「様式集」からダウンロードできます。</t>
    <rPh sb="7" eb="9">
      <t>ケンセツ</t>
    </rPh>
    <rPh sb="9" eb="11">
      <t>キカイ</t>
    </rPh>
    <rPh sb="11" eb="13">
      <t>セコウ</t>
    </rPh>
    <rPh sb="13" eb="15">
      <t>アンゼン</t>
    </rPh>
    <rPh sb="21" eb="24">
      <t>フクオカケン</t>
    </rPh>
    <rPh sb="24" eb="27">
      <t>キカクカ</t>
    </rPh>
    <rPh sb="30" eb="32">
      <t>ヨウシキ</t>
    </rPh>
    <rPh sb="32" eb="33">
      <t>シュウ</t>
    </rPh>
    <phoneticPr fontId="10"/>
  </si>
  <si>
    <t>（提出）</t>
    <rPh sb="1" eb="3">
      <t>テイシュツ</t>
    </rPh>
    <phoneticPr fontId="10"/>
  </si>
  <si>
    <t>　　１.チェックリストを作成・更新した時点で提出して下さい。</t>
    <rPh sb="12" eb="14">
      <t>サクセイ</t>
    </rPh>
    <rPh sb="15" eb="17">
      <t>コウシン</t>
    </rPh>
    <rPh sb="19" eb="21">
      <t>ジテン</t>
    </rPh>
    <rPh sb="22" eb="24">
      <t>テイシュツ</t>
    </rPh>
    <rPh sb="26" eb="27">
      <t>クダ</t>
    </rPh>
    <phoneticPr fontId="10"/>
  </si>
  <si>
    <t>　　２.毎月１回チェックリストによる安全点検実施結果を「安全・訓練等活動報告書」と合わせ提出して下さい。</t>
    <rPh sb="4" eb="6">
      <t>マイツキ</t>
    </rPh>
    <rPh sb="7" eb="8">
      <t>カイ</t>
    </rPh>
    <rPh sb="18" eb="20">
      <t>アンゼン</t>
    </rPh>
    <rPh sb="20" eb="22">
      <t>テンケン</t>
    </rPh>
    <rPh sb="22" eb="24">
      <t>ジッシ</t>
    </rPh>
    <rPh sb="24" eb="26">
      <t>ケッカ</t>
    </rPh>
    <rPh sb="44" eb="46">
      <t>テイシュツ</t>
    </rPh>
    <rPh sb="48" eb="49">
      <t>クダ</t>
    </rPh>
    <phoneticPr fontId="10"/>
  </si>
  <si>
    <t>27企画第4205号</t>
    <rPh sb="2" eb="4">
      <t>キカク</t>
    </rPh>
    <rPh sb="4" eb="5">
      <t>ダイ</t>
    </rPh>
    <rPh sb="9" eb="10">
      <t>ゴウ</t>
    </rPh>
    <phoneticPr fontId="10"/>
  </si>
  <si>
    <t>再 資 源 化 等 報 告 書</t>
    <phoneticPr fontId="10"/>
  </si>
  <si>
    <t>住所　　　　　　　　　　　　　　　　　　　　　　　　　　　　　　　　</t>
    <phoneticPr fontId="10"/>
  </si>
  <si>
    <r>
      <t>　1　工事の名称</t>
    </r>
    <r>
      <rPr>
        <u/>
        <sz val="10.5"/>
        <color indexed="8"/>
        <rFont val="ＭＳ 明朝"/>
        <family val="1"/>
        <charset val="128"/>
      </rPr>
      <t>　　　　　　　　　　　　　　　　　　　</t>
    </r>
    <phoneticPr fontId="10"/>
  </si>
  <si>
    <r>
      <t>　2　工事の場所　</t>
    </r>
    <r>
      <rPr>
        <u/>
        <sz val="10.5"/>
        <color indexed="8"/>
        <rFont val="ＭＳ 明朝"/>
        <family val="1"/>
        <charset val="128"/>
      </rPr>
      <t>　　　　　　　　　　　　　　　　　　　　　　　　　　　</t>
    </r>
    <phoneticPr fontId="10"/>
  </si>
  <si>
    <t>　3　再資源化等が完了した年月日</t>
    <phoneticPr fontId="10"/>
  </si>
  <si>
    <t>特定建設資材廃棄物
の種類</t>
    <phoneticPr fontId="10"/>
  </si>
  <si>
    <t xml:space="preserve">施設の名称
</t>
    <phoneticPr fontId="10"/>
  </si>
  <si>
    <t xml:space="preserve">所在地
</t>
    <phoneticPr fontId="10"/>
  </si>
  <si>
    <r>
      <t>氏名</t>
    </r>
    <r>
      <rPr>
        <sz val="8"/>
        <color indexed="8"/>
        <rFont val="ＭＳ 明朝"/>
        <family val="1"/>
        <charset val="128"/>
      </rPr>
      <t>(法人にあっては商号又は名称及び代表者の氏名)</t>
    </r>
    <r>
      <rPr>
        <sz val="10.5"/>
        <color indexed="8"/>
        <rFont val="ＭＳ 明朝"/>
        <family val="1"/>
        <charset val="128"/>
      </rPr>
      <t>　 　  　  　　　</t>
    </r>
    <phoneticPr fontId="10"/>
  </si>
  <si>
    <t>(郵便番号　　　　―　　　　　)　　</t>
    <phoneticPr fontId="10"/>
  </si>
  <si>
    <t>電話番号</t>
    <phoneticPr fontId="10"/>
  </si>
  <si>
    <t>　　 再生資源利用実施書(必要事項を記載したもの)</t>
    <phoneticPr fontId="10"/>
  </si>
  <si>
    <t>　　 再生資源利用促進実施書(必要事項を記載したもの)</t>
    <phoneticPr fontId="10"/>
  </si>
  <si>
    <t>16企画第3756号</t>
    <phoneticPr fontId="10"/>
  </si>
  <si>
    <t>53検第103号</t>
    <phoneticPr fontId="10"/>
  </si>
  <si>
    <t>19企画第2710号</t>
    <phoneticPr fontId="10"/>
  </si>
  <si>
    <t>P1-21</t>
    <phoneticPr fontId="10"/>
  </si>
  <si>
    <t>28企画第325号</t>
    <phoneticPr fontId="10"/>
  </si>
  <si>
    <t>工事完成図</t>
    <rPh sb="0" eb="2">
      <t>コウジ</t>
    </rPh>
    <rPh sb="2" eb="4">
      <t>カンセイ</t>
    </rPh>
    <rPh sb="4" eb="5">
      <t>ズ</t>
    </rPh>
    <phoneticPr fontId="10"/>
  </si>
  <si>
    <t>工事帳票</t>
    <rPh sb="0" eb="2">
      <t>コウジ</t>
    </rPh>
    <rPh sb="2" eb="4">
      <t>チョウヒョウ</t>
    </rPh>
    <phoneticPr fontId="10"/>
  </si>
  <si>
    <t>29企画第5429号</t>
    <rPh sb="2" eb="4">
      <t>キカク</t>
    </rPh>
    <rPh sb="4" eb="5">
      <t>ダイ</t>
    </rPh>
    <rPh sb="9" eb="10">
      <t>ゴウ</t>
    </rPh>
    <phoneticPr fontId="10"/>
  </si>
  <si>
    <t>工事打合せ簿</t>
    <rPh sb="0" eb="2">
      <t>コウジ</t>
    </rPh>
    <rPh sb="2" eb="4">
      <t>ウチアワ</t>
    </rPh>
    <rPh sb="5" eb="6">
      <t>ボ</t>
    </rPh>
    <phoneticPr fontId="10"/>
  </si>
  <si>
    <t>(*1) 道路用路盤材料等(砕石・粒調砕石・ｸﾗｯｼｬｰﾗﾝ・切込砕石・割栗石・砕石ﾁｯﾌﾟ・山ずり・真砂土・護岸・捨石用石材等)</t>
    <rPh sb="5" eb="8">
      <t>ドウロヨウ</t>
    </rPh>
    <rPh sb="8" eb="10">
      <t>ロバン</t>
    </rPh>
    <rPh sb="10" eb="12">
      <t>ザイリョウ</t>
    </rPh>
    <rPh sb="12" eb="13">
      <t>トウ</t>
    </rPh>
    <rPh sb="14" eb="16">
      <t>サイセキ</t>
    </rPh>
    <rPh sb="17" eb="18">
      <t>リュウ</t>
    </rPh>
    <rPh sb="18" eb="19">
      <t>チョウ</t>
    </rPh>
    <rPh sb="19" eb="21">
      <t>サイセキ</t>
    </rPh>
    <rPh sb="31" eb="32">
      <t>キ</t>
    </rPh>
    <rPh sb="32" eb="33">
      <t>コ</t>
    </rPh>
    <rPh sb="33" eb="35">
      <t>サイセキ</t>
    </rPh>
    <rPh sb="36" eb="37">
      <t>ワリ</t>
    </rPh>
    <rPh sb="37" eb="38">
      <t>クリ</t>
    </rPh>
    <rPh sb="38" eb="39">
      <t>イシ</t>
    </rPh>
    <rPh sb="40" eb="42">
      <t>サイセキ</t>
    </rPh>
    <phoneticPr fontId="10"/>
  </si>
  <si>
    <t>発生土量・運搬距離・処分地・処分先の確認（3,000㎡を超える場合　残土処分場の県知事許可が必要）</t>
    <rPh sb="0" eb="2">
      <t>ハッセイ</t>
    </rPh>
    <rPh sb="2" eb="3">
      <t>ド</t>
    </rPh>
    <rPh sb="3" eb="4">
      <t>リョウ</t>
    </rPh>
    <rPh sb="5" eb="7">
      <t>ウンパン</t>
    </rPh>
    <rPh sb="7" eb="9">
      <t>キョリ</t>
    </rPh>
    <rPh sb="10" eb="13">
      <t>ショブンチ</t>
    </rPh>
    <phoneticPr fontId="10"/>
  </si>
  <si>
    <t>発生土量・運搬距離・処分地・処分先の確認（3,000㎡を超える場合、残土処分場の県知事許可が必要）</t>
    <rPh sb="0" eb="2">
      <t>ハッセイ</t>
    </rPh>
    <rPh sb="2" eb="3">
      <t>ド</t>
    </rPh>
    <rPh sb="3" eb="4">
      <t>リョウ</t>
    </rPh>
    <rPh sb="5" eb="7">
      <t>ウンパン</t>
    </rPh>
    <rPh sb="7" eb="9">
      <t>キョリ</t>
    </rPh>
    <rPh sb="10" eb="13">
      <t>ショブンチ</t>
    </rPh>
    <phoneticPr fontId="10"/>
  </si>
  <si>
    <t>１月当たり半日以上行う
委託工事及び工期が60日未満の工事は除く</t>
    <rPh sb="1" eb="2">
      <t>ガツ</t>
    </rPh>
    <rPh sb="2" eb="3">
      <t>ア</t>
    </rPh>
    <rPh sb="5" eb="7">
      <t>ハンニチ</t>
    </rPh>
    <rPh sb="7" eb="9">
      <t>イジョウ</t>
    </rPh>
    <rPh sb="9" eb="10">
      <t>オコナ</t>
    </rPh>
    <phoneticPr fontId="10"/>
  </si>
  <si>
    <t>工事施行事務取扱</t>
    <phoneticPr fontId="10"/>
  </si>
  <si>
    <t>要領17条</t>
    <rPh sb="4" eb="5">
      <t>ジョウ</t>
    </rPh>
    <phoneticPr fontId="10"/>
  </si>
  <si>
    <t>契約後
10日以内</t>
    <rPh sb="0" eb="3">
      <t>ケイヤクゴ</t>
    </rPh>
    <rPh sb="6" eb="7">
      <t>ヒ</t>
    </rPh>
    <rPh sb="7" eb="9">
      <t>イナイ</t>
    </rPh>
    <phoneticPr fontId="10"/>
  </si>
  <si>
    <t>建設副産物情報交換ｼｽﾃﾑ工事登録証明書（実施）</t>
    <rPh sb="0" eb="2">
      <t>ケンセツ</t>
    </rPh>
    <rPh sb="2" eb="5">
      <t>フクサンブツ</t>
    </rPh>
    <rPh sb="5" eb="7">
      <t>ジョウホウ</t>
    </rPh>
    <rPh sb="7" eb="9">
      <t>コウカン</t>
    </rPh>
    <rPh sb="13" eb="15">
      <t>コウジ</t>
    </rPh>
    <rPh sb="15" eb="17">
      <t>トウロク</t>
    </rPh>
    <rPh sb="17" eb="20">
      <t>ショウメイショ</t>
    </rPh>
    <rPh sb="21" eb="23">
      <t>ジッシ</t>
    </rPh>
    <phoneticPr fontId="10"/>
  </si>
  <si>
    <t>請負金額500万円以上の工事</t>
    <rPh sb="0" eb="2">
      <t>ウケオイ</t>
    </rPh>
    <rPh sb="2" eb="4">
      <t>キンガク</t>
    </rPh>
    <rPh sb="7" eb="8">
      <t>マン</t>
    </rPh>
    <rPh sb="8" eb="9">
      <t>エン</t>
    </rPh>
    <rPh sb="9" eb="11">
      <t>イジョウ</t>
    </rPh>
    <rPh sb="12" eb="14">
      <t>コウジ</t>
    </rPh>
    <phoneticPr fontId="10"/>
  </si>
  <si>
    <t>1企画第1512号</t>
    <rPh sb="1" eb="3">
      <t>キカク</t>
    </rPh>
    <rPh sb="3" eb="4">
      <t>ダイ</t>
    </rPh>
    <rPh sb="8" eb="9">
      <t>ゴウ</t>
    </rPh>
    <phoneticPr fontId="10"/>
  </si>
  <si>
    <t>1企画第1520号</t>
    <rPh sb="1" eb="3">
      <t>キカク</t>
    </rPh>
    <rPh sb="3" eb="4">
      <t>ダイ</t>
    </rPh>
    <rPh sb="8" eb="9">
      <t>ゴウ</t>
    </rPh>
    <phoneticPr fontId="10"/>
  </si>
  <si>
    <t>ICT活用工事関連書類</t>
    <rPh sb="3" eb="5">
      <t>カツヨウ</t>
    </rPh>
    <rPh sb="5" eb="7">
      <t>コウジ</t>
    </rPh>
    <rPh sb="7" eb="9">
      <t>カンレン</t>
    </rPh>
    <rPh sb="9" eb="11">
      <t>ショルイ</t>
    </rPh>
    <phoneticPr fontId="10"/>
  </si>
  <si>
    <t>週休2日工事関連書類</t>
    <rPh sb="0" eb="2">
      <t>シュウキュウ</t>
    </rPh>
    <rPh sb="3" eb="4">
      <t>ニチ</t>
    </rPh>
    <rPh sb="4" eb="6">
      <t>コウジ</t>
    </rPh>
    <rPh sb="6" eb="8">
      <t>カンレン</t>
    </rPh>
    <rPh sb="8" eb="10">
      <t>ショルイ</t>
    </rPh>
    <phoneticPr fontId="10"/>
  </si>
  <si>
    <t>1企画第1341号</t>
    <rPh sb="1" eb="3">
      <t>キカク</t>
    </rPh>
    <rPh sb="3" eb="4">
      <t>ダイ</t>
    </rPh>
    <rPh sb="8" eb="9">
      <t>ゴウ</t>
    </rPh>
    <phoneticPr fontId="10"/>
  </si>
  <si>
    <t>1企画1554号</t>
    <rPh sb="1" eb="3">
      <t>キカク</t>
    </rPh>
    <rPh sb="7" eb="8">
      <t>ゴウ</t>
    </rPh>
    <phoneticPr fontId="10"/>
  </si>
  <si>
    <t>工事名</t>
    <rPh sb="0" eb="2">
      <t>コウジ</t>
    </rPh>
    <rPh sb="2" eb="3">
      <t>メイ</t>
    </rPh>
    <phoneticPr fontId="10"/>
  </si>
  <si>
    <t>処理能力
（t・㎥/日）</t>
    <rPh sb="0" eb="2">
      <t>ショリ</t>
    </rPh>
    <rPh sb="2" eb="4">
      <t>ノウリョク</t>
    </rPh>
    <rPh sb="10" eb="11">
      <t>ニチ</t>
    </rPh>
    <phoneticPr fontId="10"/>
  </si>
  <si>
    <t>※添付書類として、産業廃棄物処理業許可証の写しを添付</t>
    <rPh sb="1" eb="3">
      <t>テンプ</t>
    </rPh>
    <rPh sb="3" eb="5">
      <t>ショルイ</t>
    </rPh>
    <rPh sb="9" eb="11">
      <t>サンギョウ</t>
    </rPh>
    <rPh sb="11" eb="14">
      <t>ハイキブツ</t>
    </rPh>
    <rPh sb="14" eb="16">
      <t>ショリ</t>
    </rPh>
    <rPh sb="16" eb="17">
      <t>ギョウ</t>
    </rPh>
    <rPh sb="17" eb="19">
      <t>キョカ</t>
    </rPh>
    <rPh sb="19" eb="20">
      <t>ショウ</t>
    </rPh>
    <rPh sb="21" eb="22">
      <t>ウツ</t>
    </rPh>
    <rPh sb="24" eb="26">
      <t>テンプ</t>
    </rPh>
    <phoneticPr fontId="10"/>
  </si>
  <si>
    <t>様式－３(1)</t>
    <rPh sb="0" eb="2">
      <t>ヨウシキ</t>
    </rPh>
    <phoneticPr fontId="80"/>
  </si>
  <si>
    <t>工　　程　　表</t>
    <rPh sb="0" eb="1">
      <t>コウ</t>
    </rPh>
    <rPh sb="3" eb="4">
      <t>ホド</t>
    </rPh>
    <rPh sb="6" eb="7">
      <t>ヒョウ</t>
    </rPh>
    <phoneticPr fontId="80"/>
  </si>
  <si>
    <t>年月日：</t>
    <rPh sb="0" eb="3">
      <t>ネンガッピ</t>
    </rPh>
    <phoneticPr fontId="10"/>
  </si>
  <si>
    <t>殿</t>
    <rPh sb="0" eb="1">
      <t>トノ</t>
    </rPh>
    <phoneticPr fontId="80"/>
  </si>
  <si>
    <t>工事名</t>
    <rPh sb="0" eb="2">
      <t>コウジ</t>
    </rPh>
    <rPh sb="2" eb="3">
      <t>メイ</t>
    </rPh>
    <phoneticPr fontId="80"/>
  </si>
  <si>
    <t>工　期</t>
    <rPh sb="0" eb="1">
      <t>コウ</t>
    </rPh>
    <rPh sb="2" eb="3">
      <t>キ</t>
    </rPh>
    <phoneticPr fontId="80"/>
  </si>
  <si>
    <t>自</t>
    <rPh sb="0" eb="1">
      <t>ジ</t>
    </rPh>
    <phoneticPr fontId="80"/>
  </si>
  <si>
    <t>至</t>
    <rPh sb="0" eb="1">
      <t>イタル</t>
    </rPh>
    <phoneticPr fontId="80"/>
  </si>
  <si>
    <t>月</t>
    <rPh sb="0" eb="1">
      <t>ツキ</t>
    </rPh>
    <phoneticPr fontId="80"/>
  </si>
  <si>
    <t>日</t>
    <rPh sb="0" eb="1">
      <t>ニチ</t>
    </rPh>
    <phoneticPr fontId="80"/>
  </si>
  <si>
    <t>工　　種</t>
    <rPh sb="0" eb="1">
      <t>コウ</t>
    </rPh>
    <rPh sb="3" eb="4">
      <t>タネ</t>
    </rPh>
    <phoneticPr fontId="80"/>
  </si>
  <si>
    <t>記載要領</t>
    <rPh sb="0" eb="2">
      <t>キサイ</t>
    </rPh>
    <rPh sb="2" eb="4">
      <t>ヨウリョウ</t>
    </rPh>
    <phoneticPr fontId="14"/>
  </si>
  <si>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14"/>
  </si>
  <si>
    <t>　2　予定工程は黒実線をもって表示する。</t>
    <rPh sb="3" eb="5">
      <t>ヨテイ</t>
    </rPh>
    <rPh sb="5" eb="7">
      <t>コウテイ</t>
    </rPh>
    <rPh sb="8" eb="9">
      <t>クロ</t>
    </rPh>
    <rPh sb="9" eb="11">
      <t>ジッセン</t>
    </rPh>
    <rPh sb="15" eb="17">
      <t>ヒョウジ</t>
    </rPh>
    <phoneticPr fontId="14"/>
  </si>
  <si>
    <t>様式－３(2)</t>
    <rPh sb="0" eb="2">
      <t>ヨウシキ</t>
    </rPh>
    <phoneticPr fontId="80"/>
  </si>
  <si>
    <t>変　　更　　工　　程　　表</t>
    <rPh sb="0" eb="1">
      <t>ヘン</t>
    </rPh>
    <rPh sb="3" eb="4">
      <t>サラ</t>
    </rPh>
    <rPh sb="6" eb="7">
      <t>コウ</t>
    </rPh>
    <rPh sb="9" eb="10">
      <t>ホド</t>
    </rPh>
    <rPh sb="12" eb="13">
      <t>ヒョウ</t>
    </rPh>
    <phoneticPr fontId="80"/>
  </si>
  <si>
    <t>変更工期</t>
    <rPh sb="0" eb="2">
      <t>ヘンコウ</t>
    </rPh>
    <rPh sb="2" eb="3">
      <t>コウ</t>
    </rPh>
    <rPh sb="3" eb="4">
      <t>キ</t>
    </rPh>
    <phoneticPr fontId="80"/>
  </si>
  <si>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14"/>
  </si>
  <si>
    <t>変更工程表</t>
    <rPh sb="0" eb="2">
      <t>ヘンコウ</t>
    </rPh>
    <rPh sb="2" eb="5">
      <t>コウテイヒョウ</t>
    </rPh>
    <phoneticPr fontId="10"/>
  </si>
  <si>
    <t>現　場　代　理　人　等　通  知  書</t>
  </si>
  <si>
    <t>　　　</t>
  </si>
  <si>
    <t>　　　　　　</t>
  </si>
  <si>
    <t>現場代理人氏名</t>
    <rPh sb="5" eb="7">
      <t>シメイ</t>
    </rPh>
    <phoneticPr fontId="10"/>
  </si>
  <si>
    <t>主任技術者又は</t>
    <rPh sb="0" eb="2">
      <t>シュニン</t>
    </rPh>
    <rPh sb="2" eb="5">
      <t>ギジュツシャ</t>
    </rPh>
    <rPh sb="5" eb="6">
      <t>マタ</t>
    </rPh>
    <phoneticPr fontId="10"/>
  </si>
  <si>
    <t>監理技術者氏名※</t>
    <rPh sb="0" eb="2">
      <t>カンリ</t>
    </rPh>
    <rPh sb="2" eb="5">
      <t>ギジュツシャ</t>
    </rPh>
    <rPh sb="5" eb="7">
      <t>シメイ</t>
    </rPh>
    <phoneticPr fontId="10"/>
  </si>
  <si>
    <t>専門技術者氏名</t>
    <rPh sb="4" eb="5">
      <t>シャ</t>
    </rPh>
    <rPh sb="5" eb="7">
      <t>シメイ</t>
    </rPh>
    <phoneticPr fontId="10"/>
  </si>
  <si>
    <t>※「資格者証（写し）」を添付する。</t>
    <rPh sb="7" eb="8">
      <t>ウツ</t>
    </rPh>
    <phoneticPr fontId="10"/>
  </si>
  <si>
    <t>様式－１(2)</t>
    <rPh sb="0" eb="2">
      <t>ヨウシキ</t>
    </rPh>
    <phoneticPr fontId="80"/>
  </si>
  <si>
    <t>年月日：</t>
    <rPh sb="0" eb="3">
      <t>ネンガッピ</t>
    </rPh>
    <phoneticPr fontId="80"/>
  </si>
  <si>
    <t>経　　歴　　書</t>
    <phoneticPr fontId="80"/>
  </si>
  <si>
    <t>資格及び資格番号</t>
    <rPh sb="2" eb="3">
      <t>オヨ</t>
    </rPh>
    <rPh sb="4" eb="6">
      <t>シカク</t>
    </rPh>
    <rPh sb="6" eb="8">
      <t>バンゴウ</t>
    </rPh>
    <phoneticPr fontId="65"/>
  </si>
  <si>
    <t>年月日：</t>
    <rPh sb="0" eb="3">
      <t>ネンガッピ</t>
    </rPh>
    <phoneticPr fontId="86"/>
  </si>
  <si>
    <t>殿</t>
  </si>
  <si>
    <t>様式－２</t>
    <rPh sb="0" eb="2">
      <t>ヨウシキ</t>
    </rPh>
    <phoneticPr fontId="80"/>
  </si>
  <si>
    <t>請負代金内訳書</t>
    <rPh sb="0" eb="2">
      <t>ウケオイ</t>
    </rPh>
    <rPh sb="2" eb="4">
      <t>ダイキン</t>
    </rPh>
    <rPh sb="4" eb="6">
      <t>ウチワケ</t>
    </rPh>
    <rPh sb="6" eb="7">
      <t>ショ</t>
    </rPh>
    <phoneticPr fontId="80"/>
  </si>
  <si>
    <t>工 事 名</t>
    <rPh sb="0" eb="1">
      <t>コウ</t>
    </rPh>
    <rPh sb="2" eb="3">
      <t>コト</t>
    </rPh>
    <rPh sb="4" eb="5">
      <t>メイ</t>
    </rPh>
    <phoneticPr fontId="80"/>
  </si>
  <si>
    <t>契約年月日</t>
    <rPh sb="0" eb="2">
      <t>ケイヤク</t>
    </rPh>
    <rPh sb="2" eb="5">
      <t>ネンガッピ</t>
    </rPh>
    <phoneticPr fontId="80"/>
  </si>
  <si>
    <t>～</t>
    <phoneticPr fontId="80"/>
  </si>
  <si>
    <t>迄</t>
    <rPh sb="0" eb="1">
      <t>マデ</t>
    </rPh>
    <phoneticPr fontId="80"/>
  </si>
  <si>
    <t>費　目</t>
    <rPh sb="0" eb="1">
      <t>ヒ</t>
    </rPh>
    <rPh sb="2" eb="3">
      <t>メ</t>
    </rPh>
    <phoneticPr fontId="80"/>
  </si>
  <si>
    <t>金　額</t>
    <rPh sb="0" eb="1">
      <t>キン</t>
    </rPh>
    <rPh sb="2" eb="3">
      <t>ガク</t>
    </rPh>
    <phoneticPr fontId="80"/>
  </si>
  <si>
    <t>①直接工事費</t>
    <rPh sb="1" eb="3">
      <t>チョクセツ</t>
    </rPh>
    <rPh sb="3" eb="6">
      <t>コウジヒ</t>
    </rPh>
    <phoneticPr fontId="85"/>
  </si>
  <si>
    <t>②共通仮設費</t>
    <rPh sb="1" eb="3">
      <t>キョウツウ</t>
    </rPh>
    <rPh sb="3" eb="5">
      <t>カセツ</t>
    </rPh>
    <rPh sb="5" eb="6">
      <t>ヒ</t>
    </rPh>
    <phoneticPr fontId="85"/>
  </si>
  <si>
    <t>③現場管理費</t>
    <rPh sb="1" eb="3">
      <t>ゲンバ</t>
    </rPh>
    <rPh sb="3" eb="5">
      <t>カンリ</t>
    </rPh>
    <rPh sb="5" eb="6">
      <t>ヒ</t>
    </rPh>
    <phoneticPr fontId="85"/>
  </si>
  <si>
    <t>④一般管理費</t>
    <rPh sb="1" eb="3">
      <t>イッパン</t>
    </rPh>
    <rPh sb="3" eb="6">
      <t>カンリヒ</t>
    </rPh>
    <phoneticPr fontId="85"/>
  </si>
  <si>
    <t>⑤工事価格（①＋②＋③＋④）</t>
    <rPh sb="1" eb="3">
      <t>コウジ</t>
    </rPh>
    <rPh sb="3" eb="5">
      <t>カカク</t>
    </rPh>
    <phoneticPr fontId="85"/>
  </si>
  <si>
    <t>⑥消費税相当額（⑤×消費税率）</t>
    <rPh sb="1" eb="4">
      <t>ショウヒゼイ</t>
    </rPh>
    <rPh sb="4" eb="6">
      <t>ソウトウ</t>
    </rPh>
    <rPh sb="6" eb="7">
      <t>ガク</t>
    </rPh>
    <rPh sb="10" eb="13">
      <t>ショウヒゼイ</t>
    </rPh>
    <rPh sb="13" eb="14">
      <t>リツ</t>
    </rPh>
    <phoneticPr fontId="85"/>
  </si>
  <si>
    <t>⑦請負金額（⑤＋⑥）</t>
    <rPh sb="1" eb="3">
      <t>ウケオイ</t>
    </rPh>
    <rPh sb="3" eb="5">
      <t>キンガク</t>
    </rPh>
    <phoneticPr fontId="85"/>
  </si>
  <si>
    <t>※契約書の請負金額と一致すること。</t>
    <rPh sb="1" eb="4">
      <t>ケイヤクショ</t>
    </rPh>
    <rPh sb="5" eb="7">
      <t>ウケオイ</t>
    </rPh>
    <rPh sb="7" eb="9">
      <t>キンガク</t>
    </rPh>
    <rPh sb="10" eb="12">
      <t>イッチ</t>
    </rPh>
    <phoneticPr fontId="85"/>
  </si>
  <si>
    <t>請負代金内訳書</t>
    <rPh sb="0" eb="2">
      <t>ウケオイ</t>
    </rPh>
    <rPh sb="2" eb="4">
      <t>ダイキン</t>
    </rPh>
    <rPh sb="4" eb="7">
      <t>ウチワケショ</t>
    </rPh>
    <phoneticPr fontId="10"/>
  </si>
  <si>
    <t>様式－４</t>
    <rPh sb="0" eb="2">
      <t>ヨウシキ</t>
    </rPh>
    <phoneticPr fontId="10"/>
  </si>
  <si>
    <t>建設業退職金共済制度の掛金収納書</t>
    <phoneticPr fontId="10"/>
  </si>
  <si>
    <t>建設業退職金共済組合証紙購入報告</t>
  </si>
  <si>
    <t>下記のとおり証紙を購入したので当該掛金収納書を添付して報告します。</t>
  </si>
  <si>
    <t>工事名</t>
  </si>
  <si>
    <t>工　　期</t>
    <rPh sb="0" eb="1">
      <t>コウ</t>
    </rPh>
    <rPh sb="3" eb="4">
      <t>キ</t>
    </rPh>
    <phoneticPr fontId="10"/>
  </si>
  <si>
    <t>契約年月日</t>
  </si>
  <si>
    <t>契約金額</t>
  </si>
  <si>
    <t>共済証紙購入金額</t>
  </si>
  <si>
    <t>￥</t>
  </si>
  <si>
    <t>掛金収納書を貼る（契約者から発注者用）</t>
  </si>
  <si>
    <t>(注)</t>
    <phoneticPr fontId="10"/>
  </si>
  <si>
    <t>添付する掛け金収納書は中小企業主に雇われる場合は赤色、</t>
    <rPh sb="0" eb="2">
      <t>テンプ</t>
    </rPh>
    <rPh sb="4" eb="5">
      <t>カ</t>
    </rPh>
    <rPh sb="6" eb="7">
      <t>キン</t>
    </rPh>
    <rPh sb="7" eb="9">
      <t>シュウノウ</t>
    </rPh>
    <rPh sb="9" eb="10">
      <t>ショ</t>
    </rPh>
    <phoneticPr fontId="10"/>
  </si>
  <si>
    <t>大手事業主に雇われる場合は青色</t>
  </si>
  <si>
    <t>請求書</t>
    <rPh sb="0" eb="3">
      <t>セイキュウショ</t>
    </rPh>
    <phoneticPr fontId="10"/>
  </si>
  <si>
    <t>契約担当者へ</t>
    <rPh sb="0" eb="2">
      <t>ケイヤク</t>
    </rPh>
    <rPh sb="2" eb="5">
      <t>タントウシャ</t>
    </rPh>
    <phoneticPr fontId="10"/>
  </si>
  <si>
    <t>￥</t>
    <phoneticPr fontId="80"/>
  </si>
  <si>
    <t>請負代金額</t>
  </si>
  <si>
    <t>請求内訳書（指定部分払）</t>
    <rPh sb="0" eb="2">
      <t>セイキュウ</t>
    </rPh>
    <rPh sb="2" eb="5">
      <t>ウチワケショ</t>
    </rPh>
    <rPh sb="6" eb="8">
      <t>シテイ</t>
    </rPh>
    <rPh sb="8" eb="10">
      <t>ブブン</t>
    </rPh>
    <rPh sb="10" eb="11">
      <t>バラ</t>
    </rPh>
    <phoneticPr fontId="10"/>
  </si>
  <si>
    <t>請求内訳書（部分払）</t>
    <rPh sb="0" eb="2">
      <t>セイキュウ</t>
    </rPh>
    <rPh sb="2" eb="5">
      <t>ウチワケショ</t>
    </rPh>
    <rPh sb="6" eb="8">
      <t>ブブン</t>
    </rPh>
    <rPh sb="8" eb="9">
      <t>バラ</t>
    </rPh>
    <phoneticPr fontId="10"/>
  </si>
  <si>
    <t>VE提案書</t>
    <rPh sb="2" eb="5">
      <t>テイアンショ</t>
    </rPh>
    <phoneticPr fontId="10"/>
  </si>
  <si>
    <t>単位</t>
  </si>
  <si>
    <t>様式－９</t>
    <rPh sb="0" eb="2">
      <t>ヨウシキ</t>
    </rPh>
    <phoneticPr fontId="10"/>
  </si>
  <si>
    <t>発議者</t>
    <rPh sb="0" eb="3">
      <t>ハツギシャ</t>
    </rPh>
    <phoneticPr fontId="10"/>
  </si>
  <si>
    <t>□受注者</t>
    <rPh sb="1" eb="4">
      <t>ジュチュウシャ</t>
    </rPh>
    <phoneticPr fontId="10"/>
  </si>
  <si>
    <t>　□指示　　　□協議　　　□通知　　　□承諾　　　□報告　　　□提出</t>
    <rPh sb="2" eb="4">
      <t>シジ</t>
    </rPh>
    <rPh sb="8" eb="10">
      <t>キョウギ</t>
    </rPh>
    <rPh sb="14" eb="16">
      <t>ツウチ</t>
    </rPh>
    <rPh sb="20" eb="22">
      <t>ショウダク</t>
    </rPh>
    <rPh sb="26" eb="28">
      <t>ホウコク</t>
    </rPh>
    <rPh sb="32" eb="34">
      <t>テイシュツ</t>
    </rPh>
    <phoneticPr fontId="10"/>
  </si>
  <si>
    <t>□その他</t>
    <rPh sb="3" eb="4">
      <t>タ</t>
    </rPh>
    <phoneticPr fontId="10"/>
  </si>
  <si>
    <t>添付図</t>
    <rPh sb="0" eb="2">
      <t>テンプ</t>
    </rPh>
    <rPh sb="2" eb="3">
      <t>ズ</t>
    </rPh>
    <phoneticPr fontId="10"/>
  </si>
  <si>
    <t>葉、その他添付図書</t>
    <rPh sb="0" eb="1">
      <t>ハ</t>
    </rPh>
    <rPh sb="4" eb="5">
      <t>タ</t>
    </rPh>
    <rPh sb="5" eb="7">
      <t>テンプ</t>
    </rPh>
    <rPh sb="7" eb="9">
      <t>トショ</t>
    </rPh>
    <phoneticPr fontId="10"/>
  </si>
  <si>
    <t>□指示</t>
    <rPh sb="1" eb="3">
      <t>シジ</t>
    </rPh>
    <phoneticPr fontId="10"/>
  </si>
  <si>
    <t>□承諾</t>
    <rPh sb="1" eb="3">
      <t>ショウダク</t>
    </rPh>
    <phoneticPr fontId="10"/>
  </si>
  <si>
    <t>□協議</t>
    <rPh sb="1" eb="3">
      <t>キョウギ</t>
    </rPh>
    <phoneticPr fontId="10"/>
  </si>
  <si>
    <t>□提出</t>
    <rPh sb="1" eb="3">
      <t>テイシュツ</t>
    </rPh>
    <phoneticPr fontId="10"/>
  </si>
  <si>
    <t>□受理</t>
    <rPh sb="1" eb="3">
      <t>ジュリ</t>
    </rPh>
    <phoneticPr fontId="10"/>
  </si>
  <si>
    <t>処理</t>
    <rPh sb="0" eb="2">
      <t>ショリ</t>
    </rPh>
    <phoneticPr fontId="10"/>
  </si>
  <si>
    <t>受注者</t>
    <rPh sb="0" eb="3">
      <t>ジュチュウシャシャ</t>
    </rPh>
    <phoneticPr fontId="10"/>
  </si>
  <si>
    <t>□報告</t>
    <rPh sb="1" eb="3">
      <t>ホウコク</t>
    </rPh>
    <phoneticPr fontId="10"/>
  </si>
  <si>
    <t>回答</t>
    <rPh sb="0" eb="2">
      <t>カイトウ</t>
    </rPh>
    <phoneticPr fontId="10"/>
  </si>
  <si>
    <t>総　括
監督員</t>
    <rPh sb="0" eb="1">
      <t>ソウ</t>
    </rPh>
    <rPh sb="2" eb="3">
      <t>カツ</t>
    </rPh>
    <rPh sb="4" eb="7">
      <t>カントクイン</t>
    </rPh>
    <phoneticPr fontId="10"/>
  </si>
  <si>
    <t>主　任
監督員</t>
    <rPh sb="0" eb="1">
      <t>シュ</t>
    </rPh>
    <rPh sb="2" eb="3">
      <t>ニン</t>
    </rPh>
    <rPh sb="4" eb="7">
      <t>カントクイン</t>
    </rPh>
    <phoneticPr fontId="10"/>
  </si>
  <si>
    <t>現　場
代理人</t>
    <rPh sb="0" eb="1">
      <t>ウツツ</t>
    </rPh>
    <rPh sb="2" eb="3">
      <t>バ</t>
    </rPh>
    <rPh sb="4" eb="7">
      <t>ダイリニン</t>
    </rPh>
    <phoneticPr fontId="10"/>
  </si>
  <si>
    <t>主　任
（監　理）
技術者</t>
    <rPh sb="0" eb="1">
      <t>シュ</t>
    </rPh>
    <rPh sb="2" eb="3">
      <t>ニン</t>
    </rPh>
    <rPh sb="5" eb="6">
      <t>ラン</t>
    </rPh>
    <rPh sb="7" eb="8">
      <t>リ</t>
    </rPh>
    <rPh sb="10" eb="13">
      <t>ギジュツシャ</t>
    </rPh>
    <phoneticPr fontId="10"/>
  </si>
  <si>
    <t>様式－１０</t>
    <rPh sb="0" eb="2">
      <t>ヨウシキ</t>
    </rPh>
    <phoneticPr fontId="10"/>
  </si>
  <si>
    <t>品質規格</t>
    <rPh sb="0" eb="2">
      <t>ヒンシツ</t>
    </rPh>
    <rPh sb="2" eb="4">
      <t>キカク</t>
    </rPh>
    <phoneticPr fontId="10"/>
  </si>
  <si>
    <r>
      <t xml:space="preserve">総　括
</t>
    </r>
    <r>
      <rPr>
        <sz val="11"/>
        <rFont val="ＭＳ Ｐ明朝"/>
        <family val="1"/>
        <charset val="128"/>
      </rPr>
      <t>監督員</t>
    </r>
    <rPh sb="0" eb="1">
      <t>ソウ</t>
    </rPh>
    <rPh sb="2" eb="3">
      <t>カツ</t>
    </rPh>
    <rPh sb="4" eb="7">
      <t>カントクイン</t>
    </rPh>
    <phoneticPr fontId="10"/>
  </si>
  <si>
    <r>
      <t xml:space="preserve">主　任
</t>
    </r>
    <r>
      <rPr>
        <sz val="11"/>
        <rFont val="ＭＳ Ｐ明朝"/>
        <family val="1"/>
        <charset val="128"/>
      </rPr>
      <t>監督員</t>
    </r>
    <rPh sb="0" eb="1">
      <t>シュ</t>
    </rPh>
    <rPh sb="2" eb="3">
      <t>ニン</t>
    </rPh>
    <rPh sb="4" eb="7">
      <t>カントクイン</t>
    </rPh>
    <phoneticPr fontId="10"/>
  </si>
  <si>
    <t>様式－１１</t>
    <rPh sb="0" eb="2">
      <t>ヨウシキ</t>
    </rPh>
    <phoneticPr fontId="80"/>
  </si>
  <si>
    <t>段　階　確　認　書</t>
    <rPh sb="0" eb="1">
      <t>ダン</t>
    </rPh>
    <rPh sb="2" eb="3">
      <t>カイ</t>
    </rPh>
    <rPh sb="4" eb="5">
      <t>アキラ</t>
    </rPh>
    <rPh sb="6" eb="7">
      <t>シノブ</t>
    </rPh>
    <rPh sb="8" eb="9">
      <t>ショ</t>
    </rPh>
    <phoneticPr fontId="80"/>
  </si>
  <si>
    <t>施　工　予　定　表</t>
    <rPh sb="0" eb="1">
      <t>シ</t>
    </rPh>
    <rPh sb="2" eb="3">
      <t>コウ</t>
    </rPh>
    <rPh sb="4" eb="5">
      <t>ヨ</t>
    </rPh>
    <rPh sb="6" eb="7">
      <t>サダム</t>
    </rPh>
    <rPh sb="8" eb="9">
      <t>ヒョウ</t>
    </rPh>
    <phoneticPr fontId="80"/>
  </si>
  <si>
    <t>共通仕様書に基づき、下記のとおり施工段階の予定時期を報告いたします。</t>
    <rPh sb="0" eb="2">
      <t>キョウツウ</t>
    </rPh>
    <rPh sb="2" eb="5">
      <t>シヨウショ</t>
    </rPh>
    <rPh sb="6" eb="7">
      <t>モト</t>
    </rPh>
    <rPh sb="10" eb="12">
      <t>カキ</t>
    </rPh>
    <rPh sb="16" eb="18">
      <t>セコウ</t>
    </rPh>
    <rPh sb="18" eb="20">
      <t>ダンカイ</t>
    </rPh>
    <rPh sb="21" eb="23">
      <t>ヨテイ</t>
    </rPh>
    <rPh sb="23" eb="25">
      <t>ジキ</t>
    </rPh>
    <rPh sb="26" eb="28">
      <t>ホウコク</t>
    </rPh>
    <phoneticPr fontId="80"/>
  </si>
  <si>
    <t>受注者名：</t>
    <rPh sb="0" eb="3">
      <t>ジュチュウシャ</t>
    </rPh>
    <rPh sb="3" eb="4">
      <t>メイ</t>
    </rPh>
    <phoneticPr fontId="80"/>
  </si>
  <si>
    <t>現場代理人名等：</t>
    <rPh sb="0" eb="2">
      <t>ゲンバ</t>
    </rPh>
    <rPh sb="2" eb="5">
      <t>ダイリニン</t>
    </rPh>
    <rPh sb="5" eb="6">
      <t>ナ</t>
    </rPh>
    <rPh sb="6" eb="7">
      <t>ナド</t>
    </rPh>
    <phoneticPr fontId="80"/>
  </si>
  <si>
    <t>種　　　別</t>
    <rPh sb="0" eb="1">
      <t>タネ</t>
    </rPh>
    <rPh sb="4" eb="5">
      <t>ベツ</t>
    </rPh>
    <phoneticPr fontId="80"/>
  </si>
  <si>
    <t>細　　　別</t>
    <rPh sb="0" eb="1">
      <t>ホソ</t>
    </rPh>
    <rPh sb="4" eb="5">
      <t>ベツ</t>
    </rPh>
    <phoneticPr fontId="80"/>
  </si>
  <si>
    <t>確認時期項目</t>
    <rPh sb="0" eb="2">
      <t>カクニン</t>
    </rPh>
    <rPh sb="2" eb="4">
      <t>ジキ</t>
    </rPh>
    <rPh sb="4" eb="6">
      <t>コウモク</t>
    </rPh>
    <phoneticPr fontId="80"/>
  </si>
  <si>
    <t>施工予定時期</t>
    <rPh sb="0" eb="2">
      <t>セコウ</t>
    </rPh>
    <rPh sb="2" eb="4">
      <t>ヨテイ</t>
    </rPh>
    <rPh sb="4" eb="6">
      <t>ジキ</t>
    </rPh>
    <phoneticPr fontId="80"/>
  </si>
  <si>
    <t>記　　　事</t>
    <rPh sb="0" eb="1">
      <t>キ</t>
    </rPh>
    <rPh sb="4" eb="5">
      <t>コト</t>
    </rPh>
    <phoneticPr fontId="80"/>
  </si>
  <si>
    <t>通　　知　　書</t>
    <rPh sb="0" eb="1">
      <t>ツウ</t>
    </rPh>
    <rPh sb="3" eb="4">
      <t>チ</t>
    </rPh>
    <rPh sb="6" eb="7">
      <t>ショ</t>
    </rPh>
    <phoneticPr fontId="80"/>
  </si>
  <si>
    <t>監督職員名：</t>
    <rPh sb="0" eb="2">
      <t>カントク</t>
    </rPh>
    <rPh sb="2" eb="4">
      <t>ショクイン</t>
    </rPh>
    <rPh sb="4" eb="5">
      <t>ナ</t>
    </rPh>
    <phoneticPr fontId="80"/>
  </si>
  <si>
    <t>確 認 種 別</t>
    <rPh sb="0" eb="1">
      <t>アキラ</t>
    </rPh>
    <rPh sb="2" eb="3">
      <t>シノブ</t>
    </rPh>
    <rPh sb="4" eb="5">
      <t>タネ</t>
    </rPh>
    <rPh sb="6" eb="7">
      <t>ベツ</t>
    </rPh>
    <phoneticPr fontId="80"/>
  </si>
  <si>
    <t>確 認 細 別</t>
    <rPh sb="0" eb="1">
      <t>アキラ</t>
    </rPh>
    <rPh sb="2" eb="3">
      <t>シノブ</t>
    </rPh>
    <rPh sb="4" eb="5">
      <t>ホソ</t>
    </rPh>
    <rPh sb="6" eb="7">
      <t>ベツ</t>
    </rPh>
    <phoneticPr fontId="80"/>
  </si>
  <si>
    <t>確認時期予定日</t>
    <rPh sb="0" eb="2">
      <t>カクニン</t>
    </rPh>
    <rPh sb="2" eb="4">
      <t>ジキ</t>
    </rPh>
    <rPh sb="4" eb="6">
      <t>ヨテイ</t>
    </rPh>
    <rPh sb="6" eb="7">
      <t>ヒ</t>
    </rPh>
    <phoneticPr fontId="80"/>
  </si>
  <si>
    <t>確認実施日等</t>
    <rPh sb="0" eb="2">
      <t>カクニン</t>
    </rPh>
    <rPh sb="2" eb="5">
      <t>ジッシビ</t>
    </rPh>
    <rPh sb="5" eb="6">
      <t>ナド</t>
    </rPh>
    <phoneticPr fontId="80"/>
  </si>
  <si>
    <t>確　　認　　書</t>
    <rPh sb="0" eb="1">
      <t>アキラ</t>
    </rPh>
    <rPh sb="3" eb="4">
      <t>シノブ</t>
    </rPh>
    <rPh sb="6" eb="7">
      <t>ショ</t>
    </rPh>
    <phoneticPr fontId="80"/>
  </si>
  <si>
    <t>上記について、段階確認を実施し確認した。</t>
    <rPh sb="0" eb="2">
      <t>ジョウキ</t>
    </rPh>
    <rPh sb="7" eb="9">
      <t>ダンカイ</t>
    </rPh>
    <rPh sb="9" eb="11">
      <t>カクニン</t>
    </rPh>
    <rPh sb="12" eb="14">
      <t>ジッシ</t>
    </rPh>
    <rPh sb="15" eb="17">
      <t>カクニン</t>
    </rPh>
    <phoneticPr fontId="80"/>
  </si>
  <si>
    <t>事故速報</t>
    <rPh sb="0" eb="2">
      <t>ジコ</t>
    </rPh>
    <rPh sb="2" eb="4">
      <t>ソクホウ</t>
    </rPh>
    <phoneticPr fontId="10"/>
  </si>
  <si>
    <t>様式－１３</t>
    <rPh sb="0" eb="2">
      <t>ヨウシキ</t>
    </rPh>
    <phoneticPr fontId="10"/>
  </si>
  <si>
    <t>事　　故　　速　　報　　（第　　報）</t>
    <phoneticPr fontId="10"/>
  </si>
  <si>
    <t>情報の通報者名</t>
    <rPh sb="3" eb="6">
      <t>ツウホウシャ</t>
    </rPh>
    <rPh sb="6" eb="7">
      <t>メイ</t>
    </rPh>
    <phoneticPr fontId="10"/>
  </si>
  <si>
    <t>（受注者名、第三者名等）</t>
    <rPh sb="1" eb="4">
      <t>ジュチュウシャ</t>
    </rPh>
    <rPh sb="4" eb="5">
      <t>メイ</t>
    </rPh>
    <rPh sb="6" eb="9">
      <t>ダイサンシャ</t>
    </rPh>
    <rPh sb="9" eb="10">
      <t>メイ</t>
    </rPh>
    <rPh sb="10" eb="11">
      <t>トウ</t>
    </rPh>
    <phoneticPr fontId="10"/>
  </si>
  <si>
    <t>【押印欄】</t>
    <rPh sb="1" eb="3">
      <t>オウイン</t>
    </rPh>
    <rPh sb="3" eb="4">
      <t>ラン</t>
    </rPh>
    <phoneticPr fontId="10"/>
  </si>
  <si>
    <t>受信者</t>
  </si>
  <si>
    <t>事故発生月日</t>
    <phoneticPr fontId="10"/>
  </si>
  <si>
    <t>天候（温度）</t>
    <rPh sb="3" eb="5">
      <t>オンド</t>
    </rPh>
    <phoneticPr fontId="10"/>
  </si>
  <si>
    <t>事故発生場所</t>
  </si>
  <si>
    <t>工期</t>
    <phoneticPr fontId="10"/>
  </si>
  <si>
    <t>から</t>
  </si>
  <si>
    <t>受注者名</t>
    <rPh sb="0" eb="3">
      <t>ジュチュウシャ</t>
    </rPh>
    <phoneticPr fontId="10"/>
  </si>
  <si>
    <t>事故の内訳</t>
    <rPh sb="0" eb="2">
      <t>ジコ</t>
    </rPh>
    <rPh sb="3" eb="5">
      <t>ウチワケ</t>
    </rPh>
    <phoneticPr fontId="10"/>
  </si>
  <si>
    <t>氏　　名</t>
    <phoneticPr fontId="10"/>
  </si>
  <si>
    <t>職　　種　</t>
    <phoneticPr fontId="10"/>
  </si>
  <si>
    <t>被害の程度　</t>
    <phoneticPr fontId="10"/>
  </si>
  <si>
    <t>備　　考（病院名等）</t>
    <phoneticPr fontId="10"/>
  </si>
  <si>
    <t>事 故 の 概 要</t>
    <rPh sb="0" eb="1">
      <t>ジ</t>
    </rPh>
    <rPh sb="2" eb="3">
      <t>ユエ</t>
    </rPh>
    <rPh sb="6" eb="7">
      <t>オオムネ</t>
    </rPh>
    <rPh sb="8" eb="9">
      <t>ヨウ</t>
    </rPh>
    <phoneticPr fontId="10"/>
  </si>
  <si>
    <t>※事故の原因、経緯、処置等</t>
    <rPh sb="1" eb="3">
      <t>ジコ</t>
    </rPh>
    <rPh sb="4" eb="6">
      <t>ゲンイン</t>
    </rPh>
    <rPh sb="7" eb="9">
      <t>ケイイ</t>
    </rPh>
    <rPh sb="10" eb="12">
      <t>ショチ</t>
    </rPh>
    <rPh sb="12" eb="13">
      <t>トウ</t>
    </rPh>
    <phoneticPr fontId="10"/>
  </si>
  <si>
    <t>備　考</t>
    <rPh sb="0" eb="1">
      <t>ソノウ</t>
    </rPh>
    <rPh sb="2" eb="3">
      <t>コウ</t>
    </rPh>
    <phoneticPr fontId="10"/>
  </si>
  <si>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10"/>
  </si>
  <si>
    <t>　 ・被災者の装備、自然環境の状況（河川水位等）</t>
    <rPh sb="10" eb="12">
      <t>シゼン</t>
    </rPh>
    <rPh sb="12" eb="14">
      <t>カンキョウ</t>
    </rPh>
    <rPh sb="15" eb="17">
      <t>ジョウキョウ</t>
    </rPh>
    <rPh sb="18" eb="20">
      <t>カセン</t>
    </rPh>
    <rPh sb="20" eb="22">
      <t>スイイ</t>
    </rPh>
    <rPh sb="22" eb="23">
      <t>トウ</t>
    </rPh>
    <phoneticPr fontId="10"/>
  </si>
  <si>
    <t xml:space="preserve">   ・下請負人等の商号又は名称</t>
    <rPh sb="4" eb="8">
      <t>シタウケオイニン</t>
    </rPh>
    <rPh sb="8" eb="9">
      <t>トウ</t>
    </rPh>
    <rPh sb="10" eb="12">
      <t>ショウゴウ</t>
    </rPh>
    <rPh sb="12" eb="13">
      <t>マタ</t>
    </rPh>
    <rPh sb="14" eb="16">
      <t>メイショウ</t>
    </rPh>
    <phoneticPr fontId="10"/>
  </si>
  <si>
    <t xml:space="preserve"> 　・物的被害の場合は、規模、被害額等</t>
    <phoneticPr fontId="10"/>
  </si>
  <si>
    <t>　 ・連絡先等</t>
    <rPh sb="3" eb="5">
      <t>レンラク</t>
    </rPh>
    <rPh sb="5" eb="6">
      <t>サキ</t>
    </rPh>
    <rPh sb="6" eb="7">
      <t>トウ</t>
    </rPh>
    <phoneticPr fontId="10"/>
  </si>
  <si>
    <t>※</t>
    <phoneticPr fontId="10"/>
  </si>
  <si>
    <t>①この様式はＡ４で使用し、事故現場の平面図及び簡単な状況図を添付すること。</t>
    <phoneticPr fontId="10"/>
  </si>
  <si>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10"/>
  </si>
  <si>
    <t>様式－１４</t>
    <rPh sb="0" eb="2">
      <t>ヨウシキ</t>
    </rPh>
    <phoneticPr fontId="80"/>
  </si>
  <si>
    <t>工　事　履　行　報　告　書</t>
    <rPh sb="0" eb="1">
      <t>コウ</t>
    </rPh>
    <rPh sb="2" eb="3">
      <t>コト</t>
    </rPh>
    <rPh sb="4" eb="5">
      <t>クツ</t>
    </rPh>
    <rPh sb="6" eb="7">
      <t>ギョウ</t>
    </rPh>
    <rPh sb="8" eb="9">
      <t>ホウ</t>
    </rPh>
    <rPh sb="10" eb="11">
      <t>コク</t>
    </rPh>
    <rPh sb="12" eb="13">
      <t>ショ</t>
    </rPh>
    <phoneticPr fontId="80"/>
  </si>
  <si>
    <t>工期</t>
    <rPh sb="0" eb="1">
      <t>コウ</t>
    </rPh>
    <rPh sb="1" eb="2">
      <t>キ</t>
    </rPh>
    <phoneticPr fontId="80"/>
  </si>
  <si>
    <t>日付</t>
    <rPh sb="0" eb="1">
      <t>ヒ</t>
    </rPh>
    <rPh sb="1" eb="2">
      <t>ヅケ</t>
    </rPh>
    <phoneticPr fontId="80"/>
  </si>
  <si>
    <t>月分）</t>
    <rPh sb="0" eb="1">
      <t>ツキ</t>
    </rPh>
    <rPh sb="1" eb="2">
      <t>ブン</t>
    </rPh>
    <phoneticPr fontId="80"/>
  </si>
  <si>
    <t>月　　別</t>
    <rPh sb="0" eb="1">
      <t>ツキ</t>
    </rPh>
    <rPh sb="3" eb="4">
      <t>ベツ</t>
    </rPh>
    <phoneticPr fontId="80"/>
  </si>
  <si>
    <t>予定工程　％
（　）は工程変更後</t>
    <rPh sb="0" eb="2">
      <t>ヨテイ</t>
    </rPh>
    <rPh sb="2" eb="4">
      <t>コウテイ</t>
    </rPh>
    <rPh sb="11" eb="13">
      <t>コウテイ</t>
    </rPh>
    <rPh sb="13" eb="15">
      <t>ヘンコウ</t>
    </rPh>
    <rPh sb="15" eb="16">
      <t>ゴ</t>
    </rPh>
    <phoneticPr fontId="80"/>
  </si>
  <si>
    <t>実施工程　％</t>
    <rPh sb="0" eb="2">
      <t>ジッシ</t>
    </rPh>
    <rPh sb="2" eb="4">
      <t>コウテイ</t>
    </rPh>
    <phoneticPr fontId="80"/>
  </si>
  <si>
    <t>備　　考</t>
    <rPh sb="0" eb="1">
      <t>ソナエ</t>
    </rPh>
    <rPh sb="3" eb="4">
      <t>コウ</t>
    </rPh>
    <phoneticPr fontId="80"/>
  </si>
  <si>
    <t>（記事欄）</t>
    <rPh sb="1" eb="3">
      <t>キジ</t>
    </rPh>
    <rPh sb="3" eb="4">
      <t>ラン</t>
    </rPh>
    <phoneticPr fontId="80"/>
  </si>
  <si>
    <t>総 括
監督員</t>
    <rPh sb="0" eb="1">
      <t>ソウ</t>
    </rPh>
    <rPh sb="2" eb="3">
      <t>カツ</t>
    </rPh>
    <rPh sb="4" eb="7">
      <t>カントクイン</t>
    </rPh>
    <phoneticPr fontId="10"/>
  </si>
  <si>
    <t>主 任
監督員</t>
    <rPh sb="0" eb="1">
      <t>シュ</t>
    </rPh>
    <rPh sb="2" eb="3">
      <t>ニン</t>
    </rPh>
    <rPh sb="4" eb="7">
      <t>カントクイン</t>
    </rPh>
    <phoneticPr fontId="10"/>
  </si>
  <si>
    <t>主　任
（監理）
技術者</t>
    <rPh sb="0" eb="1">
      <t>シュ</t>
    </rPh>
    <rPh sb="2" eb="3">
      <t>ニン</t>
    </rPh>
    <rPh sb="5" eb="6">
      <t>ラン</t>
    </rPh>
    <rPh sb="6" eb="7">
      <t>リ</t>
    </rPh>
    <rPh sb="9" eb="12">
      <t>ギジュツシャ</t>
    </rPh>
    <phoneticPr fontId="10"/>
  </si>
  <si>
    <t>工事履行報告書</t>
    <rPh sb="0" eb="2">
      <t>コウジ</t>
    </rPh>
    <rPh sb="2" eb="4">
      <t>リコウ</t>
    </rPh>
    <rPh sb="4" eb="7">
      <t>ホウコクショ</t>
    </rPh>
    <phoneticPr fontId="10"/>
  </si>
  <si>
    <t>指定部分完成通知書</t>
    <rPh sb="0" eb="2">
      <t>シテイ</t>
    </rPh>
    <rPh sb="2" eb="4">
      <t>ブブン</t>
    </rPh>
    <rPh sb="4" eb="6">
      <t>カンセイ</t>
    </rPh>
    <rPh sb="6" eb="9">
      <t>ツウチショ</t>
    </rPh>
    <phoneticPr fontId="10"/>
  </si>
  <si>
    <t>記</t>
    <rPh sb="0" eb="1">
      <t>キ</t>
    </rPh>
    <phoneticPr fontId="80"/>
  </si>
  <si>
    <t>指定部分引渡書</t>
    <rPh sb="0" eb="2">
      <t>シテイ</t>
    </rPh>
    <rPh sb="2" eb="4">
      <t>ブブン</t>
    </rPh>
    <rPh sb="4" eb="6">
      <t>ヒキワタシ</t>
    </rPh>
    <rPh sb="6" eb="7">
      <t>ショ</t>
    </rPh>
    <phoneticPr fontId="10"/>
  </si>
  <si>
    <t>1.</t>
    <phoneticPr fontId="10"/>
  </si>
  <si>
    <t>3.</t>
    <phoneticPr fontId="10"/>
  </si>
  <si>
    <t>工期延期届</t>
    <rPh sb="0" eb="2">
      <t>コウキ</t>
    </rPh>
    <rPh sb="2" eb="4">
      <t>エンキ</t>
    </rPh>
    <rPh sb="4" eb="5">
      <t>トドケ</t>
    </rPh>
    <phoneticPr fontId="10"/>
  </si>
  <si>
    <t>支給品受領書</t>
    <rPh sb="0" eb="2">
      <t>シキュウ</t>
    </rPh>
    <rPh sb="2" eb="3">
      <t>ヒン</t>
    </rPh>
    <rPh sb="3" eb="6">
      <t>ジュリョウショ</t>
    </rPh>
    <phoneticPr fontId="10"/>
  </si>
  <si>
    <t>様式－２４</t>
    <rPh sb="0" eb="2">
      <t>ヨウシキ</t>
    </rPh>
    <phoneticPr fontId="86"/>
  </si>
  <si>
    <t>支　　給　　品　　受　　領　　書</t>
  </si>
  <si>
    <t>（氏名）</t>
    <rPh sb="1" eb="3">
      <t>シメイ</t>
    </rPh>
    <phoneticPr fontId="86"/>
  </si>
  <si>
    <t>（現場代理人氏名）</t>
    <rPh sb="1" eb="3">
      <t>ゲンバ</t>
    </rPh>
    <rPh sb="3" eb="5">
      <t>ダイリ</t>
    </rPh>
    <rPh sb="5" eb="6">
      <t>ニン</t>
    </rPh>
    <rPh sb="6" eb="8">
      <t>シメイ</t>
    </rPh>
    <phoneticPr fontId="86"/>
  </si>
  <si>
    <t>　　　下記のとおり支給品を受領しました。</t>
  </si>
  <si>
    <t>工 事 名</t>
  </si>
  <si>
    <t>単　位</t>
  </si>
  <si>
    <t>前回まで</t>
    <phoneticPr fontId="86"/>
  </si>
  <si>
    <t>支給品清算書（支給材料清算書）</t>
    <rPh sb="0" eb="2">
      <t>シキュウ</t>
    </rPh>
    <rPh sb="2" eb="3">
      <t>ヒン</t>
    </rPh>
    <rPh sb="3" eb="6">
      <t>セイサンショ</t>
    </rPh>
    <rPh sb="7" eb="9">
      <t>シキュウ</t>
    </rPh>
    <rPh sb="9" eb="11">
      <t>ザイリョウ</t>
    </rPh>
    <rPh sb="11" eb="14">
      <t>セイサンショ</t>
    </rPh>
    <phoneticPr fontId="10"/>
  </si>
  <si>
    <t>様式－２５</t>
    <rPh sb="0" eb="2">
      <t>ヨウシキ</t>
    </rPh>
    <phoneticPr fontId="86"/>
  </si>
  <si>
    <t>支給品精算書（支給材料清算書）</t>
    <rPh sb="7" eb="9">
      <t>シキュウ</t>
    </rPh>
    <rPh sb="9" eb="11">
      <t>ザイリョウ</t>
    </rPh>
    <rPh sb="11" eb="14">
      <t>セイサンショ</t>
    </rPh>
    <phoneticPr fontId="92"/>
  </si>
  <si>
    <t>（現場代理人氏名）</t>
    <phoneticPr fontId="86"/>
  </si>
  <si>
    <t>　下記のとおり支給品を精算します。</t>
  </si>
  <si>
    <t>支給数量</t>
  </si>
  <si>
    <t>使用数量</t>
  </si>
  <si>
    <t>※</t>
  </si>
  <si>
    <t>※物品管理簿登記</t>
    <phoneticPr fontId="86"/>
  </si>
  <si>
    <t>主任監督員</t>
  </si>
  <si>
    <t>　　　　　　　</t>
  </si>
  <si>
    <t>（官職氏名）</t>
    <phoneticPr fontId="86"/>
  </si>
  <si>
    <t>現場発生品調書</t>
    <rPh sb="0" eb="2">
      <t>ゲンバ</t>
    </rPh>
    <rPh sb="2" eb="4">
      <t>ハッセイ</t>
    </rPh>
    <rPh sb="4" eb="5">
      <t>ヒン</t>
    </rPh>
    <rPh sb="5" eb="7">
      <t>チョウショ</t>
    </rPh>
    <phoneticPr fontId="10"/>
  </si>
  <si>
    <t>様式－２８</t>
    <rPh sb="0" eb="2">
      <t>ヨウシキ</t>
    </rPh>
    <phoneticPr fontId="86"/>
  </si>
  <si>
    <t>（現場代理人氏名）</t>
    <rPh sb="6" eb="8">
      <t>シメイ</t>
    </rPh>
    <phoneticPr fontId="86"/>
  </si>
  <si>
    <t>現　場　発　生　品　調　書</t>
  </si>
  <si>
    <t>品　　　　名</t>
  </si>
  <si>
    <t>規　　　　格</t>
  </si>
  <si>
    <t>数　　　　量</t>
  </si>
  <si>
    <t>摘　　　　　　要</t>
  </si>
  <si>
    <t>様式－２９</t>
    <rPh sb="0" eb="2">
      <t>ヨウシキ</t>
    </rPh>
    <phoneticPr fontId="80"/>
  </si>
  <si>
    <t>3．</t>
    <phoneticPr fontId="10"/>
  </si>
  <si>
    <t>4．</t>
    <phoneticPr fontId="10"/>
  </si>
  <si>
    <t>自</t>
    <rPh sb="0" eb="1">
      <t>ジ</t>
    </rPh>
    <phoneticPr fontId="10"/>
  </si>
  <si>
    <t>至</t>
    <rPh sb="0" eb="1">
      <t>イタ</t>
    </rPh>
    <phoneticPr fontId="10"/>
  </si>
  <si>
    <t>本文の年月日は実際に完成した年月日を記載する</t>
    <rPh sb="0" eb="2">
      <t>ホンブン</t>
    </rPh>
    <rPh sb="18" eb="20">
      <t>キサイ</t>
    </rPh>
    <phoneticPr fontId="10"/>
  </si>
  <si>
    <t>引渡書</t>
    <rPh sb="0" eb="2">
      <t>ヒキワタシ</t>
    </rPh>
    <rPh sb="2" eb="3">
      <t>ショ</t>
    </rPh>
    <phoneticPr fontId="10"/>
  </si>
  <si>
    <t>様式－３０</t>
    <rPh sb="0" eb="2">
      <t>ヨウシキ</t>
    </rPh>
    <phoneticPr fontId="80"/>
  </si>
  <si>
    <t>検査年月日</t>
  </si>
  <si>
    <t>創意工夫・社会性等に関する実施状況</t>
  </si>
  <si>
    <t>創意工夫・社会性等に関する実施状況</t>
    <rPh sb="0" eb="2">
      <t>ソウイ</t>
    </rPh>
    <rPh sb="2" eb="4">
      <t>クフウ</t>
    </rPh>
    <rPh sb="5" eb="7">
      <t>シャカイ</t>
    </rPh>
    <rPh sb="7" eb="8">
      <t>セイ</t>
    </rPh>
    <rPh sb="8" eb="9">
      <t>トウ</t>
    </rPh>
    <rPh sb="10" eb="11">
      <t>カン</t>
    </rPh>
    <rPh sb="13" eb="15">
      <t>ジッシ</t>
    </rPh>
    <rPh sb="15" eb="17">
      <t>ジョウキョウ</t>
    </rPh>
    <phoneticPr fontId="10"/>
  </si>
  <si>
    <t>様式－３４(1)</t>
    <rPh sb="0" eb="2">
      <t>ヨウシキ</t>
    </rPh>
    <phoneticPr fontId="10"/>
  </si>
  <si>
    <t xml:space="preserve">  　工　事　名</t>
    <phoneticPr fontId="10"/>
  </si>
  <si>
    <t xml:space="preserve"> 受注者名</t>
    <rPh sb="1" eb="3">
      <t>ジュチュウ</t>
    </rPh>
    <phoneticPr fontId="10"/>
  </si>
  <si>
    <t>評価内容</t>
    <phoneticPr fontId="10"/>
  </si>
  <si>
    <t>実施内容</t>
    <phoneticPr fontId="10"/>
  </si>
  <si>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</si>
  <si>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</si>
  <si>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</si>
  <si>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</si>
  <si>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</si>
  <si>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</si>
  <si>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</si>
  <si>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</si>
  <si>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</si>
  <si>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・福岡県新技術・新工法ライブラリーの活用</t>
    <phoneticPr fontId="85"/>
  </si>
  <si>
    <t>・ＮＥＴＩＳ登録技術の活用</t>
    <rPh sb="11" eb="13">
      <t>カツヨウ</t>
    </rPh>
    <phoneticPr fontId="85"/>
  </si>
  <si>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</si>
  <si>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</si>
  <si>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</si>
  <si>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</si>
  <si>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</si>
  <si>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</si>
  <si>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</si>
  <si>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</si>
  <si>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</si>
  <si>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</si>
  <si>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</si>
  <si>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</si>
  <si>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</si>
  <si>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</si>
  <si>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</si>
  <si>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</si>
  <si>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</si>
  <si>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</si>
  <si>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10"/>
  </si>
  <si>
    <t>提案内容</t>
    <rPh sb="0" eb="2">
      <t>テイアン</t>
    </rPh>
    <rPh sb="2" eb="4">
      <t>ナイヨウ</t>
    </rPh>
    <phoneticPr fontId="10"/>
  </si>
  <si>
    <t>（説明）</t>
    <rPh sb="1" eb="3">
      <t>セツメイ</t>
    </rPh>
    <phoneticPr fontId="10"/>
  </si>
  <si>
    <t>(添付図）</t>
    <rPh sb="1" eb="3">
      <t>テンプ</t>
    </rPh>
    <rPh sb="3" eb="4">
      <t>ズ</t>
    </rPh>
    <phoneticPr fontId="10"/>
  </si>
  <si>
    <t>説明資料は簡潔に作成するものとし、必要に応じて別葉とする</t>
  </si>
  <si>
    <t>所長</t>
    <rPh sb="0" eb="2">
      <t>ショチョウ</t>
    </rPh>
    <phoneticPr fontId="10"/>
  </si>
  <si>
    <t>契約金額</t>
    <phoneticPr fontId="92"/>
  </si>
  <si>
    <t>￥</t>
    <phoneticPr fontId="92"/>
  </si>
  <si>
    <t>生　年　月　日</t>
    <rPh sb="0" eb="1">
      <t>セイ</t>
    </rPh>
    <rPh sb="2" eb="3">
      <t>ネン</t>
    </rPh>
    <rPh sb="4" eb="5">
      <t>ツキ</t>
    </rPh>
    <rPh sb="6" eb="7">
      <t>ヒ</t>
    </rPh>
    <phoneticPr fontId="80"/>
  </si>
  <si>
    <t>最　終　学　歴</t>
    <rPh sb="0" eb="1">
      <t>サイ</t>
    </rPh>
    <rPh sb="2" eb="3">
      <t>シュウ</t>
    </rPh>
    <rPh sb="4" eb="5">
      <t>ガク</t>
    </rPh>
    <rPh sb="6" eb="7">
      <t>レキ</t>
    </rPh>
    <phoneticPr fontId="80"/>
  </si>
  <si>
    <t>工　事　経　歴</t>
    <rPh sb="0" eb="1">
      <t>コウ</t>
    </rPh>
    <rPh sb="2" eb="3">
      <t>ジ</t>
    </rPh>
    <rPh sb="4" eb="5">
      <t>キョウ</t>
    </rPh>
    <rPh sb="6" eb="7">
      <t>レキ</t>
    </rPh>
    <phoneticPr fontId="10"/>
  </si>
  <si>
    <t>工　　期</t>
    <rPh sb="0" eb="1">
      <t>コウ</t>
    </rPh>
    <rPh sb="3" eb="4">
      <t>キ</t>
    </rPh>
    <phoneticPr fontId="80"/>
  </si>
  <si>
    <t>（</t>
    <phoneticPr fontId="10"/>
  </si>
  <si>
    <t>）</t>
    <phoneticPr fontId="10"/>
  </si>
  <si>
    <t>します。</t>
    <phoneticPr fontId="10"/>
  </si>
  <si>
    <t>・</t>
    <phoneticPr fontId="10"/>
  </si>
  <si>
    <t>します。</t>
    <phoneticPr fontId="10"/>
  </si>
  <si>
    <t>□その他</t>
    <phoneticPr fontId="10"/>
  </si>
  <si>
    <t>材　料　確　認　書</t>
    <rPh sb="8" eb="9">
      <t>ショ</t>
    </rPh>
    <phoneticPr fontId="10"/>
  </si>
  <si>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10"/>
  </si>
  <si>
    <t>材料名</t>
    <rPh sb="0" eb="2">
      <t>ザイリョウ</t>
    </rPh>
    <rPh sb="2" eb="3">
      <t>メイ</t>
    </rPh>
    <phoneticPr fontId="10"/>
  </si>
  <si>
    <t>搬入数量</t>
    <rPh sb="0" eb="2">
      <t>ハンニュウ</t>
    </rPh>
    <rPh sb="2" eb="4">
      <t>スウリョウ</t>
    </rPh>
    <phoneticPr fontId="10"/>
  </si>
  <si>
    <t>確　　認　　欄</t>
    <rPh sb="0" eb="1">
      <t>アキラ</t>
    </rPh>
    <rPh sb="3" eb="4">
      <t>シノブ</t>
    </rPh>
    <rPh sb="6" eb="7">
      <t>ラン</t>
    </rPh>
    <phoneticPr fontId="10"/>
  </si>
  <si>
    <t>確認年月日</t>
    <rPh sb="0" eb="2">
      <t>カクニン</t>
    </rPh>
    <rPh sb="2" eb="5">
      <t>ネンガッピ</t>
    </rPh>
    <phoneticPr fontId="10"/>
  </si>
  <si>
    <t>確認方法</t>
    <rPh sb="0" eb="2">
      <t>カクニン</t>
    </rPh>
    <rPh sb="2" eb="4">
      <t>ホウホウ</t>
    </rPh>
    <phoneticPr fontId="10"/>
  </si>
  <si>
    <t>合格数量</t>
    <rPh sb="0" eb="2">
      <t>ゴウカク</t>
    </rPh>
    <rPh sb="2" eb="4">
      <t>スウリョウ</t>
    </rPh>
    <phoneticPr fontId="10"/>
  </si>
  <si>
    <t>確認印</t>
    <rPh sb="0" eb="3">
      <t>カクニンイン</t>
    </rPh>
    <phoneticPr fontId="10"/>
  </si>
  <si>
    <t>発信者</t>
    <phoneticPr fontId="10"/>
  </si>
  <si>
    <t>まで</t>
    <phoneticPr fontId="10"/>
  </si>
  <si>
    <t>年　齢</t>
    <phoneticPr fontId="10"/>
  </si>
  <si>
    <t>性　別</t>
    <phoneticPr fontId="10"/>
  </si>
  <si>
    <t>～</t>
    <phoneticPr fontId="80"/>
  </si>
  <si>
    <t>（</t>
    <phoneticPr fontId="80"/>
  </si>
  <si>
    <t>氏名</t>
    <rPh sb="0" eb="2">
      <t>シメイ</t>
    </rPh>
    <phoneticPr fontId="92"/>
  </si>
  <si>
    <t>中間前金払認定請求書</t>
    <rPh sb="0" eb="2">
      <t>チュウカン</t>
    </rPh>
    <rPh sb="2" eb="4">
      <t>マエキン</t>
    </rPh>
    <rPh sb="4" eb="5">
      <t>ハラ</t>
    </rPh>
    <rPh sb="5" eb="7">
      <t>ニンテイ</t>
    </rPh>
    <rPh sb="7" eb="10">
      <t>セイキュウショ</t>
    </rPh>
    <phoneticPr fontId="10"/>
  </si>
  <si>
    <t>工事検査員任命伺</t>
    <rPh sb="0" eb="2">
      <t>コウジ</t>
    </rPh>
    <rPh sb="2" eb="4">
      <t>ケンサ</t>
    </rPh>
    <rPh sb="4" eb="5">
      <t>イン</t>
    </rPh>
    <rPh sb="5" eb="7">
      <t>ニンメイ</t>
    </rPh>
    <rPh sb="7" eb="8">
      <t>ウカガ</t>
    </rPh>
    <phoneticPr fontId="92"/>
  </si>
  <si>
    <t>上記工事の完成検査について、下記の者を任命してよろしいか伺います。</t>
    <rPh sb="0" eb="2">
      <t>ジョウキ</t>
    </rPh>
    <rPh sb="2" eb="4">
      <t>コウジ</t>
    </rPh>
    <rPh sb="5" eb="7">
      <t>カンセイ</t>
    </rPh>
    <rPh sb="7" eb="9">
      <t>ケンサ</t>
    </rPh>
    <rPh sb="14" eb="16">
      <t>カキ</t>
    </rPh>
    <rPh sb="17" eb="18">
      <t>モノ</t>
    </rPh>
    <rPh sb="19" eb="21">
      <t>ニンメイ</t>
    </rPh>
    <rPh sb="28" eb="29">
      <t>ウカガ</t>
    </rPh>
    <phoneticPr fontId="92"/>
  </si>
  <si>
    <t>工事検査員</t>
    <rPh sb="0" eb="2">
      <t>コウジ</t>
    </rPh>
    <rPh sb="2" eb="5">
      <t>ケンサイン</t>
    </rPh>
    <phoneticPr fontId="92"/>
  </si>
  <si>
    <t>職</t>
    <rPh sb="0" eb="1">
      <t>ショク</t>
    </rPh>
    <phoneticPr fontId="92"/>
  </si>
  <si>
    <t>2.</t>
    <phoneticPr fontId="10"/>
  </si>
  <si>
    <t>　　(注)　※は主任監督員が記入する。</t>
    <phoneticPr fontId="10"/>
  </si>
  <si>
    <t>　　　　　</t>
    <phoneticPr fontId="86"/>
  </si>
  <si>
    <t>完　　成　　通　　知　　書</t>
    <phoneticPr fontId="80"/>
  </si>
  <si>
    <t>下記工事は</t>
    <phoneticPr fontId="10"/>
  </si>
  <si>
    <t>をもって完成したので工事請負契約書</t>
    <phoneticPr fontId="85"/>
  </si>
  <si>
    <t>第32条第1項に基づき通知します。</t>
    <phoneticPr fontId="80"/>
  </si>
  <si>
    <t>2．</t>
    <phoneticPr fontId="10"/>
  </si>
  <si>
    <t>引　　　　渡　　　　書</t>
    <phoneticPr fontId="80"/>
  </si>
  <si>
    <t>下記工事を工事請負契約書第32条第4項に基づき引渡します。</t>
    <phoneticPr fontId="85"/>
  </si>
  <si>
    <t>項　　　目</t>
    <phoneticPr fontId="10"/>
  </si>
  <si>
    <t>■受注者</t>
    <rPh sb="1" eb="4">
      <t>ジュチュウシャ</t>
    </rPh>
    <phoneticPr fontId="10"/>
  </si>
  <si>
    <t>㎞</t>
    <phoneticPr fontId="10"/>
  </si>
  <si>
    <t>㎞</t>
    <phoneticPr fontId="10"/>
  </si>
  <si>
    <t>建設業退職金共済制度の掛金収納書</t>
    <rPh sb="0" eb="3">
      <t>ケンセツギョウ</t>
    </rPh>
    <rPh sb="3" eb="6">
      <t>タイショクキン</t>
    </rPh>
    <rPh sb="6" eb="8">
      <t>キョウサイ</t>
    </rPh>
    <rPh sb="8" eb="10">
      <t>セイド</t>
    </rPh>
    <rPh sb="11" eb="13">
      <t>カケキン</t>
    </rPh>
    <rPh sb="13" eb="15">
      <t>シュウノウ</t>
    </rPh>
    <rPh sb="15" eb="16">
      <t>ショ</t>
    </rPh>
    <phoneticPr fontId="10"/>
  </si>
  <si>
    <t>指名停止業者との資材、原材料購入契約等承認申請書</t>
    <rPh sb="0" eb="2">
      <t>シメイ</t>
    </rPh>
    <rPh sb="2" eb="4">
      <t>テイシ</t>
    </rPh>
    <rPh sb="4" eb="6">
      <t>ギョウシャ</t>
    </rPh>
    <rPh sb="8" eb="10">
      <t>シザイ</t>
    </rPh>
    <rPh sb="11" eb="14">
      <t>ゲンザイリョウ</t>
    </rPh>
    <rPh sb="14" eb="16">
      <t>コウニュウ</t>
    </rPh>
    <rPh sb="16" eb="18">
      <t>ケイヤク</t>
    </rPh>
    <rPh sb="18" eb="19">
      <t>トウ</t>
    </rPh>
    <rPh sb="19" eb="21">
      <t>ショウニン</t>
    </rPh>
    <rPh sb="21" eb="24">
      <t>シンセイショ</t>
    </rPh>
    <phoneticPr fontId="10"/>
  </si>
  <si>
    <t>2企画第6161号</t>
    <rPh sb="1" eb="3">
      <t>キカク</t>
    </rPh>
    <rPh sb="3" eb="4">
      <t>ダイ</t>
    </rPh>
    <rPh sb="8" eb="9">
      <t>ゴウ</t>
    </rPh>
    <phoneticPr fontId="10"/>
  </si>
  <si>
    <t>材料承認願</t>
    <rPh sb="0" eb="2">
      <t>ザイリョウ</t>
    </rPh>
    <rPh sb="2" eb="4">
      <t>ショウニン</t>
    </rPh>
    <rPh sb="4" eb="5">
      <t>ネガ</t>
    </rPh>
    <phoneticPr fontId="10"/>
  </si>
  <si>
    <t>材料確認書</t>
    <rPh sb="0" eb="2">
      <t>ザイリョウ</t>
    </rPh>
    <rPh sb="2" eb="5">
      <t>カクニンショ</t>
    </rPh>
    <phoneticPr fontId="10"/>
  </si>
  <si>
    <t>下記種別について、段階確認を行う予定であるので通知します。</t>
    <phoneticPr fontId="10"/>
  </si>
  <si>
    <t>(注)</t>
    <phoneticPr fontId="80"/>
  </si>
  <si>
    <t>1．</t>
    <phoneticPr fontId="10"/>
  </si>
  <si>
    <t>￥</t>
    <phoneticPr fontId="80"/>
  </si>
  <si>
    <t>工　事　名</t>
    <phoneticPr fontId="10"/>
  </si>
  <si>
    <t>回変更）</t>
    <phoneticPr fontId="10"/>
  </si>
  <si>
    <t>(第</t>
    <rPh sb="1" eb="2">
      <t>ダイ</t>
    </rPh>
    <phoneticPr fontId="10"/>
  </si>
  <si>
    <t>補修完了届</t>
    <rPh sb="0" eb="2">
      <t>ホシュウ</t>
    </rPh>
    <rPh sb="2" eb="4">
      <t>カンリョウ</t>
    </rPh>
    <rPh sb="4" eb="5">
      <t>トドケ</t>
    </rPh>
    <phoneticPr fontId="10"/>
  </si>
  <si>
    <t xml:space="preserve">受入地確認書
  上記建設発生土を引き受けました。
          　住　所
         　 氏　名
</t>
    <rPh sb="0" eb="1">
      <t>ウ</t>
    </rPh>
    <rPh sb="1" eb="2">
      <t>イ</t>
    </rPh>
    <rPh sb="2" eb="3">
      <t>チ</t>
    </rPh>
    <phoneticPr fontId="10"/>
  </si>
  <si>
    <t>完成通知書</t>
    <rPh sb="0" eb="2">
      <t>カンセイ</t>
    </rPh>
    <rPh sb="2" eb="5">
      <t>ツウチショ</t>
    </rPh>
    <phoneticPr fontId="10"/>
  </si>
  <si>
    <t>現場代理人等変更通知書</t>
    <rPh sb="0" eb="2">
      <t>ゲンバ</t>
    </rPh>
    <rPh sb="2" eb="5">
      <t>ダイリニン</t>
    </rPh>
    <rPh sb="5" eb="6">
      <t>トウ</t>
    </rPh>
    <rPh sb="6" eb="8">
      <t>ヘンコウ</t>
    </rPh>
    <rPh sb="8" eb="11">
      <t>ツウチショ</t>
    </rPh>
    <phoneticPr fontId="10"/>
  </si>
  <si>
    <t>工事の部分使用について</t>
    <rPh sb="0" eb="2">
      <t>コウジ</t>
    </rPh>
    <rPh sb="3" eb="5">
      <t>ブブン</t>
    </rPh>
    <rPh sb="5" eb="7">
      <t>シヨウ</t>
    </rPh>
    <phoneticPr fontId="10"/>
  </si>
  <si>
    <t>再資源化等報告</t>
    <rPh sb="0" eb="1">
      <t>サイ</t>
    </rPh>
    <rPh sb="1" eb="4">
      <t>シゲンカ</t>
    </rPh>
    <rPh sb="4" eb="5">
      <t>トウ</t>
    </rPh>
    <rPh sb="5" eb="7">
      <t>ホウコク</t>
    </rPh>
    <phoneticPr fontId="10"/>
  </si>
  <si>
    <t xml:space="preserve">受入地同意書
  上記建設発生土を引き受けます。
　尚、処分地施工に伴い第三者に損害を生じたときは、  
  請負業者と協議しその解決に当たることを同意します。
          　住　所
         　 氏　名
</t>
    <rPh sb="0" eb="1">
      <t>ウ</t>
    </rPh>
    <rPh sb="1" eb="2">
      <t>イ</t>
    </rPh>
    <rPh sb="2" eb="3">
      <t>チ</t>
    </rPh>
    <rPh sb="3" eb="6">
      <t>ドウイショ</t>
    </rPh>
    <phoneticPr fontId="10"/>
  </si>
  <si>
    <t>材料確認が必要な場合</t>
    <rPh sb="0" eb="2">
      <t>ザイリョウ</t>
    </rPh>
    <rPh sb="2" eb="4">
      <t>カクニン</t>
    </rPh>
    <rPh sb="5" eb="7">
      <t>ヒツヨウ</t>
    </rPh>
    <rPh sb="8" eb="10">
      <t>バアイ</t>
    </rPh>
    <phoneticPr fontId="10"/>
  </si>
  <si>
    <t>現場代理人等通知書</t>
    <rPh sb="0" eb="2">
      <t>ゲンバ</t>
    </rPh>
    <rPh sb="2" eb="5">
      <t>ダイリニン</t>
    </rPh>
    <rPh sb="5" eb="6">
      <t>トウ</t>
    </rPh>
    <rPh sb="6" eb="9">
      <t>ツウチショ</t>
    </rPh>
    <phoneticPr fontId="10"/>
  </si>
  <si>
    <t>経歴書</t>
    <rPh sb="0" eb="3">
      <t>ケイレキショ</t>
    </rPh>
    <phoneticPr fontId="10"/>
  </si>
  <si>
    <r>
      <t>処分方法</t>
    </r>
    <r>
      <rPr>
        <sz val="8"/>
        <rFont val="ＭＳ Ｐ明朝"/>
        <family val="1"/>
        <charset val="128"/>
      </rPr>
      <t>※１　</t>
    </r>
    <rPh sb="0" eb="2">
      <t>ショブン</t>
    </rPh>
    <rPh sb="2" eb="4">
      <t>ホウホウ</t>
    </rPh>
    <phoneticPr fontId="10"/>
  </si>
  <si>
    <r>
      <t>２つの地域にまたがる場合</t>
    </r>
    <r>
      <rPr>
        <sz val="8"/>
        <rFont val="ＭＳ Ｐ明朝"/>
        <family val="1"/>
        <charset val="128"/>
      </rPr>
      <t>※２</t>
    </r>
    <phoneticPr fontId="10"/>
  </si>
  <si>
    <t>土工または路盤を含む工事で受注者が希望する場合、工事打合せ簿にICT活用工事計画書及びICT活用施工範囲図を添付の上提出</t>
    <rPh sb="0" eb="2">
      <t>ドコウ</t>
    </rPh>
    <rPh sb="5" eb="7">
      <t>ロバン</t>
    </rPh>
    <rPh sb="8" eb="9">
      <t>フク</t>
    </rPh>
    <rPh sb="10" eb="12">
      <t>コウジ</t>
    </rPh>
    <rPh sb="13" eb="15">
      <t>ジュチュウ</t>
    </rPh>
    <rPh sb="15" eb="16">
      <t>シャ</t>
    </rPh>
    <rPh sb="17" eb="19">
      <t>キボウ</t>
    </rPh>
    <rPh sb="21" eb="23">
      <t>バアイ</t>
    </rPh>
    <phoneticPr fontId="10"/>
  </si>
  <si>
    <t>現場発生品がある場合に提出</t>
    <rPh sb="0" eb="2">
      <t>ゲンバ</t>
    </rPh>
    <rPh sb="2" eb="4">
      <t>ハッセイ</t>
    </rPh>
    <rPh sb="4" eb="5">
      <t>ヒン</t>
    </rPh>
    <rPh sb="8" eb="10">
      <t>バアイ</t>
    </rPh>
    <rPh sb="11" eb="13">
      <t>テイシュツ</t>
    </rPh>
    <phoneticPr fontId="10"/>
  </si>
  <si>
    <t>完成検査終了後に提出</t>
    <rPh sb="0" eb="2">
      <t>カンセイ</t>
    </rPh>
    <rPh sb="2" eb="4">
      <t>ケンサ</t>
    </rPh>
    <rPh sb="4" eb="7">
      <t>シュウリョウゴ</t>
    </rPh>
    <rPh sb="8" eb="10">
      <t>テイシュツ</t>
    </rPh>
    <phoneticPr fontId="10"/>
  </si>
  <si>
    <t>部分払を請求する場合に提出（契約担当者へ）</t>
    <rPh sb="0" eb="2">
      <t>ブブン</t>
    </rPh>
    <rPh sb="2" eb="3">
      <t>バライ</t>
    </rPh>
    <rPh sb="4" eb="6">
      <t>セイキュウ</t>
    </rPh>
    <rPh sb="8" eb="10">
      <t>バアイ</t>
    </rPh>
    <rPh sb="11" eb="13">
      <t>テイシュツ</t>
    </rPh>
    <rPh sb="14" eb="16">
      <t>ケイヤク</t>
    </rPh>
    <rPh sb="16" eb="19">
      <t>タントウシャ</t>
    </rPh>
    <phoneticPr fontId="10"/>
  </si>
  <si>
    <t>指定部分払を請求する場合に提出（契約担当者へ）</t>
    <rPh sb="0" eb="2">
      <t>シテイ</t>
    </rPh>
    <rPh sb="2" eb="4">
      <t>ブブン</t>
    </rPh>
    <rPh sb="4" eb="5">
      <t>バライ</t>
    </rPh>
    <rPh sb="6" eb="8">
      <t>セイキュウ</t>
    </rPh>
    <rPh sb="10" eb="12">
      <t>バアイ</t>
    </rPh>
    <rPh sb="13" eb="15">
      <t>テイシュツ</t>
    </rPh>
    <rPh sb="16" eb="18">
      <t>ケイヤク</t>
    </rPh>
    <rPh sb="18" eb="21">
      <t>タントウシャ</t>
    </rPh>
    <phoneticPr fontId="10"/>
  </si>
  <si>
    <t xml:space="preserve"> 自ら立案実施した創意工夫や技術力</t>
    <phoneticPr fontId="10"/>
  </si>
  <si>
    <t>県外品使用の場合は「材料承認願」に添付</t>
    <rPh sb="0" eb="2">
      <t>ケンガイ</t>
    </rPh>
    <rPh sb="2" eb="3">
      <t>ヒン</t>
    </rPh>
    <rPh sb="3" eb="5">
      <t>シヨウ</t>
    </rPh>
    <rPh sb="6" eb="8">
      <t>バアイ</t>
    </rPh>
    <rPh sb="10" eb="12">
      <t>ザイリョウ</t>
    </rPh>
    <rPh sb="12" eb="14">
      <t>ショウニン</t>
    </rPh>
    <rPh sb="14" eb="15">
      <t>ネガイ</t>
    </rPh>
    <rPh sb="17" eb="19">
      <t>テンプ</t>
    </rPh>
    <phoneticPr fontId="10"/>
  </si>
  <si>
    <t>中間前金払に係る認定を請求する場合</t>
    <rPh sb="15" eb="17">
      <t>バアイ</t>
    </rPh>
    <phoneticPr fontId="10"/>
  </si>
  <si>
    <t>指定部分が完成した場合</t>
    <rPh sb="0" eb="2">
      <t>シテイ</t>
    </rPh>
    <rPh sb="2" eb="4">
      <t>ブブン</t>
    </rPh>
    <rPh sb="5" eb="7">
      <t>カンセイ</t>
    </rPh>
    <rPh sb="9" eb="11">
      <t>バアイ</t>
    </rPh>
    <phoneticPr fontId="10"/>
  </si>
  <si>
    <t>指定部分を引渡す場合</t>
    <rPh sb="0" eb="2">
      <t>シテイ</t>
    </rPh>
    <rPh sb="2" eb="4">
      <t>ブブン</t>
    </rPh>
    <rPh sb="5" eb="7">
      <t>ヒキワタ</t>
    </rPh>
    <rPh sb="8" eb="10">
      <t>バアイ</t>
    </rPh>
    <phoneticPr fontId="10"/>
  </si>
  <si>
    <t>工事が完成した時点</t>
    <rPh sb="0" eb="2">
      <t>コウジ</t>
    </rPh>
    <rPh sb="3" eb="5">
      <t>カンセイ</t>
    </rPh>
    <rPh sb="7" eb="9">
      <t>ジテン</t>
    </rPh>
    <phoneticPr fontId="10"/>
  </si>
  <si>
    <t>品質・出来形管理がある場合</t>
    <rPh sb="0" eb="2">
      <t>ヒンシツ</t>
    </rPh>
    <rPh sb="3" eb="6">
      <t>デキガタ</t>
    </rPh>
    <rPh sb="6" eb="8">
      <t>カンリ</t>
    </rPh>
    <rPh sb="11" eb="13">
      <t>バアイ</t>
    </rPh>
    <phoneticPr fontId="10"/>
  </si>
  <si>
    <t>各種試験成績がある場合</t>
    <rPh sb="0" eb="2">
      <t>カクシュ</t>
    </rPh>
    <rPh sb="2" eb="4">
      <t>シケン</t>
    </rPh>
    <rPh sb="4" eb="6">
      <t>セイセキ</t>
    </rPh>
    <rPh sb="9" eb="11">
      <t>バアイ</t>
    </rPh>
    <phoneticPr fontId="10"/>
  </si>
  <si>
    <t>受注者（住所）</t>
    <rPh sb="0" eb="2">
      <t>ジュチュウ</t>
    </rPh>
    <rPh sb="2" eb="3">
      <t>シャ</t>
    </rPh>
    <phoneticPr fontId="86"/>
  </si>
  <si>
    <t>品目</t>
    <phoneticPr fontId="10"/>
  </si>
  <si>
    <t>規格</t>
    <phoneticPr fontId="10"/>
  </si>
  <si>
    <t>数量</t>
    <phoneticPr fontId="10"/>
  </si>
  <si>
    <t>残数量</t>
    <phoneticPr fontId="10"/>
  </si>
  <si>
    <t>備考</t>
    <phoneticPr fontId="10"/>
  </si>
  <si>
    <t>証明欄</t>
    <phoneticPr fontId="10"/>
  </si>
  <si>
    <t>上記精算について調査したところ事実に相違ないことを</t>
    <phoneticPr fontId="10"/>
  </si>
  <si>
    <t>証明する。</t>
    <phoneticPr fontId="10"/>
  </si>
  <si>
    <t>品目</t>
    <phoneticPr fontId="10"/>
  </si>
  <si>
    <t>単位</t>
    <phoneticPr fontId="10"/>
  </si>
  <si>
    <t>今回</t>
    <phoneticPr fontId="10"/>
  </si>
  <si>
    <t>累計</t>
    <phoneticPr fontId="10"/>
  </si>
  <si>
    <t>備考</t>
    <phoneticPr fontId="10"/>
  </si>
  <si>
    <t>雇用関係が確認できる書類、資格証の写し等添付</t>
    <rPh sb="0" eb="2">
      <t>コヨウ</t>
    </rPh>
    <rPh sb="2" eb="4">
      <t>カンケイ</t>
    </rPh>
    <rPh sb="5" eb="7">
      <t>カクニン</t>
    </rPh>
    <rPh sb="10" eb="12">
      <t>ショルイ</t>
    </rPh>
    <rPh sb="13" eb="15">
      <t>シカク</t>
    </rPh>
    <rPh sb="15" eb="16">
      <t>ショウ</t>
    </rPh>
    <rPh sb="17" eb="18">
      <t>ウツ</t>
    </rPh>
    <rPh sb="19" eb="20">
      <t>ナド</t>
    </rPh>
    <rPh sb="20" eb="22">
      <t>テンプ</t>
    </rPh>
    <phoneticPr fontId="10"/>
  </si>
  <si>
    <t>「現場代理人等通知書」「経歴書」を添付して提出</t>
    <rPh sb="1" eb="3">
      <t>ゲンバ</t>
    </rPh>
    <rPh sb="3" eb="6">
      <t>ダイリニン</t>
    </rPh>
    <rPh sb="6" eb="7">
      <t>トウ</t>
    </rPh>
    <rPh sb="7" eb="10">
      <t>ツウチショ</t>
    </rPh>
    <rPh sb="12" eb="15">
      <t>ケイレキショ</t>
    </rPh>
    <rPh sb="17" eb="19">
      <t>テンプ</t>
    </rPh>
    <rPh sb="21" eb="23">
      <t>テイシュツ</t>
    </rPh>
    <phoneticPr fontId="10"/>
  </si>
  <si>
    <t>指名停止期間中の建設業者の資材・原材料を使用しなければ県発注工事に影響を及ぼすおそれがある等やむを得ない特別の事由がある場合、「材料承認願」に添付</t>
    <rPh sb="71" eb="73">
      <t>テンプ</t>
    </rPh>
    <phoneticPr fontId="10"/>
  </si>
  <si>
    <t>契約締結後にＶＥ提案を行う場合に提出</t>
    <rPh sb="0" eb="2">
      <t>ケイヤク</t>
    </rPh>
    <rPh sb="2" eb="4">
      <t>テイケツ</t>
    </rPh>
    <rPh sb="4" eb="5">
      <t>ゴ</t>
    </rPh>
    <rPh sb="8" eb="10">
      <t>テイアン</t>
    </rPh>
    <rPh sb="11" eb="12">
      <t>オコナ</t>
    </rPh>
    <rPh sb="13" eb="15">
      <t>バアイ</t>
    </rPh>
    <rPh sb="16" eb="18">
      <t>テイシュツ</t>
    </rPh>
    <phoneticPr fontId="10"/>
  </si>
  <si>
    <t>請負金額5千万円以上及び監督員の指示した工事</t>
    <rPh sb="0" eb="2">
      <t>ウケオイ</t>
    </rPh>
    <rPh sb="2" eb="4">
      <t>キンガク</t>
    </rPh>
    <rPh sb="5" eb="10">
      <t>センマンエンイジョウ</t>
    </rPh>
    <rPh sb="10" eb="11">
      <t>オヨ</t>
    </rPh>
    <rPh sb="12" eb="15">
      <t>カントクイン</t>
    </rPh>
    <rPh sb="16" eb="18">
      <t>シジ</t>
    </rPh>
    <rPh sb="20" eb="22">
      <t>コウジ</t>
    </rPh>
    <phoneticPr fontId="10"/>
  </si>
  <si>
    <t>支給品を受領した場合に提出</t>
    <rPh sb="0" eb="2">
      <t>シキュウ</t>
    </rPh>
    <rPh sb="2" eb="3">
      <t>ヒン</t>
    </rPh>
    <rPh sb="4" eb="6">
      <t>ジュリョウ</t>
    </rPh>
    <rPh sb="8" eb="10">
      <t>バアイ</t>
    </rPh>
    <rPh sb="11" eb="13">
      <t>テイシュツ</t>
    </rPh>
    <phoneticPr fontId="10"/>
  </si>
  <si>
    <t>事故が発生した場合に直ちに連絡し、速やかに概要を書面で報告</t>
    <rPh sb="0" eb="2">
      <t>ジコ</t>
    </rPh>
    <rPh sb="3" eb="5">
      <t>ハッセイ</t>
    </rPh>
    <rPh sb="7" eb="9">
      <t>バアイ</t>
    </rPh>
    <rPh sb="10" eb="11">
      <t>タダ</t>
    </rPh>
    <rPh sb="13" eb="15">
      <t>レンラク</t>
    </rPh>
    <rPh sb="17" eb="18">
      <t>スミ</t>
    </rPh>
    <rPh sb="21" eb="23">
      <t>ガイヨウ</t>
    </rPh>
    <rPh sb="24" eb="26">
      <t>ショメン</t>
    </rPh>
    <rPh sb="27" eb="29">
      <t>ホウコク</t>
    </rPh>
    <phoneticPr fontId="10"/>
  </si>
  <si>
    <t>現場代理人等の変更がある場合に提出</t>
    <rPh sb="0" eb="2">
      <t>ゲンバ</t>
    </rPh>
    <rPh sb="2" eb="5">
      <t>ダイリニン</t>
    </rPh>
    <rPh sb="5" eb="6">
      <t>トウ</t>
    </rPh>
    <rPh sb="7" eb="9">
      <t>ヘンコウ</t>
    </rPh>
    <rPh sb="12" eb="14">
      <t>バアイ</t>
    </rPh>
    <rPh sb="15" eb="17">
      <t>テイシュツ</t>
    </rPh>
    <phoneticPr fontId="10"/>
  </si>
  <si>
    <t>工期、工程に変更がある場合に提出</t>
    <rPh sb="0" eb="2">
      <t>コウキ</t>
    </rPh>
    <rPh sb="3" eb="5">
      <t>コウテイ</t>
    </rPh>
    <rPh sb="6" eb="8">
      <t>ヘンコウ</t>
    </rPh>
    <rPh sb="11" eb="13">
      <t>バアイ</t>
    </rPh>
    <rPh sb="14" eb="16">
      <t>テイシュツ</t>
    </rPh>
    <phoneticPr fontId="10"/>
  </si>
  <si>
    <t>請負工事既済部分検査請求書</t>
    <rPh sb="0" eb="2">
      <t>ウケオイ</t>
    </rPh>
    <rPh sb="2" eb="4">
      <t>コウジ</t>
    </rPh>
    <rPh sb="4" eb="5">
      <t>スデ</t>
    </rPh>
    <rPh sb="5" eb="6">
      <t>スミ</t>
    </rPh>
    <rPh sb="6" eb="8">
      <t>ブブン</t>
    </rPh>
    <rPh sb="8" eb="10">
      <t>ケンサ</t>
    </rPh>
    <rPh sb="10" eb="13">
      <t>セイキュウショ</t>
    </rPh>
    <phoneticPr fontId="10"/>
  </si>
  <si>
    <t>創意工夫、地域社会への貢献等を実施した場合に提出</t>
    <rPh sb="0" eb="2">
      <t>ソウイ</t>
    </rPh>
    <rPh sb="2" eb="4">
      <t>クフウ</t>
    </rPh>
    <rPh sb="5" eb="7">
      <t>チイキ</t>
    </rPh>
    <rPh sb="7" eb="9">
      <t>シャカイ</t>
    </rPh>
    <rPh sb="11" eb="13">
      <t>コウケン</t>
    </rPh>
    <rPh sb="13" eb="14">
      <t>トウ</t>
    </rPh>
    <rPh sb="15" eb="17">
      <t>ジッシ</t>
    </rPh>
    <rPh sb="19" eb="21">
      <t>バアイ</t>
    </rPh>
    <rPh sb="22" eb="24">
      <t>テイシュツ</t>
    </rPh>
    <phoneticPr fontId="10"/>
  </si>
  <si>
    <t>支給品がある場合に提出</t>
    <rPh sb="0" eb="2">
      <t>シキュウ</t>
    </rPh>
    <rPh sb="2" eb="3">
      <t>ヒン</t>
    </rPh>
    <rPh sb="6" eb="8">
      <t>バアイ</t>
    </rPh>
    <rPh sb="9" eb="11">
      <t>テイシュツ</t>
    </rPh>
    <phoneticPr fontId="10"/>
  </si>
  <si>
    <t>修補がある場合に提出</t>
    <rPh sb="0" eb="2">
      <t>シュウホ</t>
    </rPh>
    <rPh sb="5" eb="7">
      <t>バアイ</t>
    </rPh>
    <rPh sb="8" eb="10">
      <t>テイシュツ</t>
    </rPh>
    <phoneticPr fontId="10"/>
  </si>
  <si>
    <t>引渡し前の工事目的物において、発注者から部分使用の協議があり、承諾する場合に提出</t>
    <rPh sb="0" eb="2">
      <t>ヒキワタ</t>
    </rPh>
    <rPh sb="3" eb="4">
      <t>マエ</t>
    </rPh>
    <rPh sb="5" eb="7">
      <t>コウジ</t>
    </rPh>
    <rPh sb="7" eb="10">
      <t>モクテキブツ</t>
    </rPh>
    <rPh sb="15" eb="18">
      <t>ハッチュウシャ</t>
    </rPh>
    <rPh sb="20" eb="22">
      <t>ブブン</t>
    </rPh>
    <rPh sb="22" eb="24">
      <t>シヨウ</t>
    </rPh>
    <rPh sb="25" eb="27">
      <t>キョウギ</t>
    </rPh>
    <rPh sb="31" eb="33">
      <t>ショウダク</t>
    </rPh>
    <rPh sb="35" eb="37">
      <t>バアイ</t>
    </rPh>
    <rPh sb="38" eb="40">
      <t>テイシュツ</t>
    </rPh>
    <phoneticPr fontId="10"/>
  </si>
  <si>
    <t>（現場代理人氏名）</t>
    <phoneticPr fontId="10"/>
  </si>
  <si>
    <t>最終学歴</t>
    <rPh sb="0" eb="2">
      <t>サイシュウ</t>
    </rPh>
    <rPh sb="2" eb="4">
      <t>ガクレキ</t>
    </rPh>
    <phoneticPr fontId="10"/>
  </si>
  <si>
    <t>契約後
1ヶ月以内</t>
    <rPh sb="0" eb="2">
      <t>ケイヤク</t>
    </rPh>
    <rPh sb="2" eb="3">
      <t>ゴ</t>
    </rPh>
    <rPh sb="6" eb="7">
      <t>ゲツ</t>
    </rPh>
    <rPh sb="7" eb="9">
      <t>イナイ</t>
    </rPh>
    <phoneticPr fontId="10"/>
  </si>
  <si>
    <t>昭和46年1月1日であれば「1971/1/1」と記入して下さい</t>
    <rPh sb="0" eb="2">
      <t>ショウワ</t>
    </rPh>
    <rPh sb="4" eb="5">
      <t>ネン</t>
    </rPh>
    <rPh sb="6" eb="7">
      <t>ガツ</t>
    </rPh>
    <rPh sb="8" eb="9">
      <t>ニチ</t>
    </rPh>
    <rPh sb="24" eb="26">
      <t>キニュウ</t>
    </rPh>
    <rPh sb="28" eb="29">
      <t>クダ</t>
    </rPh>
    <phoneticPr fontId="10"/>
  </si>
  <si>
    <t>予算年度</t>
    <rPh sb="0" eb="2">
      <t>ヨサン</t>
    </rPh>
    <rPh sb="2" eb="4">
      <t>ネンド</t>
    </rPh>
    <phoneticPr fontId="10"/>
  </si>
  <si>
    <t>発注事務所</t>
    <rPh sb="0" eb="2">
      <t>ハッチュウ</t>
    </rPh>
    <rPh sb="2" eb="5">
      <t>ジムショ</t>
    </rPh>
    <phoneticPr fontId="10"/>
  </si>
  <si>
    <t>資格名及び資格番号を記入して下さい</t>
    <rPh sb="0" eb="2">
      <t>シカク</t>
    </rPh>
    <rPh sb="2" eb="3">
      <t>メイ</t>
    </rPh>
    <rPh sb="3" eb="4">
      <t>オヨ</t>
    </rPh>
    <rPh sb="5" eb="7">
      <t>シカク</t>
    </rPh>
    <rPh sb="7" eb="9">
      <t>バンゴウ</t>
    </rPh>
    <rPh sb="10" eb="12">
      <t>キニュウ</t>
    </rPh>
    <rPh sb="14" eb="15">
      <t>クダ</t>
    </rPh>
    <phoneticPr fontId="10"/>
  </si>
  <si>
    <t>「現場代理人等通知書」に添付</t>
    <rPh sb="1" eb="3">
      <t>ゲンバ</t>
    </rPh>
    <rPh sb="3" eb="6">
      <t>ダイリニン</t>
    </rPh>
    <rPh sb="6" eb="7">
      <t>トウ</t>
    </rPh>
    <rPh sb="7" eb="10">
      <t>ツウチショ</t>
    </rPh>
    <rPh sb="12" eb="14">
      <t>テンプ</t>
    </rPh>
    <phoneticPr fontId="10"/>
  </si>
  <si>
    <t>道路用路盤材料等（*1 参照）の新材を使用する場合、材料承認願に添付</t>
    <rPh sb="0" eb="3">
      <t>ドウロヨウ</t>
    </rPh>
    <rPh sb="3" eb="5">
      <t>ロバン</t>
    </rPh>
    <rPh sb="5" eb="7">
      <t>ザイリョウ</t>
    </rPh>
    <rPh sb="7" eb="8">
      <t>トウ</t>
    </rPh>
    <rPh sb="26" eb="28">
      <t>ザイリョウ</t>
    </rPh>
    <rPh sb="28" eb="30">
      <t>ショウニン</t>
    </rPh>
    <rPh sb="30" eb="31">
      <t>ネガ</t>
    </rPh>
    <rPh sb="32" eb="34">
      <t>テンプ</t>
    </rPh>
    <phoneticPr fontId="10"/>
  </si>
  <si>
    <t>県外業者と下請契約を締結する場合必須
（下請契約締結後、遅滞なく）</t>
    <rPh sb="0" eb="2">
      <t>ケンガイ</t>
    </rPh>
    <rPh sb="2" eb="4">
      <t>ギョウシャ</t>
    </rPh>
    <rPh sb="5" eb="7">
      <t>シタウケ</t>
    </rPh>
    <rPh sb="7" eb="9">
      <t>ケイヤク</t>
    </rPh>
    <rPh sb="10" eb="12">
      <t>テイケツ</t>
    </rPh>
    <rPh sb="14" eb="16">
      <t>バアイ</t>
    </rPh>
    <rPh sb="16" eb="18">
      <t>ヒッス</t>
    </rPh>
    <rPh sb="20" eb="22">
      <t>シタウ</t>
    </rPh>
    <rPh sb="22" eb="24">
      <t>ケイヤク</t>
    </rPh>
    <rPh sb="24" eb="26">
      <t>テイケツ</t>
    </rPh>
    <rPh sb="26" eb="27">
      <t>ゴ</t>
    </rPh>
    <rPh sb="28" eb="30">
      <t>チタイ</t>
    </rPh>
    <phoneticPr fontId="10"/>
  </si>
  <si>
    <t>材　料　承　認　願</t>
    <rPh sb="4" eb="5">
      <t>ショウ</t>
    </rPh>
    <rPh sb="6" eb="7">
      <t>ニン</t>
    </rPh>
    <rPh sb="8" eb="9">
      <t>ネガイ</t>
    </rPh>
    <phoneticPr fontId="10"/>
  </si>
  <si>
    <r>
      <t>契約書鏡の左上に記載　　（例）「令和</t>
    </r>
    <r>
      <rPr>
        <sz val="11"/>
        <color rgb="FFFF0000"/>
        <rFont val="ＭＳ Ｐゴシック"/>
        <family val="3"/>
        <charset val="128"/>
      </rPr>
      <t>3</t>
    </r>
    <r>
      <rPr>
        <sz val="11"/>
        <rFont val="ＭＳ Ｐゴシック"/>
        <family val="3"/>
        <charset val="128"/>
      </rPr>
      <t>年度補助・・・」</t>
    </r>
    <rPh sb="0" eb="3">
      <t>ケイヤクショ</t>
    </rPh>
    <rPh sb="3" eb="4">
      <t>カガミ</t>
    </rPh>
    <rPh sb="5" eb="7">
      <t>ヒダリウエ</t>
    </rPh>
    <rPh sb="8" eb="10">
      <t>キサイ</t>
    </rPh>
    <rPh sb="13" eb="14">
      <t>レイ</t>
    </rPh>
    <rPh sb="16" eb="18">
      <t>レイワ</t>
    </rPh>
    <rPh sb="19" eb="21">
      <t>ネンド</t>
    </rPh>
    <rPh sb="21" eb="23">
      <t>ホジョ</t>
    </rPh>
    <phoneticPr fontId="10"/>
  </si>
  <si>
    <t>　　　　　　年　　　月　　　日</t>
    <rPh sb="6" eb="7">
      <t>ネン</t>
    </rPh>
    <rPh sb="10" eb="11">
      <t>ガツ</t>
    </rPh>
    <rPh sb="14" eb="15">
      <t>ニチ</t>
    </rPh>
    <phoneticPr fontId="10"/>
  </si>
  <si>
    <t>　　　　年　　　月　　　日</t>
    <rPh sb="4" eb="5">
      <t>ネン</t>
    </rPh>
    <rPh sb="8" eb="9">
      <t>ガツ</t>
    </rPh>
    <rPh sb="12" eb="13">
      <t>ニチ</t>
    </rPh>
    <phoneticPr fontId="10"/>
  </si>
  <si>
    <r>
      <t>契約書鏡の左上に記載　　（例）「平成3年度補助第</t>
    </r>
    <r>
      <rPr>
        <sz val="11"/>
        <color indexed="10"/>
        <rFont val="ＭＳ Ｐゴシック"/>
        <family val="3"/>
        <charset val="128"/>
      </rPr>
      <t>12345-001</t>
    </r>
    <r>
      <rPr>
        <sz val="11"/>
        <rFont val="ＭＳ Ｐゴシック"/>
        <family val="3"/>
        <charset val="128"/>
      </rPr>
      <t>号」</t>
    </r>
    <rPh sb="0" eb="3">
      <t>ケイヤクショ</t>
    </rPh>
    <rPh sb="3" eb="4">
      <t>カガミ</t>
    </rPh>
    <rPh sb="5" eb="7">
      <t>ヒダリウエ</t>
    </rPh>
    <rPh sb="8" eb="10">
      <t>キサイ</t>
    </rPh>
    <rPh sb="13" eb="14">
      <t>レイ</t>
    </rPh>
    <rPh sb="16" eb="18">
      <t>ヘイセイ</t>
    </rPh>
    <rPh sb="19" eb="21">
      <t>ネンド</t>
    </rPh>
    <rPh sb="21" eb="23">
      <t>ホジョ</t>
    </rPh>
    <rPh sb="23" eb="24">
      <t>ダイ</t>
    </rPh>
    <rPh sb="33" eb="34">
      <t>ゴウ</t>
    </rPh>
    <phoneticPr fontId="10"/>
  </si>
  <si>
    <t>12345-001</t>
    <phoneticPr fontId="10"/>
  </si>
  <si>
    <t>○○県土整備事務所</t>
    <rPh sb="2" eb="4">
      <t>ケンド</t>
    </rPh>
    <rPh sb="4" eb="6">
      <t>セイビ</t>
    </rPh>
    <rPh sb="6" eb="9">
      <t>ジムショ</t>
    </rPh>
    <phoneticPr fontId="10"/>
  </si>
  <si>
    <t>092-643-3644</t>
    <phoneticPr fontId="10"/>
  </si>
  <si>
    <t>道路整備事業</t>
    <rPh sb="0" eb="2">
      <t>ドウロ</t>
    </rPh>
    <rPh sb="2" eb="4">
      <t>セイビ</t>
    </rPh>
    <rPh sb="4" eb="6">
      <t>ジギョウ</t>
    </rPh>
    <phoneticPr fontId="10"/>
  </si>
  <si>
    <t>県道博多天神線排水性舗装工事（第２工区）</t>
    <rPh sb="0" eb="2">
      <t>ケンドウ</t>
    </rPh>
    <rPh sb="2" eb="4">
      <t>ハカタ</t>
    </rPh>
    <rPh sb="4" eb="6">
      <t>テンジン</t>
    </rPh>
    <rPh sb="6" eb="7">
      <t>セン</t>
    </rPh>
    <rPh sb="7" eb="9">
      <t>ハイスイ</t>
    </rPh>
    <rPh sb="9" eb="10">
      <t>セイ</t>
    </rPh>
    <rPh sb="10" eb="12">
      <t>ホソウ</t>
    </rPh>
    <rPh sb="12" eb="14">
      <t>コウジ</t>
    </rPh>
    <rPh sb="15" eb="16">
      <t>ダイ</t>
    </rPh>
    <rPh sb="17" eb="19">
      <t>コウク</t>
    </rPh>
    <phoneticPr fontId="10"/>
  </si>
  <si>
    <t>主要地方道博多天神線</t>
    <rPh sb="0" eb="2">
      <t>シュヨウ</t>
    </rPh>
    <rPh sb="2" eb="5">
      <t>チホウドウ</t>
    </rPh>
    <rPh sb="5" eb="7">
      <t>ハカタ</t>
    </rPh>
    <rPh sb="7" eb="9">
      <t>テンジン</t>
    </rPh>
    <rPh sb="9" eb="10">
      <t>セン</t>
    </rPh>
    <phoneticPr fontId="10"/>
  </si>
  <si>
    <t>福岡市博多区東公園地内</t>
    <rPh sb="0" eb="3">
      <t>フクオカシ</t>
    </rPh>
    <rPh sb="3" eb="6">
      <t>ハカタク</t>
    </rPh>
    <rPh sb="6" eb="9">
      <t>ヒガシコウエン</t>
    </rPh>
    <rPh sb="9" eb="11">
      <t>チナイ</t>
    </rPh>
    <phoneticPr fontId="10"/>
  </si>
  <si>
    <t>福岡県立企画高校卒業</t>
    <rPh sb="0" eb="2">
      <t>フクオカ</t>
    </rPh>
    <rPh sb="2" eb="4">
      <t>ケンリツ</t>
    </rPh>
    <rPh sb="4" eb="6">
      <t>キカク</t>
    </rPh>
    <rPh sb="6" eb="8">
      <t>コウコウ</t>
    </rPh>
    <rPh sb="8" eb="10">
      <t>ソツギョウ</t>
    </rPh>
    <phoneticPr fontId="10"/>
  </si>
  <si>
    <t>１級土木施工管理技士第２３４５６７８９号</t>
    <rPh sb="1" eb="2">
      <t>キュウ</t>
    </rPh>
    <rPh sb="2" eb="4">
      <t>ドボク</t>
    </rPh>
    <rPh sb="4" eb="6">
      <t>セコウ</t>
    </rPh>
    <rPh sb="6" eb="8">
      <t>カンリ</t>
    </rPh>
    <rPh sb="8" eb="10">
      <t>ギシ</t>
    </rPh>
    <rPh sb="10" eb="11">
      <t>ダイ</t>
    </rPh>
    <rPh sb="19" eb="20">
      <t>ゴウ</t>
    </rPh>
    <phoneticPr fontId="10"/>
  </si>
  <si>
    <t>福岡市博多区東公園７－７</t>
    <rPh sb="0" eb="3">
      <t>フクオカシ</t>
    </rPh>
    <rPh sb="3" eb="6">
      <t>ハカタク</t>
    </rPh>
    <rPh sb="6" eb="9">
      <t>ヒガシコウエン</t>
    </rPh>
    <phoneticPr fontId="10"/>
  </si>
  <si>
    <t>(株）福岡企画技調</t>
    <rPh sb="1" eb="2">
      <t>カブ</t>
    </rPh>
    <rPh sb="3" eb="5">
      <t>フクオカ</t>
    </rPh>
    <rPh sb="5" eb="7">
      <t>キカク</t>
    </rPh>
    <rPh sb="7" eb="9">
      <t>ギチョウ</t>
    </rPh>
    <phoneticPr fontId="10"/>
  </si>
  <si>
    <t>代表取締役　企画太郎</t>
    <rPh sb="0" eb="2">
      <t>ダイヒョウ</t>
    </rPh>
    <rPh sb="2" eb="5">
      <t>トリシマリヤク</t>
    </rPh>
    <rPh sb="6" eb="8">
      <t>キカク</t>
    </rPh>
    <rPh sb="8" eb="10">
      <t>タロウ</t>
    </rPh>
    <phoneticPr fontId="10"/>
  </si>
  <si>
    <t>092-643-3646</t>
    <phoneticPr fontId="10"/>
  </si>
  <si>
    <t>（工事価格のうち、現場労働者に関する健康保険、厚生年金保険及び雇用保険の法定の事業主負担額             円）</t>
    <phoneticPr fontId="10"/>
  </si>
  <si>
    <t>課・係名</t>
    <rPh sb="0" eb="1">
      <t>カ</t>
    </rPh>
    <rPh sb="2" eb="4">
      <t>カカリメイ</t>
    </rPh>
    <phoneticPr fontId="10"/>
  </si>
  <si>
    <t>道路課維持係</t>
    <rPh sb="0" eb="3">
      <t>ドウロカ</t>
    </rPh>
    <rPh sb="3" eb="6">
      <t>イジカカリ</t>
    </rPh>
    <phoneticPr fontId="10"/>
  </si>
  <si>
    <t>令和3年7月1日であれば「2021/7/1」と記入して下さい</t>
    <rPh sb="0" eb="2">
      <t>レイワ</t>
    </rPh>
    <rPh sb="3" eb="4">
      <t>ネン</t>
    </rPh>
    <rPh sb="5" eb="6">
      <t>ガツ</t>
    </rPh>
    <rPh sb="7" eb="8">
      <t>ニチ</t>
    </rPh>
    <rPh sb="23" eb="25">
      <t>キニュウ</t>
    </rPh>
    <rPh sb="27" eb="28">
      <t>クダ</t>
    </rPh>
    <phoneticPr fontId="10"/>
  </si>
  <si>
    <t>令和3年7月2日であれば「2021/7/2」と記入して下さい</t>
    <rPh sb="0" eb="2">
      <t>レイワ</t>
    </rPh>
    <rPh sb="3" eb="4">
      <t>ネン</t>
    </rPh>
    <rPh sb="5" eb="6">
      <t>ガツ</t>
    </rPh>
    <rPh sb="7" eb="8">
      <t>ニチ</t>
    </rPh>
    <rPh sb="23" eb="25">
      <t>キニュウ</t>
    </rPh>
    <rPh sb="27" eb="28">
      <t>クダ</t>
    </rPh>
    <phoneticPr fontId="10"/>
  </si>
  <si>
    <t>令和3年9月27日であれば「2021/9/27」と記入して下さい</t>
    <rPh sb="0" eb="2">
      <t>レイワ</t>
    </rPh>
    <rPh sb="3" eb="4">
      <t>ネン</t>
    </rPh>
    <rPh sb="5" eb="6">
      <t>ガツ</t>
    </rPh>
    <rPh sb="8" eb="9">
      <t>ニチ</t>
    </rPh>
    <rPh sb="25" eb="27">
      <t>キニュウ</t>
    </rPh>
    <rPh sb="29" eb="30">
      <t>クダ</t>
    </rPh>
    <phoneticPr fontId="10"/>
  </si>
  <si>
    <t>創意工夫</t>
    <rPh sb="0" eb="4">
      <t>ソウイクフウ</t>
    </rPh>
    <phoneticPr fontId="10"/>
  </si>
  <si>
    <t>社会性等</t>
    <rPh sb="0" eb="4">
      <t>シャカイセイトウ</t>
    </rPh>
    <phoneticPr fontId="10"/>
  </si>
  <si>
    <t>項目</t>
    <rPh sb="0" eb="2">
      <t>コウモク</t>
    </rPh>
    <phoneticPr fontId="10"/>
  </si>
  <si>
    <t>評価内容</t>
    <rPh sb="0" eb="4">
      <t>ヒョウカナイヨウ</t>
    </rPh>
    <phoneticPr fontId="10"/>
  </si>
  <si>
    <t>施工</t>
    <rPh sb="0" eb="2">
      <t>セコウ</t>
    </rPh>
    <phoneticPr fontId="10"/>
  </si>
  <si>
    <t>新技術活用</t>
    <rPh sb="0" eb="5">
      <t>シンギジュツカツヨウ</t>
    </rPh>
    <phoneticPr fontId="10"/>
  </si>
  <si>
    <t>品質</t>
    <rPh sb="0" eb="2">
      <t>ヒンシツ</t>
    </rPh>
    <phoneticPr fontId="10"/>
  </si>
  <si>
    <t>安全衛生</t>
    <rPh sb="0" eb="4">
      <t>アンゼンエイセイ</t>
    </rPh>
    <phoneticPr fontId="10"/>
  </si>
  <si>
    <t>地域への貢献等</t>
    <rPh sb="0" eb="2">
      <t>チイキ</t>
    </rPh>
    <rPh sb="4" eb="6">
      <t>コウケン</t>
    </rPh>
    <rPh sb="6" eb="7">
      <t>トウ</t>
    </rPh>
    <phoneticPr fontId="10"/>
  </si>
  <si>
    <t>契約後1ヶ月以内（電子申請は40日）に提出（契約担当者へ）</t>
    <rPh sb="0" eb="2">
      <t>ケイヤク</t>
    </rPh>
    <rPh sb="2" eb="3">
      <t>ゴ</t>
    </rPh>
    <rPh sb="5" eb="6">
      <t>ゲツ</t>
    </rPh>
    <rPh sb="6" eb="8">
      <t>イナイ</t>
    </rPh>
    <rPh sb="9" eb="11">
      <t>デンシ</t>
    </rPh>
    <rPh sb="11" eb="13">
      <t>シンセイ</t>
    </rPh>
    <rPh sb="16" eb="17">
      <t>ニチ</t>
    </rPh>
    <rPh sb="19" eb="21">
      <t>テイシュツ</t>
    </rPh>
    <rPh sb="22" eb="24">
      <t>ケイヤク</t>
    </rPh>
    <rPh sb="24" eb="27">
      <t>タントウシャ</t>
    </rPh>
    <phoneticPr fontId="10"/>
  </si>
  <si>
    <t>参考</t>
    <rPh sb="0" eb="2">
      <t>サンコウ</t>
    </rPh>
    <phoneticPr fontId="10"/>
  </si>
  <si>
    <t>提出先</t>
    <rPh sb="0" eb="3">
      <t>テイシュツサキ</t>
    </rPh>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</si>
  <si>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</si>
  <si>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</si>
  <si>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</si>
  <si>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</si>
  <si>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</si>
  <si>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</si>
  <si>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</si>
  <si>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</si>
  <si>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</si>
  <si>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t>
    <phoneticPr fontId="10"/>
  </si>
  <si>
    <t>配置予定技術者届</t>
    <rPh sb="0" eb="2">
      <t>ハイチ</t>
    </rPh>
    <rPh sb="2" eb="4">
      <t>ヨテイ</t>
    </rPh>
    <rPh sb="4" eb="7">
      <t>ギジュツシャ</t>
    </rPh>
    <rPh sb="7" eb="8">
      <t>トドケ</t>
    </rPh>
    <phoneticPr fontId="10"/>
  </si>
  <si>
    <t>工期通知書</t>
    <rPh sb="0" eb="2">
      <t>コウキ</t>
    </rPh>
    <rPh sb="2" eb="5">
      <t>ツウチショ</t>
    </rPh>
    <phoneticPr fontId="10"/>
  </si>
  <si>
    <t>建設資材調達不能証明書</t>
    <rPh sb="0" eb="2">
      <t>ケンセツ</t>
    </rPh>
    <rPh sb="2" eb="4">
      <t>シザイ</t>
    </rPh>
    <rPh sb="4" eb="6">
      <t>チョウタツ</t>
    </rPh>
    <rPh sb="6" eb="8">
      <t>フノウ</t>
    </rPh>
    <rPh sb="8" eb="11">
      <t>ショウメイショ</t>
    </rPh>
    <phoneticPr fontId="10"/>
  </si>
  <si>
    <t>「三者協議会」開催依頼書</t>
    <rPh sb="1" eb="3">
      <t>サンシャ</t>
    </rPh>
    <rPh sb="3" eb="6">
      <t>キョウギカイ</t>
    </rPh>
    <rPh sb="7" eb="9">
      <t>カイサイ</t>
    </rPh>
    <rPh sb="9" eb="12">
      <t>イライショ</t>
    </rPh>
    <phoneticPr fontId="10"/>
  </si>
  <si>
    <t>三者協議会に対する質問書</t>
    <rPh sb="0" eb="2">
      <t>サンシャ</t>
    </rPh>
    <rPh sb="2" eb="5">
      <t>キョウギカイ</t>
    </rPh>
    <rPh sb="6" eb="7">
      <t>タイ</t>
    </rPh>
    <rPh sb="9" eb="11">
      <t>シツモン</t>
    </rPh>
    <rPh sb="11" eb="12">
      <t>ショ</t>
    </rPh>
    <phoneticPr fontId="10"/>
  </si>
  <si>
    <t>簡易な施工計画不履行協議書</t>
    <rPh sb="0" eb="2">
      <t>カンイ</t>
    </rPh>
    <rPh sb="3" eb="7">
      <t>セコウケイカク</t>
    </rPh>
    <rPh sb="7" eb="10">
      <t>フリコウ</t>
    </rPh>
    <rPh sb="10" eb="13">
      <t>キョウギショ</t>
    </rPh>
    <phoneticPr fontId="10"/>
  </si>
  <si>
    <t>福岡県産緑化木出荷証明書</t>
    <rPh sb="0" eb="2">
      <t>フクオカ</t>
    </rPh>
    <rPh sb="2" eb="3">
      <t>ケン</t>
    </rPh>
    <rPh sb="3" eb="4">
      <t>サン</t>
    </rPh>
    <rPh sb="4" eb="6">
      <t>リョクカ</t>
    </rPh>
    <rPh sb="6" eb="7">
      <t>キ</t>
    </rPh>
    <rPh sb="7" eb="9">
      <t>シュッカ</t>
    </rPh>
    <rPh sb="9" eb="12">
      <t>ショウメイショ</t>
    </rPh>
    <phoneticPr fontId="10"/>
  </si>
  <si>
    <t>労働者確保に係る実績報告書</t>
    <rPh sb="0" eb="3">
      <t>ロウドウシャ</t>
    </rPh>
    <rPh sb="3" eb="5">
      <t>カクホ</t>
    </rPh>
    <rPh sb="6" eb="7">
      <t>カカ</t>
    </rPh>
    <rPh sb="8" eb="10">
      <t>ジッセキ</t>
    </rPh>
    <rPh sb="10" eb="13">
      <t>ホウコクショ</t>
    </rPh>
    <phoneticPr fontId="10"/>
  </si>
  <si>
    <t>被災者雇用実績一覧表</t>
    <rPh sb="0" eb="3">
      <t>ヒサイシャ</t>
    </rPh>
    <rPh sb="3" eb="5">
      <t>コヨウ</t>
    </rPh>
    <rPh sb="5" eb="7">
      <t>ジッセキ</t>
    </rPh>
    <rPh sb="7" eb="10">
      <t>イチランヒョウ</t>
    </rPh>
    <phoneticPr fontId="10"/>
  </si>
  <si>
    <t>地下埋設物確認書</t>
    <rPh sb="0" eb="2">
      <t>チカ</t>
    </rPh>
    <rPh sb="2" eb="5">
      <t>マイセツブツ</t>
    </rPh>
    <rPh sb="5" eb="8">
      <t>カクニンショ</t>
    </rPh>
    <phoneticPr fontId="10"/>
  </si>
  <si>
    <t>建設リサイクル法の対象工事の場合、提出</t>
    <rPh sb="0" eb="2">
      <t>ケンセツ</t>
    </rPh>
    <rPh sb="7" eb="8">
      <t>ホウ</t>
    </rPh>
    <rPh sb="9" eb="11">
      <t>タイショウ</t>
    </rPh>
    <rPh sb="11" eb="13">
      <t>コウジ</t>
    </rPh>
    <rPh sb="14" eb="16">
      <t>バアイ</t>
    </rPh>
    <rPh sb="17" eb="19">
      <t>テイシュツ</t>
    </rPh>
    <phoneticPr fontId="10"/>
  </si>
  <si>
    <t>別紙１</t>
    <rPh sb="0" eb="2">
      <t>ベッシ</t>
    </rPh>
    <phoneticPr fontId="10"/>
  </si>
  <si>
    <t>工期通知書</t>
    <rPh sb="0" eb="2">
      <t>コウキ</t>
    </rPh>
    <rPh sb="2" eb="4">
      <t>ツウチ</t>
    </rPh>
    <rPh sb="4" eb="5">
      <t>ショ</t>
    </rPh>
    <phoneticPr fontId="10"/>
  </si>
  <si>
    <t>起工番号</t>
    <rPh sb="0" eb="2">
      <t>キコウ</t>
    </rPh>
    <phoneticPr fontId="10"/>
  </si>
  <si>
    <t>路線・河川名</t>
    <phoneticPr fontId="10"/>
  </si>
  <si>
    <t>工事名</t>
    <phoneticPr fontId="10"/>
  </si>
  <si>
    <t>工期の始期日</t>
    <rPh sb="0" eb="2">
      <t>コウキ</t>
    </rPh>
    <rPh sb="3" eb="5">
      <t>シキ</t>
    </rPh>
    <rPh sb="5" eb="6">
      <t>ビ</t>
    </rPh>
    <phoneticPr fontId="10"/>
  </si>
  <si>
    <t>工期の始期日から</t>
    <phoneticPr fontId="10"/>
  </si>
  <si>
    <t>※本紙は、任意着手方式による余裕期間設定工事の場合に提出する。</t>
    <rPh sb="1" eb="2">
      <t>ホン</t>
    </rPh>
    <rPh sb="2" eb="3">
      <t>シ</t>
    </rPh>
    <rPh sb="5" eb="7">
      <t>ニンイ</t>
    </rPh>
    <rPh sb="7" eb="9">
      <t>チャクシュ</t>
    </rPh>
    <rPh sb="9" eb="11">
      <t>ホウシキ</t>
    </rPh>
    <rPh sb="14" eb="16">
      <t>ヨユウ</t>
    </rPh>
    <rPh sb="16" eb="18">
      <t>キカン</t>
    </rPh>
    <rPh sb="18" eb="20">
      <t>セッテイ</t>
    </rPh>
    <rPh sb="20" eb="22">
      <t>コウジ</t>
    </rPh>
    <rPh sb="23" eb="25">
      <t>バアイ</t>
    </rPh>
    <rPh sb="26" eb="28">
      <t>テイシュツ</t>
    </rPh>
    <phoneticPr fontId="10"/>
  </si>
  <si>
    <t>※一般競争入札の場合には、資格確認資料提出日に、指名競争入札と随意契約の</t>
    <rPh sb="31" eb="33">
      <t>ズイイ</t>
    </rPh>
    <rPh sb="33" eb="35">
      <t>ケイヤク</t>
    </rPh>
    <phoneticPr fontId="10"/>
  </si>
  <si>
    <t>　 場合には、契約締結までに提出すること。</t>
    <phoneticPr fontId="10"/>
  </si>
  <si>
    <t>※工期の始期日、工期日数については、特記仕様書記載の始期日期限、日数による</t>
    <rPh sb="8" eb="10">
      <t>コウキ</t>
    </rPh>
    <rPh sb="10" eb="12">
      <t>ニッスウ</t>
    </rPh>
    <rPh sb="18" eb="20">
      <t>トッキ</t>
    </rPh>
    <rPh sb="20" eb="23">
      <t>シヨウショ</t>
    </rPh>
    <rPh sb="23" eb="25">
      <t>キサイ</t>
    </rPh>
    <rPh sb="26" eb="28">
      <t>シキ</t>
    </rPh>
    <rPh sb="28" eb="29">
      <t>ビ</t>
    </rPh>
    <rPh sb="29" eb="31">
      <t>キゲン</t>
    </rPh>
    <rPh sb="32" eb="34">
      <t>ニッスウ</t>
    </rPh>
    <phoneticPr fontId="10"/>
  </si>
  <si>
    <t>　  もの。ただし、工期の始期日及び終期日が土日祝日等とならないようすること。</t>
    <rPh sb="10" eb="12">
      <t>コウキ</t>
    </rPh>
    <rPh sb="13" eb="15">
      <t>シキ</t>
    </rPh>
    <rPh sb="15" eb="16">
      <t>ビ</t>
    </rPh>
    <rPh sb="16" eb="17">
      <t>オヨ</t>
    </rPh>
    <rPh sb="18" eb="20">
      <t>シュウキ</t>
    </rPh>
    <rPh sb="20" eb="21">
      <t>ビ</t>
    </rPh>
    <rPh sb="22" eb="24">
      <t>ドニチ</t>
    </rPh>
    <rPh sb="24" eb="26">
      <t>シュクジツ</t>
    </rPh>
    <rPh sb="26" eb="27">
      <t>トウ</t>
    </rPh>
    <phoneticPr fontId="10"/>
  </si>
  <si>
    <t>※契約書には、本通知書により通知した工期（工期の始期日及び終期日）を記載する。</t>
    <phoneticPr fontId="10"/>
  </si>
  <si>
    <t>住　所</t>
    <phoneticPr fontId="10"/>
  </si>
  <si>
    <t>商号又は名称</t>
    <rPh sb="2" eb="3">
      <t>マタ</t>
    </rPh>
    <rPh sb="4" eb="6">
      <t>メイショウ</t>
    </rPh>
    <phoneticPr fontId="10"/>
  </si>
  <si>
    <t>代表者名</t>
    <phoneticPr fontId="10"/>
  </si>
  <si>
    <t>印</t>
    <phoneticPr fontId="10"/>
  </si>
  <si>
    <t>令和元年9月24 日</t>
    <phoneticPr fontId="10"/>
  </si>
  <si>
    <t>1企画第858号</t>
    <phoneticPr fontId="10"/>
  </si>
  <si>
    <t>1企画第1565号</t>
    <phoneticPr fontId="10"/>
  </si>
  <si>
    <t>一般競争入札の場合には入札参加者は資格確認資料提出日に、指名競争入札または随意契約の場合は契約締結までに、発注者に通知する</t>
    <rPh sb="0" eb="2">
      <t>イッパン</t>
    </rPh>
    <rPh sb="2" eb="4">
      <t>キョウソウ</t>
    </rPh>
    <rPh sb="4" eb="6">
      <t>ニュウサツ</t>
    </rPh>
    <rPh sb="7" eb="9">
      <t>バアイ</t>
    </rPh>
    <rPh sb="11" eb="13">
      <t>ニュウサツ</t>
    </rPh>
    <rPh sb="13" eb="16">
      <t>サンカシャ</t>
    </rPh>
    <rPh sb="17" eb="19">
      <t>シカク</t>
    </rPh>
    <rPh sb="19" eb="21">
      <t>カクニン</t>
    </rPh>
    <rPh sb="21" eb="23">
      <t>シリョウ</t>
    </rPh>
    <rPh sb="23" eb="25">
      <t>テイシュツ</t>
    </rPh>
    <rPh sb="25" eb="26">
      <t>ビ</t>
    </rPh>
    <rPh sb="28" eb="30">
      <t>シメイ</t>
    </rPh>
    <rPh sb="30" eb="32">
      <t>キョウソウ</t>
    </rPh>
    <rPh sb="32" eb="34">
      <t>ニュウサツ</t>
    </rPh>
    <rPh sb="37" eb="39">
      <t>ズイイ</t>
    </rPh>
    <rPh sb="39" eb="41">
      <t>ケイヤク</t>
    </rPh>
    <rPh sb="42" eb="44">
      <t>バアイ</t>
    </rPh>
    <rPh sb="45" eb="47">
      <t>ケイヤク</t>
    </rPh>
    <rPh sb="47" eb="49">
      <t>テイケツ</t>
    </rPh>
    <rPh sb="53" eb="56">
      <t>ハッチュウシャ</t>
    </rPh>
    <rPh sb="57" eb="59">
      <t>ツウチ</t>
    </rPh>
    <phoneticPr fontId="10"/>
  </si>
  <si>
    <t>（様式１）　　　　　　　　　　　　　　　　　（表）</t>
  </si>
  <si>
    <t>専任を要する主任技術者（現場代理人）の兼務申請書</t>
  </si>
  <si>
    <t>　○○事務所長　殿</t>
  </si>
  <si>
    <t>　　　　　　　　　　　　　　　　　　　　住所</t>
  </si>
  <si>
    <t>　　　　　　　　　　　　　　　　　　　　商号又は名称</t>
  </si>
  <si>
    <t>工事番号</t>
  </si>
  <si>
    <t>工事箇所</t>
  </si>
  <si>
    <t>請負額</t>
  </si>
  <si>
    <t>配置技術者氏名</t>
  </si>
  <si>
    <t>現場代理人氏名</t>
  </si>
  <si>
    <t>　特記仕様書に示された条件に従い、上記工事に配置する専任を要する主任技術者（現場代理人）について、他の工事を兼務させたいので申請します。</t>
  </si>
  <si>
    <t>発注者</t>
  </si>
  <si>
    <t>工　　期</t>
  </si>
  <si>
    <t>２　兼務箇所図</t>
  </si>
  <si>
    <t>　※　事務所管内図等を使用し、兼務するそれぞれの工事箇所及び距離を表示すること。　</t>
  </si>
  <si>
    <t>（裏）</t>
  </si>
  <si>
    <t>（現場代理人の兼務申請の場合以下は記入不要）</t>
  </si>
  <si>
    <t>３　専任を要する主任技術者の兼務申請根拠（いずれかを選択のこと）</t>
  </si>
  <si>
    <r>
      <t>・</t>
    </r>
    <r>
      <rPr>
        <sz val="7"/>
        <color theme="1"/>
        <rFont val="Times New Roman"/>
        <family val="1"/>
      </rPr>
      <t xml:space="preserve">   </t>
    </r>
    <r>
      <rPr>
        <sz val="10.5"/>
        <color theme="1"/>
        <rFont val="ＭＳ 明朝"/>
        <family val="1"/>
        <charset val="128"/>
      </rPr>
      <t>工事の対象となる工作物に一体性若しくは連続性がある。</t>
    </r>
  </si>
  <si>
    <r>
      <t>・</t>
    </r>
    <r>
      <rPr>
        <sz val="7"/>
        <color theme="1"/>
        <rFont val="Times New Roman"/>
        <family val="1"/>
      </rPr>
      <t xml:space="preserve">   </t>
    </r>
    <r>
      <rPr>
        <sz val="10.5"/>
        <color theme="1"/>
        <rFont val="ＭＳ 明朝"/>
        <family val="1"/>
        <charset val="128"/>
      </rPr>
      <t>施工にあたり相互に調整を要する工事である。（必要な調整の内容を以下に記入すること）</t>
    </r>
  </si>
  <si>
    <t>　　（調整の内容）</t>
  </si>
  <si>
    <t>（様式２）</t>
  </si>
  <si>
    <t>専任を要する主任技術者（現場代理人）の兼務の承認について</t>
  </si>
  <si>
    <t>　請　負　者　　殿</t>
  </si>
  <si>
    <t>　　　　　　　　　　　　　　　　　　　　　　　　　　　</t>
  </si>
  <si>
    <t>　上記工事に配置する専任を要する主任技術者（現場代理人）について、下記工事の兼務を承認します。</t>
  </si>
  <si>
    <t>（様式３）</t>
  </si>
  <si>
    <t>専任を要する主任技術者（現場代理人）の兼務申請に対する回答について</t>
  </si>
  <si>
    <t>　先に申請のありました上記工事の主任技術者（現場代理人）の兼務については、下記の理由により承認できません。</t>
  </si>
  <si>
    <t>　つきましては、当該工事の主任技術者（現場代理人）について、すみやかに変更を行って下さい。</t>
  </si>
  <si>
    <t>警察協議（工事が現道にかかる場合）が必要の場合、提出</t>
    <rPh sb="0" eb="2">
      <t>ケイサツ</t>
    </rPh>
    <rPh sb="2" eb="4">
      <t>キョウギ</t>
    </rPh>
    <rPh sb="5" eb="7">
      <t>コウジ</t>
    </rPh>
    <rPh sb="8" eb="9">
      <t>ゲン</t>
    </rPh>
    <rPh sb="9" eb="10">
      <t>ドウ</t>
    </rPh>
    <rPh sb="14" eb="16">
      <t>バアイ</t>
    </rPh>
    <rPh sb="18" eb="20">
      <t>ヒツヨウ</t>
    </rPh>
    <rPh sb="21" eb="23">
      <t>バアイ</t>
    </rPh>
    <rPh sb="24" eb="26">
      <t>テイシュツ</t>
    </rPh>
    <phoneticPr fontId="10"/>
  </si>
  <si>
    <t>様式１号</t>
  </si>
  <si>
    <t>福岡県産緑化木出荷証明書</t>
  </si>
  <si>
    <t>下記の出荷については、福岡県産緑化木であることを証明します。</t>
  </si>
  <si>
    <t>樹種</t>
  </si>
  <si>
    <t>規格</t>
  </si>
  <si>
    <t>数量</t>
  </si>
  <si>
    <t>産　　　地（市町村名）</t>
  </si>
  <si>
    <t>出荷日</t>
  </si>
  <si>
    <t>備考</t>
  </si>
  <si>
    <t>〔工事の請負者、生産者団体・市場・卸売業等〕</t>
  </si>
  <si>
    <t>殿</t>
    <phoneticPr fontId="10"/>
  </si>
  <si>
    <t>〔生産者〕</t>
    <phoneticPr fontId="10"/>
  </si>
  <si>
    <t>住所</t>
  </si>
  <si>
    <t>氏名</t>
    <phoneticPr fontId="10"/>
  </si>
  <si>
    <t>連絡先</t>
  </si>
  <si>
    <t xml:space="preserve">    TEL／</t>
    <phoneticPr fontId="10"/>
  </si>
  <si>
    <t>　　</t>
    <phoneticPr fontId="10"/>
  </si>
  <si>
    <t xml:space="preserve">    FAX／　　　</t>
    <phoneticPr fontId="10"/>
  </si>
  <si>
    <r>
      <t>様式</t>
    </r>
    <r>
      <rPr>
        <sz val="11"/>
        <rFont val="Century"/>
        <family val="1"/>
      </rPr>
      <t>2</t>
    </r>
    <r>
      <rPr>
        <sz val="11"/>
        <rFont val="ＭＳ 明朝"/>
        <family val="1"/>
        <charset val="128"/>
      </rPr>
      <t>号</t>
    </r>
  </si>
  <si>
    <t>起工番号</t>
  </si>
  <si>
    <t>事業名</t>
  </si>
  <si>
    <t>　樹種</t>
  </si>
  <si>
    <t>記</t>
    <phoneticPr fontId="10"/>
  </si>
  <si>
    <t>　理由</t>
  </si>
  <si>
    <t>〔請負者〕</t>
  </si>
  <si>
    <t>住所</t>
    <phoneticPr fontId="10"/>
  </si>
  <si>
    <t>商号</t>
    <phoneticPr fontId="10"/>
  </si>
  <si>
    <t>任意</t>
    <rPh sb="0" eb="2">
      <t>ニンイ</t>
    </rPh>
    <phoneticPr fontId="10"/>
  </si>
  <si>
    <t>JACIC
所定様式</t>
    <rPh sb="6" eb="8">
      <t>ショテイ</t>
    </rPh>
    <rPh sb="8" eb="10">
      <t>ヨウシキ</t>
    </rPh>
    <phoneticPr fontId="10"/>
  </si>
  <si>
    <t>コブリス所定様式</t>
    <rPh sb="4" eb="6">
      <t>ショテイ</t>
    </rPh>
    <rPh sb="6" eb="8">
      <t>ヨウシキ</t>
    </rPh>
    <phoneticPr fontId="10"/>
  </si>
  <si>
    <t>任意
様式</t>
    <rPh sb="0" eb="2">
      <t>ニンイ</t>
    </rPh>
    <rPh sb="3" eb="5">
      <t>ヨウシキ</t>
    </rPh>
    <phoneticPr fontId="10"/>
  </si>
  <si>
    <t>コブリス
所定様式</t>
    <phoneticPr fontId="10"/>
  </si>
  <si>
    <t>入札前</t>
    <rPh sb="0" eb="2">
      <t>ニュウサツ</t>
    </rPh>
    <rPh sb="2" eb="3">
      <t>マエ</t>
    </rPh>
    <phoneticPr fontId="10"/>
  </si>
  <si>
    <t>決裁
区分</t>
    <rPh sb="0" eb="2">
      <t>ケッサイ</t>
    </rPh>
    <rPh sb="3" eb="5">
      <t>クブン</t>
    </rPh>
    <phoneticPr fontId="10"/>
  </si>
  <si>
    <t>・</t>
    <phoneticPr fontId="10"/>
  </si>
  <si>
    <t>□その他</t>
    <phoneticPr fontId="10"/>
  </si>
  <si>
    <r>
      <t>令和４年４</t>
    </r>
    <r>
      <rPr>
        <sz val="11"/>
        <rFont val="ＭＳ Ｐゴシック"/>
        <family val="3"/>
        <charset val="128"/>
        <scheme val="minor"/>
      </rPr>
      <t>月改定</t>
    </r>
    <rPh sb="0" eb="2">
      <t>レイワ</t>
    </rPh>
    <rPh sb="3" eb="4">
      <t>ネン</t>
    </rPh>
    <rPh sb="5" eb="6">
      <t>ガツ</t>
    </rPh>
    <rPh sb="6" eb="8">
      <t>カイテイ</t>
    </rPh>
    <phoneticPr fontId="92"/>
  </si>
  <si>
    <t>ＩＣＴ活用工事（土工）計画書</t>
    <rPh sb="3" eb="5">
      <t>カツヨウ</t>
    </rPh>
    <rPh sb="5" eb="7">
      <t>コウジ</t>
    </rPh>
    <rPh sb="8" eb="9">
      <t>ド</t>
    </rPh>
    <rPh sb="9" eb="10">
      <t>コウ</t>
    </rPh>
    <rPh sb="11" eb="13">
      <t>ケイカク</t>
    </rPh>
    <rPh sb="13" eb="14">
      <t>ショ</t>
    </rPh>
    <phoneticPr fontId="92"/>
  </si>
  <si>
    <t>※活用必須工種が【土工】の場合は表１へ。違う場合は表２へ。</t>
    <rPh sb="1" eb="7">
      <t>カツヨウヒッスウコウシュ</t>
    </rPh>
    <rPh sb="9" eb="11">
      <t>ドコウ</t>
    </rPh>
    <rPh sb="13" eb="15">
      <t>バアイ</t>
    </rPh>
    <rPh sb="16" eb="17">
      <t>ヒョウ</t>
    </rPh>
    <rPh sb="20" eb="21">
      <t>チガ</t>
    </rPh>
    <rPh sb="22" eb="24">
      <t>バアイ</t>
    </rPh>
    <rPh sb="25" eb="26">
      <t>ヒョウ</t>
    </rPh>
    <phoneticPr fontId="92"/>
  </si>
  <si>
    <t>チェック欄</t>
    <rPh sb="4" eb="5">
      <t>ラン</t>
    </rPh>
    <phoneticPr fontId="92"/>
  </si>
  <si>
    <t>発注方式</t>
    <rPh sb="0" eb="4">
      <t>ハッチュウホウシキ</t>
    </rPh>
    <phoneticPr fontId="92"/>
  </si>
  <si>
    <t>必須の施工プロセス（表２の施工プロセスのチェック欄に「■」と記入すること）</t>
    <rPh sb="0" eb="2">
      <t>ヒッスウ</t>
    </rPh>
    <rPh sb="3" eb="5">
      <t>セコウ</t>
    </rPh>
    <rPh sb="10" eb="11">
      <t>ヒョウ</t>
    </rPh>
    <rPh sb="13" eb="15">
      <t>セコウ</t>
    </rPh>
    <rPh sb="24" eb="25">
      <t>ラン</t>
    </rPh>
    <rPh sb="30" eb="32">
      <t>キニュウ</t>
    </rPh>
    <phoneticPr fontId="92"/>
  </si>
  <si>
    <t>□</t>
    <phoneticPr fontId="92"/>
  </si>
  <si>
    <t>発注者指定型</t>
    <rPh sb="0" eb="3">
      <t>ハッチュウシャ</t>
    </rPh>
    <rPh sb="3" eb="6">
      <t>シテイガタ</t>
    </rPh>
    <phoneticPr fontId="92"/>
  </si>
  <si>
    <t>当該工事の土工において施工プロセス①～⑤を活用し実施します。</t>
    <rPh sb="0" eb="4">
      <t>トウガイコウジ</t>
    </rPh>
    <rPh sb="5" eb="7">
      <t>ドコウ</t>
    </rPh>
    <rPh sb="11" eb="13">
      <t>セコウ</t>
    </rPh>
    <rPh sb="21" eb="23">
      <t>カツヨウ</t>
    </rPh>
    <rPh sb="24" eb="26">
      <t>ジッシ</t>
    </rPh>
    <phoneticPr fontId="92"/>
  </si>
  <si>
    <t>受注者希望Ⅰ型</t>
    <rPh sb="0" eb="3">
      <t>ジュチュウシャ</t>
    </rPh>
    <rPh sb="3" eb="5">
      <t>キボウ</t>
    </rPh>
    <rPh sb="5" eb="7">
      <t>イチガタ</t>
    </rPh>
    <phoneticPr fontId="92"/>
  </si>
  <si>
    <t>当該工事の土工において施工プロセス②④⑤を活用し実施します。</t>
    <rPh sb="0" eb="4">
      <t>トウガイコウジ</t>
    </rPh>
    <rPh sb="5" eb="7">
      <t>ドコウ</t>
    </rPh>
    <rPh sb="11" eb="13">
      <t>セコウ</t>
    </rPh>
    <rPh sb="21" eb="23">
      <t>カツヨウ</t>
    </rPh>
    <rPh sb="24" eb="26">
      <t>ジッシ</t>
    </rPh>
    <phoneticPr fontId="92"/>
  </si>
  <si>
    <t>受注者希望Ⅱ型</t>
    <rPh sb="0" eb="3">
      <t>ジュチュウシャ</t>
    </rPh>
    <rPh sb="3" eb="5">
      <t>キボウ</t>
    </rPh>
    <rPh sb="5" eb="7">
      <t>ニガタ</t>
    </rPh>
    <phoneticPr fontId="92"/>
  </si>
  <si>
    <t>当該工事の土工において施工プロセス②③を活用し実施します。</t>
    <rPh sb="0" eb="4">
      <t>トウガイコウジ</t>
    </rPh>
    <rPh sb="5" eb="7">
      <t>ドコウ</t>
    </rPh>
    <rPh sb="11" eb="13">
      <t>セコウ</t>
    </rPh>
    <rPh sb="20" eb="22">
      <t>カツヨウ</t>
    </rPh>
    <rPh sb="23" eb="25">
      <t>ジッシ</t>
    </rPh>
    <phoneticPr fontId="92"/>
  </si>
  <si>
    <t>施工プロセスの段階</t>
    <rPh sb="0" eb="2">
      <t>セコウ</t>
    </rPh>
    <rPh sb="7" eb="9">
      <t>ダンカイ</t>
    </rPh>
    <phoneticPr fontId="92"/>
  </si>
  <si>
    <t>作業内容</t>
    <rPh sb="0" eb="2">
      <t>サギョウ</t>
    </rPh>
    <rPh sb="2" eb="4">
      <t>ナイヨウ</t>
    </rPh>
    <phoneticPr fontId="92"/>
  </si>
  <si>
    <t>採用する技術番号</t>
    <rPh sb="0" eb="2">
      <t>サイヨウ</t>
    </rPh>
    <rPh sb="4" eb="6">
      <t>ギジュツ</t>
    </rPh>
    <rPh sb="6" eb="8">
      <t>バンゴウ</t>
    </rPh>
    <phoneticPr fontId="92"/>
  </si>
  <si>
    <t>技術番号・技術名</t>
    <rPh sb="0" eb="2">
      <t>ギジュツ</t>
    </rPh>
    <rPh sb="2" eb="4">
      <t>バンゴウ</t>
    </rPh>
    <rPh sb="5" eb="7">
      <t>ギジュツ</t>
    </rPh>
    <rPh sb="7" eb="8">
      <t>メイ</t>
    </rPh>
    <phoneticPr fontId="92"/>
  </si>
  <si>
    <t>①３次元起工測量</t>
    <rPh sb="2" eb="4">
      <t>ジゲン</t>
    </rPh>
    <rPh sb="4" eb="6">
      <t>キコウ</t>
    </rPh>
    <rPh sb="6" eb="8">
      <t>ソクリョウ</t>
    </rPh>
    <phoneticPr fontId="92"/>
  </si>
  <si>
    <t>１．空中写真測量（無人航空機）を用いた起工測量
２．地上型レーザースキャナーを用いた起工測量
３．TS等光波方式を用いた起工測量
４．TS（ノンプリズム方式）を用いた起工測量
５．ＲＴＫ－ＧＮＳＳを用いた起工測量
６．無人航空機搭載型レーザースキャナーを用いた起工測量
７．地上移動体搭載型レーザースキャナーを用いた起工測量
８．その他の３次元計測技術を用いた起工測量
　〔８．を選択した場合の技術名称：　　　　　　　　　　　　　　　　〕
※採用する具体の技術は受注後の協議により決定する。
※複数以上の技術を組み合わせて採用してもよい。</t>
    <rPh sb="222" eb="224">
      <t>サイヨウ</t>
    </rPh>
    <rPh sb="226" eb="228">
      <t>グタイ</t>
    </rPh>
    <rPh sb="229" eb="231">
      <t>ギジュツ</t>
    </rPh>
    <rPh sb="232" eb="235">
      <t>ジュチュウゴ</t>
    </rPh>
    <rPh sb="236" eb="238">
      <t>キョウギ</t>
    </rPh>
    <rPh sb="241" eb="243">
      <t>ケッテイ</t>
    </rPh>
    <rPh sb="248" eb="250">
      <t>フクスウ</t>
    </rPh>
    <rPh sb="250" eb="252">
      <t>イジョウ</t>
    </rPh>
    <rPh sb="253" eb="255">
      <t>ギジュツ</t>
    </rPh>
    <rPh sb="256" eb="257">
      <t>ク</t>
    </rPh>
    <rPh sb="258" eb="259">
      <t>ア</t>
    </rPh>
    <rPh sb="262" eb="264">
      <t>サイヨウ</t>
    </rPh>
    <phoneticPr fontId="92"/>
  </si>
  <si>
    <t>②３次元設計データ作成</t>
    <rPh sb="2" eb="4">
      <t>ジゲン</t>
    </rPh>
    <rPh sb="4" eb="6">
      <t>セッケイ</t>
    </rPh>
    <rPh sb="9" eb="11">
      <t>サクセイ</t>
    </rPh>
    <phoneticPr fontId="92"/>
  </si>
  <si>
    <t>※３次元出来形管理に用いる３次元設計データの作成を実施しなければならない。
※ＩＣＴ建設機械にのみ用いる３次元設計データの作成は対象外とする。</t>
    <rPh sb="2" eb="4">
      <t>ジゲン</t>
    </rPh>
    <rPh sb="4" eb="7">
      <t>デキガタ</t>
    </rPh>
    <rPh sb="7" eb="9">
      <t>カンリ</t>
    </rPh>
    <rPh sb="10" eb="11">
      <t>モチ</t>
    </rPh>
    <rPh sb="14" eb="16">
      <t>ジゲン</t>
    </rPh>
    <rPh sb="16" eb="18">
      <t>セッケイ</t>
    </rPh>
    <rPh sb="22" eb="24">
      <t>サクセイ</t>
    </rPh>
    <rPh sb="25" eb="27">
      <t>ジッシ</t>
    </rPh>
    <rPh sb="42" eb="44">
      <t>ケンセツ</t>
    </rPh>
    <rPh sb="44" eb="46">
      <t>キカイ</t>
    </rPh>
    <rPh sb="49" eb="50">
      <t>モチ</t>
    </rPh>
    <rPh sb="53" eb="55">
      <t>ジゲン</t>
    </rPh>
    <rPh sb="55" eb="57">
      <t>セッケイ</t>
    </rPh>
    <rPh sb="61" eb="63">
      <t>サクセイ</t>
    </rPh>
    <rPh sb="64" eb="67">
      <t>タイショウガイ</t>
    </rPh>
    <phoneticPr fontId="92"/>
  </si>
  <si>
    <t>□</t>
  </si>
  <si>
    <t>③ＩＣＴ建設機械による施工</t>
    <rPh sb="4" eb="6">
      <t>ケンセツ</t>
    </rPh>
    <rPh sb="6" eb="8">
      <t>キカイ</t>
    </rPh>
    <rPh sb="11" eb="13">
      <t>セコウ</t>
    </rPh>
    <phoneticPr fontId="92"/>
  </si>
  <si>
    <t>掘削工</t>
    <rPh sb="0" eb="2">
      <t>クッサク</t>
    </rPh>
    <rPh sb="2" eb="3">
      <t>コウ</t>
    </rPh>
    <phoneticPr fontId="92"/>
  </si>
  <si>
    <t>１．３次元マシンコントロール建設機械（ブルドーザ）
２．３次元マシンコントロール建設機械（バックホウ）
３．３次元マシンガイダンス建設機械（ブルドーザ）
４．３次元マシンガイダンス建設機械（バックホウ）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5" eb="57">
      <t>ジゲン</t>
    </rPh>
    <rPh sb="80" eb="82">
      <t>ジゲン</t>
    </rPh>
    <rPh sb="104" eb="106">
      <t>サイヨウ</t>
    </rPh>
    <rPh sb="108" eb="110">
      <t>ケンセツ</t>
    </rPh>
    <rPh sb="110" eb="112">
      <t>キカイ</t>
    </rPh>
    <rPh sb="112" eb="113">
      <t>オヨ</t>
    </rPh>
    <rPh sb="114" eb="116">
      <t>カツヨウ</t>
    </rPh>
    <rPh sb="116" eb="118">
      <t>サギョウ</t>
    </rPh>
    <rPh sb="118" eb="120">
      <t>コウシュ</t>
    </rPh>
    <rPh sb="121" eb="123">
      <t>セコウ</t>
    </rPh>
    <rPh sb="123" eb="125">
      <t>ハンイ</t>
    </rPh>
    <rPh sb="126" eb="128">
      <t>ベット</t>
    </rPh>
    <rPh sb="128" eb="131">
      <t>ヘイメンズ</t>
    </rPh>
    <rPh sb="131" eb="132">
      <t>ナド</t>
    </rPh>
    <rPh sb="142" eb="144">
      <t>ジュチュウ</t>
    </rPh>
    <rPh sb="144" eb="145">
      <t>ゴ</t>
    </rPh>
    <rPh sb="146" eb="148">
      <t>キョウギ</t>
    </rPh>
    <rPh sb="151" eb="153">
      <t>ケッテイ</t>
    </rPh>
    <rPh sb="158" eb="160">
      <t>トウガイ</t>
    </rPh>
    <rPh sb="160" eb="162">
      <t>コウジ</t>
    </rPh>
    <rPh sb="163" eb="164">
      <t>フク</t>
    </rPh>
    <rPh sb="167" eb="169">
      <t>サキ</t>
    </rPh>
    <rPh sb="169" eb="171">
      <t>サギョウ</t>
    </rPh>
    <rPh sb="172" eb="174">
      <t>コウシュ</t>
    </rPh>
    <rPh sb="184" eb="186">
      <t>ケンセツ</t>
    </rPh>
    <rPh sb="186" eb="188">
      <t>キカイ</t>
    </rPh>
    <rPh sb="189" eb="191">
      <t>カツヨウ</t>
    </rPh>
    <rPh sb="194" eb="195">
      <t>ヨ</t>
    </rPh>
    <phoneticPr fontId="92"/>
  </si>
  <si>
    <t>盛土工</t>
    <rPh sb="0" eb="2">
      <t>モリド</t>
    </rPh>
    <rPh sb="2" eb="3">
      <t>コウ</t>
    </rPh>
    <phoneticPr fontId="92"/>
  </si>
  <si>
    <t>路体盛土工</t>
    <rPh sb="0" eb="2">
      <t>ロタイ</t>
    </rPh>
    <rPh sb="2" eb="4">
      <t>モリド</t>
    </rPh>
    <rPh sb="4" eb="5">
      <t>コウ</t>
    </rPh>
    <phoneticPr fontId="92"/>
  </si>
  <si>
    <t>路床盛土工</t>
    <rPh sb="0" eb="2">
      <t>ロショウ</t>
    </rPh>
    <rPh sb="2" eb="4">
      <t>モリド</t>
    </rPh>
    <rPh sb="4" eb="5">
      <t>コウ</t>
    </rPh>
    <phoneticPr fontId="92"/>
  </si>
  <si>
    <t>法面整形工</t>
    <rPh sb="0" eb="2">
      <t>ノリメン</t>
    </rPh>
    <rPh sb="2" eb="4">
      <t>セイケイ</t>
    </rPh>
    <rPh sb="4" eb="5">
      <t>コウ</t>
    </rPh>
    <phoneticPr fontId="92"/>
  </si>
  <si>
    <t>④３次元出来形管理等の施工管理</t>
    <rPh sb="2" eb="4">
      <t>ジゲン</t>
    </rPh>
    <rPh sb="4" eb="7">
      <t>デキガタ</t>
    </rPh>
    <rPh sb="7" eb="9">
      <t>カンリ</t>
    </rPh>
    <rPh sb="9" eb="10">
      <t>ナド</t>
    </rPh>
    <rPh sb="11" eb="13">
      <t>セコウ</t>
    </rPh>
    <rPh sb="13" eb="15">
      <t>カンリ</t>
    </rPh>
    <phoneticPr fontId="92"/>
  </si>
  <si>
    <t>出来形</t>
    <rPh sb="0" eb="2">
      <t>デキ</t>
    </rPh>
    <rPh sb="2" eb="3">
      <t>ガタ</t>
    </rPh>
    <phoneticPr fontId="92"/>
  </si>
  <si>
    <t>品質</t>
    <rPh sb="0" eb="2">
      <t>ヒンシツ</t>
    </rPh>
    <phoneticPr fontId="92"/>
  </si>
  <si>
    <t>１０．ＴＳ・ＧＮＳＳによる締固め回数管理技術（土工）
注４）品質管理をしない理由
　〔　　　　　　　　　　　　　　　　　　　　　　　　　　　　　　　　　　　　　　　〕
※盛土の締固作業が工事内容に含まれない場合は、本技術は本表の対象外とする。
※現場条件等から、ＴＳ・ＧＮＳＳによる締固め回数管理技術の実施が適さないと判断される場合は、従来手法（砂置換法、ＲＩ等）で管理することを認める。</t>
    <rPh sb="13" eb="15">
      <t>シメカタ</t>
    </rPh>
    <rPh sb="16" eb="18">
      <t>カイスウ</t>
    </rPh>
    <rPh sb="18" eb="20">
      <t>カンリ</t>
    </rPh>
    <rPh sb="20" eb="22">
      <t>ギジュツ</t>
    </rPh>
    <rPh sb="23" eb="24">
      <t>ド</t>
    </rPh>
    <rPh sb="24" eb="25">
      <t>コウ</t>
    </rPh>
    <rPh sb="27" eb="28">
      <t>チュウ</t>
    </rPh>
    <rPh sb="30" eb="32">
      <t>ヒンシツ</t>
    </rPh>
    <rPh sb="32" eb="34">
      <t>カンリ</t>
    </rPh>
    <rPh sb="38" eb="40">
      <t>リユウ</t>
    </rPh>
    <rPh sb="86" eb="88">
      <t>モリド</t>
    </rPh>
    <rPh sb="89" eb="91">
      <t>シメカタ</t>
    </rPh>
    <rPh sb="91" eb="93">
      <t>サギョウ</t>
    </rPh>
    <rPh sb="94" eb="96">
      <t>コウジ</t>
    </rPh>
    <rPh sb="96" eb="98">
      <t>ナイヨウ</t>
    </rPh>
    <rPh sb="99" eb="100">
      <t>フク</t>
    </rPh>
    <rPh sb="104" eb="106">
      <t>バアイ</t>
    </rPh>
    <rPh sb="108" eb="109">
      <t>ホン</t>
    </rPh>
    <rPh sb="109" eb="111">
      <t>ギジュツ</t>
    </rPh>
    <rPh sb="112" eb="114">
      <t>ホンヒョウ</t>
    </rPh>
    <rPh sb="115" eb="118">
      <t>タイショウガイ</t>
    </rPh>
    <rPh sb="124" eb="126">
      <t>ゲンバ</t>
    </rPh>
    <rPh sb="126" eb="128">
      <t>ジョウケン</t>
    </rPh>
    <rPh sb="128" eb="129">
      <t>トウ</t>
    </rPh>
    <rPh sb="152" eb="154">
      <t>ジッシ</t>
    </rPh>
    <rPh sb="155" eb="156">
      <t>テキ</t>
    </rPh>
    <rPh sb="160" eb="162">
      <t>ハンダン</t>
    </rPh>
    <rPh sb="165" eb="167">
      <t>バアイ</t>
    </rPh>
    <rPh sb="169" eb="171">
      <t>ジュウライ</t>
    </rPh>
    <rPh sb="171" eb="173">
      <t>シュホウ</t>
    </rPh>
    <rPh sb="174" eb="175">
      <t>スナ</t>
    </rPh>
    <rPh sb="175" eb="177">
      <t>オキカ</t>
    </rPh>
    <rPh sb="177" eb="178">
      <t>ホウ</t>
    </rPh>
    <rPh sb="181" eb="182">
      <t>ナド</t>
    </rPh>
    <rPh sb="184" eb="186">
      <t>カンリ</t>
    </rPh>
    <rPh sb="191" eb="192">
      <t>ミト</t>
    </rPh>
    <phoneticPr fontId="92"/>
  </si>
  <si>
    <t>⑤３次元データの納品</t>
    <rPh sb="2" eb="4">
      <t>ジゲン</t>
    </rPh>
    <rPh sb="8" eb="10">
      <t>ノウヒン</t>
    </rPh>
    <phoneticPr fontId="92"/>
  </si>
  <si>
    <t>※④３次元出来形管理等の施工管理データを、工事完成図書として納品する。</t>
    <rPh sb="3" eb="5">
      <t>ジゲン</t>
    </rPh>
    <rPh sb="5" eb="8">
      <t>デキガタ</t>
    </rPh>
    <rPh sb="8" eb="10">
      <t>カンリ</t>
    </rPh>
    <rPh sb="10" eb="11">
      <t>トウ</t>
    </rPh>
    <rPh sb="12" eb="14">
      <t>セコウ</t>
    </rPh>
    <rPh sb="14" eb="16">
      <t>カンリ</t>
    </rPh>
    <rPh sb="21" eb="23">
      <t>コウジ</t>
    </rPh>
    <rPh sb="23" eb="25">
      <t>カンセイ</t>
    </rPh>
    <rPh sb="25" eb="27">
      <t>トショ</t>
    </rPh>
    <rPh sb="30" eb="32">
      <t>ノウヒン</t>
    </rPh>
    <phoneticPr fontId="92"/>
  </si>
  <si>
    <t xml:space="preserve">注１）ＩＣＴ活用工事の詳細については、「福岡県県土整備部　ICT活用工事試行要領」及び特記仕様書による。
</t>
    <rPh sb="0" eb="1">
      <t>チュウ</t>
    </rPh>
    <rPh sb="6" eb="8">
      <t>カツヨウ</t>
    </rPh>
    <rPh sb="8" eb="10">
      <t>コウジ</t>
    </rPh>
    <rPh sb="11" eb="13">
      <t>ショウサイ</t>
    </rPh>
    <rPh sb="20" eb="23">
      <t>フクオカケン</t>
    </rPh>
    <rPh sb="23" eb="28">
      <t>ケンドセイビブ</t>
    </rPh>
    <rPh sb="32" eb="34">
      <t>カツヨウ</t>
    </rPh>
    <rPh sb="34" eb="36">
      <t>コウジ</t>
    </rPh>
    <rPh sb="36" eb="38">
      <t>シコウ</t>
    </rPh>
    <rPh sb="38" eb="40">
      <t>ヨウリョウ</t>
    </rPh>
    <rPh sb="41" eb="42">
      <t>オヨ</t>
    </rPh>
    <rPh sb="43" eb="45">
      <t>トッキ</t>
    </rPh>
    <rPh sb="45" eb="48">
      <t>シヨウショ</t>
    </rPh>
    <phoneticPr fontId="92"/>
  </si>
  <si>
    <t>注２）採用する技術番号欄には、複数以上の技術を組み合わせて採用しても良い。
（「採用する技術番号」欄の記載例　：　「１」，「１，３」）</t>
    <phoneticPr fontId="92"/>
  </si>
  <si>
    <t>注３）①、④において、「その他の・・・」を選択した場合は、その技術名称を記載すること。</t>
    <phoneticPr fontId="92"/>
  </si>
  <si>
    <t>注４）品質管理（締固め回数管理）をしない場合は、理由を記載すること。</t>
  </si>
  <si>
    <t>（理由例：「掘削工のみのため。」，「土質が頻繁に変わり、その都度試験施工を行うことが非効率であるため。」等）</t>
  </si>
  <si>
    <t>ＩＣＴ活用工事（舗装工）計画書</t>
    <rPh sb="3" eb="5">
      <t>カツヨウ</t>
    </rPh>
    <rPh sb="5" eb="7">
      <t>コウジ</t>
    </rPh>
    <rPh sb="8" eb="10">
      <t>ホソウ</t>
    </rPh>
    <rPh sb="10" eb="11">
      <t>コウ</t>
    </rPh>
    <rPh sb="12" eb="14">
      <t>ケイカク</t>
    </rPh>
    <rPh sb="14" eb="15">
      <t>ショ</t>
    </rPh>
    <phoneticPr fontId="92"/>
  </si>
  <si>
    <t>※活用必須工種が【舗装工】の場合は表１へ。違う場合は表２へ。</t>
    <rPh sb="1" eb="7">
      <t>カツヨウヒッスウコウシュ</t>
    </rPh>
    <rPh sb="9" eb="11">
      <t>ホソウ</t>
    </rPh>
    <rPh sb="11" eb="12">
      <t>コウ</t>
    </rPh>
    <rPh sb="14" eb="16">
      <t>バアイ</t>
    </rPh>
    <rPh sb="17" eb="18">
      <t>ヒョウ</t>
    </rPh>
    <rPh sb="21" eb="22">
      <t>チガ</t>
    </rPh>
    <rPh sb="23" eb="25">
      <t>バアイ</t>
    </rPh>
    <rPh sb="26" eb="27">
      <t>ヒョウ</t>
    </rPh>
    <phoneticPr fontId="92"/>
  </si>
  <si>
    <t>当該工事の舗装工において施工プロセス①～⑤を活用し実施します。</t>
    <rPh sb="0" eb="4">
      <t>トウガイコウジ</t>
    </rPh>
    <rPh sb="5" eb="7">
      <t>ホソウ</t>
    </rPh>
    <rPh sb="7" eb="8">
      <t>コウ</t>
    </rPh>
    <rPh sb="12" eb="14">
      <t>セコウ</t>
    </rPh>
    <rPh sb="22" eb="24">
      <t>カツヨウ</t>
    </rPh>
    <rPh sb="25" eb="27">
      <t>ジッシ</t>
    </rPh>
    <phoneticPr fontId="92"/>
  </si>
  <si>
    <t>当該工事の舗装工において施工プロセス②④⑤を活用し実施します。</t>
    <rPh sb="0" eb="4">
      <t>トウガイコウジ</t>
    </rPh>
    <rPh sb="5" eb="7">
      <t>ホソウ</t>
    </rPh>
    <rPh sb="7" eb="8">
      <t>コウ</t>
    </rPh>
    <rPh sb="12" eb="14">
      <t>セコウ</t>
    </rPh>
    <rPh sb="22" eb="24">
      <t>カツヨウ</t>
    </rPh>
    <rPh sb="25" eb="27">
      <t>ジッシ</t>
    </rPh>
    <phoneticPr fontId="92"/>
  </si>
  <si>
    <t>当該工事の舗装工において施工プロセス②③を活用し実施します。</t>
    <rPh sb="0" eb="4">
      <t>トウガイコウジ</t>
    </rPh>
    <rPh sb="5" eb="7">
      <t>ホソウ</t>
    </rPh>
    <rPh sb="7" eb="8">
      <t>コウ</t>
    </rPh>
    <rPh sb="12" eb="14">
      <t>セコウ</t>
    </rPh>
    <rPh sb="21" eb="23">
      <t>カツヨウ</t>
    </rPh>
    <rPh sb="24" eb="26">
      <t>ジッシ</t>
    </rPh>
    <phoneticPr fontId="92"/>
  </si>
  <si>
    <t>１．地上型レーザースキャナーを用いた起工測量
２．TS等光波方式を用いた起工測量
３．TS（ノンプリズム方式）を用いた起工測量
４．地上移動体搭載型レーザースキャナーを用いた起工測量
５．その他の３次元計測技術を用いた起工測量
　〔５．を選択した場合の技術名称：　　　　　　　　　　　　　　　　〕
※採用する具体の技術は受注後の協議により決定する。
※複数以上の技術を組み合わせて採用してもよい。</t>
    <phoneticPr fontId="92"/>
  </si>
  <si>
    <t>路盤工</t>
    <rPh sb="0" eb="3">
      <t>ロバンコウ</t>
    </rPh>
    <phoneticPr fontId="92"/>
  </si>
  <si>
    <t>１．３次元マシンコントロール建設機械（モータグレーダ）
※採用する建設機械及び活用作業工種・施工範囲（別途平面図等による）については、受注後の協議により決定する。</t>
    <rPh sb="3" eb="5">
      <t>ジゲン</t>
    </rPh>
    <rPh sb="14" eb="16">
      <t>ケンセツ</t>
    </rPh>
    <rPh sb="16" eb="18">
      <t>キカイ</t>
    </rPh>
    <phoneticPr fontId="92"/>
  </si>
  <si>
    <t>１．地上型レーザースキャナーを用いた出来形管理
２．TS等光波方式を用いた出来形管理
３．TS（ノンプリズム方式）を用いた出来形管理
４．地上移動体搭載型レーザースキャナーを用いた出来形管理
５．その他の３次元計測技術を用いた出来形管理
　〔５．を選択した場合の技術名称：　　　　　　　　　　　　　　　　　　　　〕
※採用する具体の技術は受注後の協議により決定する。
※複数以上の技術を組み合わせて採用してもよい。
※「①３次元起工測量」で採用した技術と相違してもよい。</t>
    <phoneticPr fontId="92"/>
  </si>
  <si>
    <t>ＩＣＴ活用工事（河川浚渫工）計画書</t>
    <rPh sb="3" eb="5">
      <t>カツヨウ</t>
    </rPh>
    <rPh sb="5" eb="7">
      <t>コウジ</t>
    </rPh>
    <rPh sb="8" eb="10">
      <t>カセン</t>
    </rPh>
    <rPh sb="10" eb="12">
      <t>シュンセツ</t>
    </rPh>
    <rPh sb="12" eb="13">
      <t>コウ</t>
    </rPh>
    <rPh sb="14" eb="16">
      <t>ケイカク</t>
    </rPh>
    <rPh sb="16" eb="17">
      <t>ショ</t>
    </rPh>
    <phoneticPr fontId="92"/>
  </si>
  <si>
    <t>※活用必須工種が【河川浚渫工】の場合は表１へ。違う場合は表２へ。</t>
    <rPh sb="1" eb="7">
      <t>カツヨウヒッスウコウシュ</t>
    </rPh>
    <rPh sb="9" eb="11">
      <t>カセン</t>
    </rPh>
    <rPh sb="11" eb="13">
      <t>シュンセツ</t>
    </rPh>
    <rPh sb="13" eb="14">
      <t>コウ</t>
    </rPh>
    <rPh sb="16" eb="18">
      <t>バアイ</t>
    </rPh>
    <rPh sb="19" eb="20">
      <t>ヒョウ</t>
    </rPh>
    <rPh sb="23" eb="24">
      <t>チガ</t>
    </rPh>
    <rPh sb="25" eb="27">
      <t>バアイ</t>
    </rPh>
    <rPh sb="28" eb="29">
      <t>ヒョウ</t>
    </rPh>
    <phoneticPr fontId="92"/>
  </si>
  <si>
    <t>当該工事の河川浚渫工において施工プロセス①～⑤を活用し実施します。</t>
    <rPh sb="0" eb="4">
      <t>トウガイコウジ</t>
    </rPh>
    <rPh sb="5" eb="7">
      <t>カセン</t>
    </rPh>
    <rPh sb="7" eb="9">
      <t>シュンセツ</t>
    </rPh>
    <rPh sb="9" eb="10">
      <t>コウ</t>
    </rPh>
    <rPh sb="14" eb="16">
      <t>セコウ</t>
    </rPh>
    <rPh sb="24" eb="26">
      <t>カツヨウ</t>
    </rPh>
    <rPh sb="27" eb="29">
      <t>ジッシ</t>
    </rPh>
    <phoneticPr fontId="92"/>
  </si>
  <si>
    <t>当該工事の河川浚渫工において施工プロセス②④⑤を活用し実施します。</t>
    <rPh sb="0" eb="4">
      <t>トウガイコウジ</t>
    </rPh>
    <rPh sb="5" eb="7">
      <t>カセン</t>
    </rPh>
    <rPh sb="7" eb="9">
      <t>シュンセツ</t>
    </rPh>
    <rPh sb="9" eb="10">
      <t>コウ</t>
    </rPh>
    <rPh sb="14" eb="16">
      <t>セコウ</t>
    </rPh>
    <rPh sb="24" eb="26">
      <t>カツヨウ</t>
    </rPh>
    <rPh sb="27" eb="29">
      <t>ジッシ</t>
    </rPh>
    <phoneticPr fontId="92"/>
  </si>
  <si>
    <t>当該工事の河川浚渫工において施工プロセス②③を活用し実施します。</t>
    <rPh sb="0" eb="4">
      <t>トウガイコウジ</t>
    </rPh>
    <rPh sb="5" eb="7">
      <t>カセン</t>
    </rPh>
    <rPh sb="7" eb="9">
      <t>シュンセツ</t>
    </rPh>
    <rPh sb="9" eb="10">
      <t>コウ</t>
    </rPh>
    <rPh sb="14" eb="16">
      <t>セコウ</t>
    </rPh>
    <rPh sb="23" eb="25">
      <t>カツヨウ</t>
    </rPh>
    <rPh sb="26" eb="28">
      <t>ジッシ</t>
    </rPh>
    <phoneticPr fontId="92"/>
  </si>
  <si>
    <t>１．音響測深機を用いた起工測量
２．その他の３次元計測技術を用いた起工測量
　〔２．を選択した場合の技術名称：　　　　　　　　　　　　　　　　〕
※採用する具体の技術は受注後の協議により決定する。
※複数以上の技術を組み合わせて採用してもよい。</t>
    <rPh sb="2" eb="4">
      <t>オンキョウ</t>
    </rPh>
    <rPh sb="4" eb="6">
      <t>ソクシン</t>
    </rPh>
    <rPh sb="6" eb="7">
      <t>キ</t>
    </rPh>
    <rPh sb="8" eb="9">
      <t>モチ</t>
    </rPh>
    <rPh sb="11" eb="15">
      <t>キコウソクリョウ</t>
    </rPh>
    <phoneticPr fontId="92"/>
  </si>
  <si>
    <t>浚渫工（バックホウ浚渫船）</t>
    <rPh sb="0" eb="2">
      <t>シュンセツ</t>
    </rPh>
    <rPh sb="2" eb="3">
      <t>コウ</t>
    </rPh>
    <rPh sb="9" eb="11">
      <t>シュンセツ</t>
    </rPh>
    <rPh sb="11" eb="12">
      <t>セン</t>
    </rPh>
    <phoneticPr fontId="92"/>
  </si>
  <si>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t>
    <rPh sb="3" eb="5">
      <t>ジゲン</t>
    </rPh>
    <rPh sb="14" eb="16">
      <t>ケンセツ</t>
    </rPh>
    <rPh sb="16" eb="18">
      <t>キカイ</t>
    </rPh>
    <phoneticPr fontId="92"/>
  </si>
  <si>
    <t>１．音響測深機を用いた出来形管理
２．施工履歴データを用いた出来形管理
３．その他の３次元計測技術を用いた出来形管理
　〔３．を選択した場合の技術名称：　　　　　　　　　　　　　　　　　　　　〕
※採用する具体の技術は受注後の協議により決定する。
※複数以上の技術を組み合わせて採用してもよい。
※「①３次元起工測量」で採用した技術と相違してもよい。</t>
    <rPh sb="2" eb="4">
      <t>オンキョウ</t>
    </rPh>
    <rPh sb="4" eb="6">
      <t>ソクシン</t>
    </rPh>
    <rPh sb="6" eb="7">
      <t>キ</t>
    </rPh>
    <rPh sb="19" eb="21">
      <t>セコウ</t>
    </rPh>
    <rPh sb="21" eb="23">
      <t>リレキ</t>
    </rPh>
    <phoneticPr fontId="92"/>
  </si>
  <si>
    <t>ＩＣＴ活用工事（法面工）計画書</t>
    <rPh sb="3" eb="5">
      <t>カツヨウ</t>
    </rPh>
    <rPh sb="5" eb="7">
      <t>コウジ</t>
    </rPh>
    <rPh sb="8" eb="10">
      <t>ノリメン</t>
    </rPh>
    <rPh sb="10" eb="11">
      <t>コウ</t>
    </rPh>
    <rPh sb="12" eb="14">
      <t>ケイカク</t>
    </rPh>
    <rPh sb="14" eb="15">
      <t>ショ</t>
    </rPh>
    <phoneticPr fontId="92"/>
  </si>
  <si>
    <t>※活用必須工種が【法面工】の場合は表１へ。違う場合は表２へ。</t>
    <rPh sb="1" eb="7">
      <t>カツヨウヒッスウコウシュ</t>
    </rPh>
    <rPh sb="9" eb="11">
      <t>ノリメン</t>
    </rPh>
    <rPh sb="11" eb="12">
      <t>コウ</t>
    </rPh>
    <rPh sb="14" eb="16">
      <t>バアイ</t>
    </rPh>
    <rPh sb="17" eb="18">
      <t>ヒョウ</t>
    </rPh>
    <rPh sb="21" eb="22">
      <t>チガ</t>
    </rPh>
    <rPh sb="23" eb="25">
      <t>バアイ</t>
    </rPh>
    <rPh sb="26" eb="27">
      <t>ヒョウ</t>
    </rPh>
    <phoneticPr fontId="92"/>
  </si>
  <si>
    <t>当該工事の法面工において施工プロセス①～⑤を活用し実施します。</t>
    <rPh sb="0" eb="4">
      <t>トウガイコウジ</t>
    </rPh>
    <rPh sb="5" eb="7">
      <t>ノリメン</t>
    </rPh>
    <rPh sb="7" eb="8">
      <t>コウ</t>
    </rPh>
    <rPh sb="12" eb="14">
      <t>セコウ</t>
    </rPh>
    <rPh sb="22" eb="24">
      <t>カツヨウ</t>
    </rPh>
    <rPh sb="25" eb="27">
      <t>ジッシ</t>
    </rPh>
    <phoneticPr fontId="92"/>
  </si>
  <si>
    <t>当該工事の法面工において施工プロセス②④⑤を活用し実施します。</t>
    <rPh sb="0" eb="4">
      <t>トウガイコウジ</t>
    </rPh>
    <rPh sb="5" eb="7">
      <t>ノリメン</t>
    </rPh>
    <rPh sb="7" eb="8">
      <t>コウ</t>
    </rPh>
    <rPh sb="12" eb="14">
      <t>セコウ</t>
    </rPh>
    <rPh sb="22" eb="24">
      <t>カツヨウ</t>
    </rPh>
    <rPh sb="25" eb="27">
      <t>ジッシ</t>
    </rPh>
    <phoneticPr fontId="92"/>
  </si>
  <si>
    <t>当該工事の法面工において施工プロセス②③を活用し実施します。</t>
    <rPh sb="0" eb="4">
      <t>トウガイコウジ</t>
    </rPh>
    <rPh sb="5" eb="7">
      <t>ノリメン</t>
    </rPh>
    <rPh sb="7" eb="8">
      <t>コウ</t>
    </rPh>
    <rPh sb="12" eb="14">
      <t>セコウ</t>
    </rPh>
    <rPh sb="21" eb="23">
      <t>カツヨウ</t>
    </rPh>
    <rPh sb="24" eb="26">
      <t>ジッシ</t>
    </rPh>
    <phoneticPr fontId="92"/>
  </si>
  <si>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８．その他の３次元計測技術を用いた出来形管理
　〔８．を選択した場合の技術名称：　　　　　　　　　　　　　　　　　　　　〕
※採用する具体の技術は受注後の協議により決定する。
※複数以上の技術を組み合わせて採用してもよい。
※「①３次元起工測量」で採用した技術と相違してもよい。</t>
    <rPh sb="234" eb="236">
      <t>サイヨウ</t>
    </rPh>
    <rPh sb="238" eb="240">
      <t>グタイ</t>
    </rPh>
    <rPh sb="241" eb="243">
      <t>ギジュツ</t>
    </rPh>
    <rPh sb="244" eb="247">
      <t>ジュチュウゴ</t>
    </rPh>
    <rPh sb="248" eb="250">
      <t>キョウギ</t>
    </rPh>
    <rPh sb="253" eb="255">
      <t>ケッテイ</t>
    </rPh>
    <rPh sb="260" eb="262">
      <t>フクスウ</t>
    </rPh>
    <rPh sb="262" eb="264">
      <t>イジョウ</t>
    </rPh>
    <rPh sb="265" eb="267">
      <t>ギジュツ</t>
    </rPh>
    <rPh sb="268" eb="269">
      <t>ク</t>
    </rPh>
    <rPh sb="270" eb="271">
      <t>ア</t>
    </rPh>
    <rPh sb="274" eb="276">
      <t>サイヨウ</t>
    </rPh>
    <rPh sb="287" eb="289">
      <t>ジゲン</t>
    </rPh>
    <rPh sb="289" eb="293">
      <t>キコウソクリョウ</t>
    </rPh>
    <rPh sb="295" eb="297">
      <t>サイヨウ</t>
    </rPh>
    <rPh sb="299" eb="301">
      <t>ギジュツ</t>
    </rPh>
    <rPh sb="302" eb="304">
      <t>ソウイ</t>
    </rPh>
    <phoneticPr fontId="92"/>
  </si>
  <si>
    <t>ＩＣＴ活用工事（地盤改良工）計画書</t>
    <rPh sb="3" eb="5">
      <t>カツヨウ</t>
    </rPh>
    <rPh sb="5" eb="7">
      <t>コウジ</t>
    </rPh>
    <rPh sb="8" eb="12">
      <t>ジバンカイリョウ</t>
    </rPh>
    <rPh sb="12" eb="13">
      <t>コウ</t>
    </rPh>
    <rPh sb="14" eb="16">
      <t>ケイカク</t>
    </rPh>
    <rPh sb="16" eb="17">
      <t>ショ</t>
    </rPh>
    <phoneticPr fontId="92"/>
  </si>
  <si>
    <t>※活用必須工種が【地盤改良工】の場合は表１へ。違う場合は表２へ。</t>
    <rPh sb="1" eb="7">
      <t>カツヨウヒッスウコウシュ</t>
    </rPh>
    <rPh sb="9" eb="11">
      <t>ジバン</t>
    </rPh>
    <rPh sb="11" eb="13">
      <t>カイリョウ</t>
    </rPh>
    <rPh sb="13" eb="14">
      <t>コウ</t>
    </rPh>
    <rPh sb="16" eb="18">
      <t>バアイ</t>
    </rPh>
    <rPh sb="19" eb="20">
      <t>ヒョウ</t>
    </rPh>
    <rPh sb="23" eb="24">
      <t>チガ</t>
    </rPh>
    <rPh sb="25" eb="27">
      <t>バアイ</t>
    </rPh>
    <rPh sb="28" eb="29">
      <t>ヒョウ</t>
    </rPh>
    <phoneticPr fontId="92"/>
  </si>
  <si>
    <t>当該工事の地盤改良工において施工プロセス①～⑤を活用し実施します。</t>
    <rPh sb="0" eb="4">
      <t>トウガイコウジ</t>
    </rPh>
    <rPh sb="5" eb="7">
      <t>ジバン</t>
    </rPh>
    <rPh sb="7" eb="9">
      <t>カイリョウ</t>
    </rPh>
    <rPh sb="9" eb="10">
      <t>コウ</t>
    </rPh>
    <rPh sb="14" eb="16">
      <t>セコウ</t>
    </rPh>
    <rPh sb="24" eb="26">
      <t>カツヨウ</t>
    </rPh>
    <rPh sb="27" eb="29">
      <t>ジッシ</t>
    </rPh>
    <phoneticPr fontId="92"/>
  </si>
  <si>
    <t>当該工事の地盤改良工において施工プロセス②④⑤を活用し実施します。</t>
    <rPh sb="0" eb="4">
      <t>トウガイコウジ</t>
    </rPh>
    <rPh sb="5" eb="7">
      <t>ジバン</t>
    </rPh>
    <rPh sb="7" eb="9">
      <t>カイリョウ</t>
    </rPh>
    <rPh sb="9" eb="10">
      <t>コウ</t>
    </rPh>
    <rPh sb="14" eb="16">
      <t>セコウ</t>
    </rPh>
    <rPh sb="24" eb="26">
      <t>カツヨウ</t>
    </rPh>
    <rPh sb="27" eb="29">
      <t>ジッシ</t>
    </rPh>
    <phoneticPr fontId="92"/>
  </si>
  <si>
    <t>当該工事の地盤改良工において施工プロセス②③を活用し実施します。</t>
    <rPh sb="0" eb="4">
      <t>トウガイコウジ</t>
    </rPh>
    <rPh sb="5" eb="7">
      <t>ジバン</t>
    </rPh>
    <rPh sb="7" eb="9">
      <t>カイリョウ</t>
    </rPh>
    <rPh sb="9" eb="10">
      <t>コウ</t>
    </rPh>
    <rPh sb="14" eb="16">
      <t>セコウ</t>
    </rPh>
    <rPh sb="23" eb="25">
      <t>カツヨウ</t>
    </rPh>
    <rPh sb="26" eb="28">
      <t>ジッシ</t>
    </rPh>
    <phoneticPr fontId="92"/>
  </si>
  <si>
    <t>路床安定処理工</t>
    <rPh sb="0" eb="2">
      <t>ロショウ</t>
    </rPh>
    <rPh sb="2" eb="6">
      <t>アンテイショリ</t>
    </rPh>
    <rPh sb="6" eb="7">
      <t>コウ</t>
    </rPh>
    <phoneticPr fontId="92"/>
  </si>
  <si>
    <t>１．３次元マシンコントロール建設機械（バックホウ）
２．３次元マシンガイダンス建設機械（バックホウ）
３．３次元マシンガイダンス中層混合処理機（トレンチャ式）
４．３次元マシンガイダンス深層混合処理機（スラリー式）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14" eb="16">
      <t>ケンセツ</t>
    </rPh>
    <rPh sb="16" eb="18">
      <t>キカイ</t>
    </rPh>
    <rPh sb="29" eb="31">
      <t>ジゲン</t>
    </rPh>
    <rPh sb="54" eb="56">
      <t>ジゲン</t>
    </rPh>
    <rPh sb="64" eb="66">
      <t>チュウソウ</t>
    </rPh>
    <rPh sb="66" eb="68">
      <t>コンゴウ</t>
    </rPh>
    <rPh sb="68" eb="70">
      <t>ショリ</t>
    </rPh>
    <rPh sb="70" eb="71">
      <t>キ</t>
    </rPh>
    <rPh sb="77" eb="78">
      <t>シキ</t>
    </rPh>
    <rPh sb="83" eb="85">
      <t>ジゲン</t>
    </rPh>
    <rPh sb="93" eb="95">
      <t>シンソウ</t>
    </rPh>
    <rPh sb="95" eb="97">
      <t>コンゴウ</t>
    </rPh>
    <rPh sb="97" eb="99">
      <t>ショリ</t>
    </rPh>
    <rPh sb="99" eb="100">
      <t>キ</t>
    </rPh>
    <rPh sb="105" eb="106">
      <t>シキ</t>
    </rPh>
    <rPh sb="110" eb="112">
      <t>サイヨウ</t>
    </rPh>
    <rPh sb="114" eb="116">
      <t>ケンセツ</t>
    </rPh>
    <rPh sb="116" eb="118">
      <t>キカイ</t>
    </rPh>
    <rPh sb="118" eb="119">
      <t>オヨ</t>
    </rPh>
    <rPh sb="120" eb="122">
      <t>カツヨウ</t>
    </rPh>
    <rPh sb="122" eb="124">
      <t>サギョウ</t>
    </rPh>
    <rPh sb="124" eb="126">
      <t>コウシュ</t>
    </rPh>
    <rPh sb="127" eb="129">
      <t>セコウ</t>
    </rPh>
    <rPh sb="129" eb="131">
      <t>ハンイ</t>
    </rPh>
    <rPh sb="132" eb="134">
      <t>ベット</t>
    </rPh>
    <rPh sb="134" eb="137">
      <t>ヘイメンズ</t>
    </rPh>
    <rPh sb="137" eb="138">
      <t>ナド</t>
    </rPh>
    <rPh sb="148" eb="150">
      <t>ジュチュウ</t>
    </rPh>
    <rPh sb="150" eb="151">
      <t>ゴ</t>
    </rPh>
    <rPh sb="152" eb="154">
      <t>キョウギ</t>
    </rPh>
    <rPh sb="157" eb="159">
      <t>ケッテイ</t>
    </rPh>
    <rPh sb="164" eb="166">
      <t>トウガイ</t>
    </rPh>
    <rPh sb="166" eb="168">
      <t>コウジ</t>
    </rPh>
    <rPh sb="169" eb="170">
      <t>フク</t>
    </rPh>
    <rPh sb="173" eb="175">
      <t>サキ</t>
    </rPh>
    <rPh sb="175" eb="177">
      <t>サギョウ</t>
    </rPh>
    <rPh sb="178" eb="180">
      <t>コウシュ</t>
    </rPh>
    <rPh sb="190" eb="192">
      <t>ケンセツ</t>
    </rPh>
    <rPh sb="192" eb="194">
      <t>キカイ</t>
    </rPh>
    <rPh sb="195" eb="197">
      <t>カツヨウ</t>
    </rPh>
    <rPh sb="200" eb="201">
      <t>ヨ</t>
    </rPh>
    <phoneticPr fontId="92"/>
  </si>
  <si>
    <t>表層安定処理工</t>
    <rPh sb="0" eb="2">
      <t>ヒョウソウ</t>
    </rPh>
    <rPh sb="2" eb="6">
      <t>アンテイショリ</t>
    </rPh>
    <rPh sb="6" eb="7">
      <t>コウ</t>
    </rPh>
    <phoneticPr fontId="92"/>
  </si>
  <si>
    <t>固結工（中層混合処理）</t>
    <rPh sb="0" eb="2">
      <t>コケツ</t>
    </rPh>
    <rPh sb="2" eb="3">
      <t>コウ</t>
    </rPh>
    <rPh sb="4" eb="8">
      <t>チュウソウコンゴウ</t>
    </rPh>
    <rPh sb="8" eb="10">
      <t>ショリ</t>
    </rPh>
    <phoneticPr fontId="92"/>
  </si>
  <si>
    <t>固結工（スラリー撹拌工）</t>
    <rPh sb="0" eb="2">
      <t>コケツ</t>
    </rPh>
    <rPh sb="2" eb="3">
      <t>コウ</t>
    </rPh>
    <rPh sb="8" eb="10">
      <t>カクハン</t>
    </rPh>
    <rPh sb="10" eb="11">
      <t>コウ</t>
    </rPh>
    <phoneticPr fontId="92"/>
  </si>
  <si>
    <t>１．施工履歴データを用いた出来形管理
※採用する具体の技術は受注後の協議により決定する。</t>
    <rPh sb="21" eb="23">
      <t>サイヨウ</t>
    </rPh>
    <rPh sb="25" eb="27">
      <t>グタイ</t>
    </rPh>
    <rPh sb="28" eb="30">
      <t>ギジュツ</t>
    </rPh>
    <rPh sb="31" eb="34">
      <t>ジュチュウゴ</t>
    </rPh>
    <rPh sb="35" eb="37">
      <t>キョウギ</t>
    </rPh>
    <rPh sb="40" eb="42">
      <t>ケッテイ</t>
    </rPh>
    <phoneticPr fontId="92"/>
  </si>
  <si>
    <t>注３）①において、「その他の・・・」を選択した場合は、その技術名称を記載すること。</t>
    <phoneticPr fontId="92"/>
  </si>
  <si>
    <t>ＩＣＴ活用工事（舗装工（修繕工））計画書</t>
    <rPh sb="3" eb="5">
      <t>カツヨウ</t>
    </rPh>
    <rPh sb="5" eb="7">
      <t>コウジ</t>
    </rPh>
    <rPh sb="8" eb="10">
      <t>ホソウ</t>
    </rPh>
    <rPh sb="10" eb="11">
      <t>コウ</t>
    </rPh>
    <rPh sb="12" eb="14">
      <t>シュウゼン</t>
    </rPh>
    <rPh sb="14" eb="15">
      <t>コウ</t>
    </rPh>
    <rPh sb="16" eb="17">
      <t>シュウコウ</t>
    </rPh>
    <rPh sb="17" eb="19">
      <t>ケイカク</t>
    </rPh>
    <rPh sb="19" eb="20">
      <t>ショ</t>
    </rPh>
    <phoneticPr fontId="92"/>
  </si>
  <si>
    <t>※活用必須工種が【舗装工（修繕工）】の場合は表１へ。違う場合は表２へ。</t>
    <rPh sb="1" eb="7">
      <t>カツヨウヒッスウコウシュ</t>
    </rPh>
    <rPh sb="9" eb="12">
      <t>ホソウコウ</t>
    </rPh>
    <rPh sb="13" eb="15">
      <t>シュウゼン</t>
    </rPh>
    <rPh sb="15" eb="16">
      <t>コウ</t>
    </rPh>
    <rPh sb="19" eb="21">
      <t>バアイ</t>
    </rPh>
    <rPh sb="22" eb="23">
      <t>ヒョウ</t>
    </rPh>
    <rPh sb="26" eb="27">
      <t>チガ</t>
    </rPh>
    <rPh sb="28" eb="30">
      <t>バアイ</t>
    </rPh>
    <rPh sb="31" eb="32">
      <t>ヒョウ</t>
    </rPh>
    <phoneticPr fontId="92"/>
  </si>
  <si>
    <t>当該工事の舗装工（修繕工）において施工プロセス①～⑤を活用し実施します。</t>
    <rPh sb="0" eb="4">
      <t>トウガイコウジ</t>
    </rPh>
    <rPh sb="5" eb="7">
      <t>ホソウ</t>
    </rPh>
    <rPh sb="7" eb="8">
      <t>コウ</t>
    </rPh>
    <rPh sb="9" eb="11">
      <t>シュウゼン</t>
    </rPh>
    <rPh sb="11" eb="12">
      <t>コウ</t>
    </rPh>
    <rPh sb="13" eb="14">
      <t>リョウコウ</t>
    </rPh>
    <rPh sb="17" eb="19">
      <t>セコウ</t>
    </rPh>
    <rPh sb="27" eb="29">
      <t>カツヨウ</t>
    </rPh>
    <rPh sb="30" eb="32">
      <t>ジッシ</t>
    </rPh>
    <phoneticPr fontId="92"/>
  </si>
  <si>
    <t>当該工事の舗装工（修繕工）において施工プロセス②④⑤を活用し実施します。</t>
    <rPh sb="0" eb="4">
      <t>トウガイコウジ</t>
    </rPh>
    <rPh sb="5" eb="8">
      <t>ホソウコウ</t>
    </rPh>
    <rPh sb="9" eb="12">
      <t>シュウゼンコウ</t>
    </rPh>
    <rPh sb="17" eb="19">
      <t>セコウ</t>
    </rPh>
    <rPh sb="27" eb="29">
      <t>カツヨウ</t>
    </rPh>
    <rPh sb="30" eb="32">
      <t>ジッシ</t>
    </rPh>
    <phoneticPr fontId="92"/>
  </si>
  <si>
    <t>当該工事の舗装工（修繕工）において施工プロセス②③を活用し実施します。</t>
    <rPh sb="0" eb="4">
      <t>トウガイコウジ</t>
    </rPh>
    <rPh sb="5" eb="7">
      <t>ホソウ</t>
    </rPh>
    <rPh sb="7" eb="8">
      <t>コウ</t>
    </rPh>
    <rPh sb="9" eb="11">
      <t>シュウゼン</t>
    </rPh>
    <rPh sb="11" eb="12">
      <t>コウ</t>
    </rPh>
    <rPh sb="17" eb="19">
      <t>セコウ</t>
    </rPh>
    <rPh sb="26" eb="28">
      <t>カツヨウ</t>
    </rPh>
    <rPh sb="29" eb="31">
      <t>ジッシ</t>
    </rPh>
    <phoneticPr fontId="92"/>
  </si>
  <si>
    <t>１．地上型レーザースキャナーを用いた起工測量
２．TS（ノンプリズム方式）を用いた起工測量
３．地上移動体搭載型レーザースキャナーを用いた起工測量
４．その他の３次元計測技術を用いた起工測量
　〔４．を選択した場合の技術名称：　　　　　　　　　　　　　　　　〕
※採用する具体の技術は受注後の協議により決定する。
※複数以上の技術を組み合わせて採用してもよい。</t>
    <rPh sb="133" eb="135">
      <t>サイヨウ</t>
    </rPh>
    <rPh sb="137" eb="139">
      <t>グタイ</t>
    </rPh>
    <rPh sb="140" eb="142">
      <t>ギジュツ</t>
    </rPh>
    <rPh sb="143" eb="146">
      <t>ジュチュウゴ</t>
    </rPh>
    <rPh sb="147" eb="149">
      <t>キョウギ</t>
    </rPh>
    <rPh sb="152" eb="154">
      <t>ケッテイ</t>
    </rPh>
    <rPh sb="159" eb="161">
      <t>フクスウ</t>
    </rPh>
    <rPh sb="161" eb="163">
      <t>イジョウ</t>
    </rPh>
    <rPh sb="164" eb="166">
      <t>ギジュツ</t>
    </rPh>
    <rPh sb="167" eb="168">
      <t>ク</t>
    </rPh>
    <rPh sb="169" eb="170">
      <t>ア</t>
    </rPh>
    <rPh sb="173" eb="175">
      <t>サイヨウ</t>
    </rPh>
    <phoneticPr fontId="92"/>
  </si>
  <si>
    <t>路面切削工</t>
    <rPh sb="0" eb="2">
      <t>ロメン</t>
    </rPh>
    <rPh sb="2" eb="4">
      <t>セッサク</t>
    </rPh>
    <rPh sb="4" eb="5">
      <t>コウ</t>
    </rPh>
    <phoneticPr fontId="92"/>
  </si>
  <si>
    <t>１．３次元位置　施工管理システムを搭載した建設機械
※採用する建設機械及び活用作業工種・施工範囲（別途平面図等による）については、受注後の協議により決定する。</t>
    <rPh sb="3" eb="5">
      <t>ジゲン</t>
    </rPh>
    <rPh sb="5" eb="7">
      <t>イチ</t>
    </rPh>
    <rPh sb="8" eb="12">
      <t>セコウカンリ</t>
    </rPh>
    <rPh sb="17" eb="19">
      <t>トウサイ</t>
    </rPh>
    <rPh sb="21" eb="25">
      <t>ケンセツキカイ</t>
    </rPh>
    <rPh sb="28" eb="30">
      <t>サイヨウ</t>
    </rPh>
    <rPh sb="32" eb="34">
      <t>ケンセツ</t>
    </rPh>
    <rPh sb="34" eb="36">
      <t>キカイ</t>
    </rPh>
    <rPh sb="36" eb="37">
      <t>オヨ</t>
    </rPh>
    <rPh sb="38" eb="40">
      <t>カツヨウ</t>
    </rPh>
    <rPh sb="40" eb="42">
      <t>サギョウ</t>
    </rPh>
    <rPh sb="42" eb="44">
      <t>コウシュ</t>
    </rPh>
    <rPh sb="45" eb="47">
      <t>セコウ</t>
    </rPh>
    <rPh sb="47" eb="49">
      <t>ハンイ</t>
    </rPh>
    <rPh sb="50" eb="52">
      <t>ベット</t>
    </rPh>
    <rPh sb="52" eb="55">
      <t>ヘイメンズ</t>
    </rPh>
    <rPh sb="55" eb="56">
      <t>ナド</t>
    </rPh>
    <rPh sb="66" eb="68">
      <t>ジュチュウ</t>
    </rPh>
    <rPh sb="68" eb="69">
      <t>ゴ</t>
    </rPh>
    <rPh sb="70" eb="72">
      <t>キョウギ</t>
    </rPh>
    <rPh sb="75" eb="77">
      <t>ケッテイ</t>
    </rPh>
    <phoneticPr fontId="92"/>
  </si>
  <si>
    <t>１．施工履歴データを用いた出来形管理
※採用する具体の技術は受注後の協議により決定する。
※「①３次元起工測量」で採用した技術と相違しても良い。</t>
    <rPh sb="21" eb="23">
      <t>サイヨウ</t>
    </rPh>
    <rPh sb="25" eb="27">
      <t>グタイ</t>
    </rPh>
    <rPh sb="28" eb="30">
      <t>ギジュツ</t>
    </rPh>
    <rPh sb="31" eb="34">
      <t>ジュチュウゴ</t>
    </rPh>
    <rPh sb="35" eb="37">
      <t>キョウギ</t>
    </rPh>
    <rPh sb="40" eb="42">
      <t>ケッテイ</t>
    </rPh>
    <rPh sb="50" eb="52">
      <t>ジゲン</t>
    </rPh>
    <rPh sb="52" eb="56">
      <t>キコウソクリョウ</t>
    </rPh>
    <rPh sb="58" eb="60">
      <t>サイヨウ</t>
    </rPh>
    <rPh sb="62" eb="64">
      <t>ギジュツ</t>
    </rPh>
    <rPh sb="65" eb="67">
      <t>ソウイ</t>
    </rPh>
    <rPh sb="70" eb="71">
      <t>ヨ</t>
    </rPh>
    <phoneticPr fontId="92"/>
  </si>
  <si>
    <t>当該工事の作業土工（床掘）において施工プロセス①～⑤を活用し実施します。</t>
    <rPh sb="0" eb="4">
      <t>トウガイコウジ</t>
    </rPh>
    <rPh sb="5" eb="7">
      <t>サギョウ</t>
    </rPh>
    <rPh sb="7" eb="9">
      <t>ドコウ</t>
    </rPh>
    <rPh sb="10" eb="12">
      <t>トコボリ</t>
    </rPh>
    <rPh sb="17" eb="19">
      <t>セコウ</t>
    </rPh>
    <rPh sb="27" eb="29">
      <t>カツヨウ</t>
    </rPh>
    <rPh sb="30" eb="32">
      <t>ジッシ</t>
    </rPh>
    <phoneticPr fontId="92"/>
  </si>
  <si>
    <t>当該工事の作業土工（床掘）において施工プロセス②④⑤を活用し実施します。</t>
    <rPh sb="0" eb="4">
      <t>トウガイコウジ</t>
    </rPh>
    <rPh sb="5" eb="7">
      <t>サギョウ</t>
    </rPh>
    <rPh sb="7" eb="9">
      <t>ドコウ</t>
    </rPh>
    <rPh sb="10" eb="12">
      <t>トコボリ</t>
    </rPh>
    <rPh sb="17" eb="19">
      <t>セコウ</t>
    </rPh>
    <rPh sb="27" eb="29">
      <t>カツヨウ</t>
    </rPh>
    <rPh sb="30" eb="32">
      <t>ジッシ</t>
    </rPh>
    <phoneticPr fontId="92"/>
  </si>
  <si>
    <t>ＩＣＴ活用工事（付帯構造物設置工）計画書</t>
    <rPh sb="3" eb="5">
      <t>カツヨウ</t>
    </rPh>
    <rPh sb="5" eb="7">
      <t>コウジ</t>
    </rPh>
    <rPh sb="8" eb="10">
      <t>フタイ</t>
    </rPh>
    <rPh sb="10" eb="13">
      <t>コウゾウブツ</t>
    </rPh>
    <rPh sb="13" eb="15">
      <t>セッチ</t>
    </rPh>
    <rPh sb="15" eb="16">
      <t>コウ</t>
    </rPh>
    <rPh sb="17" eb="19">
      <t>ケイカク</t>
    </rPh>
    <rPh sb="19" eb="20">
      <t>ショ</t>
    </rPh>
    <phoneticPr fontId="92"/>
  </si>
  <si>
    <t>当該工事の付帯構造物設置工において施工プロセス①～⑤を活用し実施します。</t>
    <rPh sb="0" eb="4">
      <t>トウガイコウジ</t>
    </rPh>
    <rPh sb="5" eb="7">
      <t>フタイ</t>
    </rPh>
    <rPh sb="7" eb="10">
      <t>コウゾウブツ</t>
    </rPh>
    <rPh sb="10" eb="12">
      <t>セッチ</t>
    </rPh>
    <rPh sb="12" eb="13">
      <t>コウ</t>
    </rPh>
    <rPh sb="17" eb="19">
      <t>セコウ</t>
    </rPh>
    <rPh sb="27" eb="29">
      <t>カツヨウ</t>
    </rPh>
    <rPh sb="30" eb="32">
      <t>ジッシ</t>
    </rPh>
    <phoneticPr fontId="92"/>
  </si>
  <si>
    <t>当該工事の付帯構造物設置工において施工プロセス②④⑤を活用し実施します。</t>
    <rPh sb="0" eb="4">
      <t>トウガイコウジ</t>
    </rPh>
    <rPh sb="5" eb="7">
      <t>フタイ</t>
    </rPh>
    <rPh sb="7" eb="10">
      <t>コウゾウブツ</t>
    </rPh>
    <rPh sb="10" eb="12">
      <t>セッチ</t>
    </rPh>
    <rPh sb="12" eb="13">
      <t>コウ</t>
    </rPh>
    <rPh sb="17" eb="19">
      <t>セコウ</t>
    </rPh>
    <rPh sb="27" eb="29">
      <t>カツヨウ</t>
    </rPh>
    <rPh sb="30" eb="32">
      <t>ジッシ</t>
    </rPh>
    <phoneticPr fontId="92"/>
  </si>
  <si>
    <t>当該工事の付帯構造物設置工において施工プロセス②③を活用し実施します。</t>
    <rPh sb="0" eb="4">
      <t>トウガイコウジ</t>
    </rPh>
    <rPh sb="5" eb="7">
      <t>フタイ</t>
    </rPh>
    <rPh sb="7" eb="10">
      <t>コウゾウブツ</t>
    </rPh>
    <rPh sb="10" eb="12">
      <t>セッチ</t>
    </rPh>
    <rPh sb="12" eb="13">
      <t>コウ</t>
    </rPh>
    <rPh sb="17" eb="19">
      <t>セコウ</t>
    </rPh>
    <rPh sb="26" eb="28">
      <t>カツヨウ</t>
    </rPh>
    <rPh sb="29" eb="31">
      <t>ジッシ</t>
    </rPh>
    <phoneticPr fontId="92"/>
  </si>
  <si>
    <t>１．空中写真測量（無人航空機）を用いた出来形管理
２．地上型レーザースキャナーを用いた出来形管理
３．TS等光波方式を用いた出来形管理
４．TS（ノンプリズム方式）を用いた出来形管理
５．無人航空機搭載型レーザースキャナーを用いた出来形管理
６．地上移動体搭載型レーザースキャナーを用いた出来形管理
７．その他の３次元計測技術を用いた出来形管理
　〔７．を選択した場合の技術名称：　　　　　　　　　　　　　　　　　　　　〕
※採用する具体の技術は受注後の協議により決定する。
※複数以上の技術を組み合わせて採用してもよい。
※「①３次元起工測量」で採用した技術と相違してもよい。</t>
    <rPh sb="214" eb="216">
      <t>サイヨウ</t>
    </rPh>
    <rPh sb="218" eb="220">
      <t>グタイ</t>
    </rPh>
    <rPh sb="221" eb="223">
      <t>ギジュツ</t>
    </rPh>
    <rPh sb="224" eb="227">
      <t>ジュチュウゴ</t>
    </rPh>
    <rPh sb="228" eb="230">
      <t>キョウギ</t>
    </rPh>
    <rPh sb="233" eb="235">
      <t>ケッテイ</t>
    </rPh>
    <rPh sb="240" eb="242">
      <t>フクスウ</t>
    </rPh>
    <rPh sb="242" eb="244">
      <t>イジョウ</t>
    </rPh>
    <rPh sb="245" eb="247">
      <t>ギジュツ</t>
    </rPh>
    <rPh sb="248" eb="249">
      <t>ク</t>
    </rPh>
    <rPh sb="250" eb="251">
      <t>ア</t>
    </rPh>
    <rPh sb="254" eb="256">
      <t>サイヨウ</t>
    </rPh>
    <rPh sb="267" eb="269">
      <t>ジゲン</t>
    </rPh>
    <rPh sb="269" eb="273">
      <t>キコウソクリョウ</t>
    </rPh>
    <rPh sb="275" eb="277">
      <t>サイヨウ</t>
    </rPh>
    <rPh sb="279" eb="281">
      <t>ギジュツ</t>
    </rPh>
    <rPh sb="282" eb="284">
      <t>ソウイ</t>
    </rPh>
    <phoneticPr fontId="92"/>
  </si>
  <si>
    <t>３次元設計データチェックシート</t>
    <rPh sb="1" eb="2">
      <t>ジ</t>
    </rPh>
    <rPh sb="2" eb="3">
      <t>ゲン</t>
    </rPh>
    <rPh sb="3" eb="5">
      <t>セッケイ</t>
    </rPh>
    <phoneticPr fontId="10"/>
  </si>
  <si>
    <t>対象</t>
    <rPh sb="0" eb="2">
      <t>タイショウ</t>
    </rPh>
    <phoneticPr fontId="10"/>
  </si>
  <si>
    <t>内　容</t>
    <rPh sb="0" eb="1">
      <t>ウチ</t>
    </rPh>
    <rPh sb="2" eb="3">
      <t>カタチ</t>
    </rPh>
    <phoneticPr fontId="10"/>
  </si>
  <si>
    <t>チェック
結果</t>
    <rPh sb="5" eb="7">
      <t>ケッカ</t>
    </rPh>
    <phoneticPr fontId="10"/>
  </si>
  <si>
    <t xml:space="preserve">1)
</t>
    <phoneticPr fontId="10"/>
  </si>
  <si>
    <t>基準点及び
  工事基準点</t>
    <rPh sb="0" eb="3">
      <t>キジュンテン</t>
    </rPh>
    <rPh sb="3" eb="4">
      <t>オヨ</t>
    </rPh>
    <rPh sb="8" eb="10">
      <t>コウジ</t>
    </rPh>
    <rPh sb="10" eb="13">
      <t>キジュンテン</t>
    </rPh>
    <phoneticPr fontId="10"/>
  </si>
  <si>
    <t>全点</t>
    <rPh sb="0" eb="1">
      <t>ゼン</t>
    </rPh>
    <rPh sb="1" eb="2">
      <t>テン</t>
    </rPh>
    <phoneticPr fontId="10"/>
  </si>
  <si>
    <t>・監督員の指示した基準点を使用しているか？</t>
    <rPh sb="1" eb="4">
      <t>カントクイン</t>
    </rPh>
    <rPh sb="5" eb="7">
      <t>シジ</t>
    </rPh>
    <rPh sb="9" eb="12">
      <t>キジュンテン</t>
    </rPh>
    <rPh sb="13" eb="15">
      <t>シヨウ</t>
    </rPh>
    <phoneticPr fontId="10"/>
  </si>
  <si>
    <t>・工事基準点の名称は正しいか？</t>
    <rPh sb="1" eb="3">
      <t>コウジ</t>
    </rPh>
    <rPh sb="3" eb="6">
      <t>キジュンテン</t>
    </rPh>
    <rPh sb="7" eb="9">
      <t>メイショウ</t>
    </rPh>
    <rPh sb="10" eb="11">
      <t>タダ</t>
    </rPh>
    <phoneticPr fontId="10"/>
  </si>
  <si>
    <t>・座標は正しいか？</t>
    <rPh sb="1" eb="3">
      <t>ザヒョウ</t>
    </rPh>
    <rPh sb="4" eb="5">
      <t>タダ</t>
    </rPh>
    <phoneticPr fontId="10"/>
  </si>
  <si>
    <t>2)</t>
    <phoneticPr fontId="10"/>
  </si>
  <si>
    <t>平面線形</t>
    <rPh sb="0" eb="2">
      <t>ヘイメン</t>
    </rPh>
    <rPh sb="2" eb="4">
      <t>センケイ</t>
    </rPh>
    <phoneticPr fontId="10"/>
  </si>
  <si>
    <t>全延長</t>
    <rPh sb="0" eb="1">
      <t>ゼン</t>
    </rPh>
    <rPh sb="1" eb="3">
      <t>エンチョウ</t>
    </rPh>
    <phoneticPr fontId="10"/>
  </si>
  <si>
    <t>・起終点の座標は正しいか？</t>
    <rPh sb="1" eb="4">
      <t>キシュウテン</t>
    </rPh>
    <rPh sb="5" eb="7">
      <t>ザヒョウ</t>
    </rPh>
    <rPh sb="8" eb="9">
      <t>タダ</t>
    </rPh>
    <phoneticPr fontId="10"/>
  </si>
  <si>
    <t>・変化点（線形主要点）の座標は正しいか？</t>
    <rPh sb="1" eb="4">
      <t>ヘンカテン</t>
    </rPh>
    <rPh sb="5" eb="7">
      <t>センケイ</t>
    </rPh>
    <rPh sb="7" eb="10">
      <t>シュヨウテン</t>
    </rPh>
    <rPh sb="12" eb="14">
      <t>ザヒョウ</t>
    </rPh>
    <rPh sb="15" eb="16">
      <t>タダ</t>
    </rPh>
    <phoneticPr fontId="10"/>
  </si>
  <si>
    <t>・曲線要素の種別・数値は正しいか？</t>
    <rPh sb="1" eb="3">
      <t>キョクセン</t>
    </rPh>
    <rPh sb="3" eb="5">
      <t>ヨウソ</t>
    </rPh>
    <rPh sb="6" eb="8">
      <t>シュベツ</t>
    </rPh>
    <rPh sb="9" eb="11">
      <t>スウチ</t>
    </rPh>
    <rPh sb="12" eb="13">
      <t>タダ</t>
    </rPh>
    <phoneticPr fontId="10"/>
  </si>
  <si>
    <t>・各測点の座標は正しいか？</t>
    <rPh sb="1" eb="2">
      <t>カク</t>
    </rPh>
    <rPh sb="2" eb="4">
      <t>ソクテン</t>
    </rPh>
    <rPh sb="5" eb="7">
      <t>ザヒョウ</t>
    </rPh>
    <rPh sb="8" eb="9">
      <t>タダ</t>
    </rPh>
    <phoneticPr fontId="10"/>
  </si>
  <si>
    <t>3)</t>
    <phoneticPr fontId="10"/>
  </si>
  <si>
    <t>縦断線形</t>
    <rPh sb="0" eb="2">
      <t>ジュウダン</t>
    </rPh>
    <rPh sb="2" eb="4">
      <t>センケイ</t>
    </rPh>
    <phoneticPr fontId="10"/>
  </si>
  <si>
    <t>・線形起終点の測点、標高は正しいか？</t>
    <rPh sb="1" eb="3">
      <t>センケイ</t>
    </rPh>
    <rPh sb="3" eb="6">
      <t>キシュウテン</t>
    </rPh>
    <rPh sb="7" eb="9">
      <t>ソクテン</t>
    </rPh>
    <rPh sb="10" eb="12">
      <t>ヒョウコウ</t>
    </rPh>
    <rPh sb="13" eb="14">
      <t>タダ</t>
    </rPh>
    <phoneticPr fontId="10"/>
  </si>
  <si>
    <t>・縦断変化点の測点、標高は正しいか？</t>
    <rPh sb="1" eb="3">
      <t>ジュウダン</t>
    </rPh>
    <rPh sb="3" eb="6">
      <t>ヘンカテン</t>
    </rPh>
    <rPh sb="7" eb="9">
      <t>ソクテン</t>
    </rPh>
    <rPh sb="10" eb="12">
      <t>ヒョウコウ</t>
    </rPh>
    <rPh sb="13" eb="14">
      <t>タダ</t>
    </rPh>
    <phoneticPr fontId="10"/>
  </si>
  <si>
    <t>・曲線要素は正しいか？</t>
    <rPh sb="1" eb="3">
      <t>キョクセン</t>
    </rPh>
    <rPh sb="3" eb="5">
      <t>ヨウソ</t>
    </rPh>
    <rPh sb="6" eb="7">
      <t>タダ</t>
    </rPh>
    <phoneticPr fontId="10"/>
  </si>
  <si>
    <t>4)</t>
    <phoneticPr fontId="10"/>
  </si>
  <si>
    <t>出来形横断面形状</t>
    <rPh sb="0" eb="3">
      <t>デキガタ</t>
    </rPh>
    <rPh sb="3" eb="5">
      <t>オウダン</t>
    </rPh>
    <rPh sb="5" eb="6">
      <t>メン</t>
    </rPh>
    <rPh sb="6" eb="8">
      <t>ケイジョウ</t>
    </rPh>
    <phoneticPr fontId="10"/>
  </si>
  <si>
    <t>・作成した出来形横断面形状の測点、数は適切か？</t>
    <rPh sb="1" eb="3">
      <t>サクセイ</t>
    </rPh>
    <rPh sb="5" eb="8">
      <t>デキガタ</t>
    </rPh>
    <rPh sb="8" eb="10">
      <t>オウダン</t>
    </rPh>
    <rPh sb="10" eb="11">
      <t>メン</t>
    </rPh>
    <rPh sb="11" eb="13">
      <t>ケイジョウ</t>
    </rPh>
    <rPh sb="14" eb="16">
      <t>ソクテン</t>
    </rPh>
    <rPh sb="17" eb="18">
      <t>カズ</t>
    </rPh>
    <rPh sb="19" eb="21">
      <t>テキセツ</t>
    </rPh>
    <phoneticPr fontId="10"/>
  </si>
  <si>
    <t>・基準高、幅、法長は正しいか？</t>
    <rPh sb="1" eb="3">
      <t>キジュン</t>
    </rPh>
    <rPh sb="3" eb="4">
      <t>タカ</t>
    </rPh>
    <rPh sb="5" eb="6">
      <t>ハバ</t>
    </rPh>
    <rPh sb="7" eb="9">
      <t>ノリナガ</t>
    </rPh>
    <rPh sb="10" eb="11">
      <t>タダ</t>
    </rPh>
    <phoneticPr fontId="10"/>
  </si>
  <si>
    <t>・出来形計測対象点の記号が正しく付与できているか？</t>
    <rPh sb="1" eb="4">
      <t>デキガタ</t>
    </rPh>
    <rPh sb="4" eb="6">
      <t>ケイソク</t>
    </rPh>
    <rPh sb="6" eb="8">
      <t>タイショウ</t>
    </rPh>
    <rPh sb="8" eb="9">
      <t>テン</t>
    </rPh>
    <rPh sb="10" eb="12">
      <t>キゴウ</t>
    </rPh>
    <rPh sb="13" eb="14">
      <t>タダ</t>
    </rPh>
    <rPh sb="16" eb="18">
      <t>フヨ</t>
    </rPh>
    <phoneticPr fontId="10"/>
  </si>
  <si>
    <t>5)</t>
    <phoneticPr fontId="10"/>
  </si>
  <si>
    <t>3次元設計データ</t>
    <rPh sb="1" eb="2">
      <t>ジ</t>
    </rPh>
    <rPh sb="2" eb="3">
      <t>ゲン</t>
    </rPh>
    <rPh sb="3" eb="5">
      <t>セッケイ</t>
    </rPh>
    <phoneticPr fontId="10"/>
  </si>
  <si>
    <t>・入力した2）～4）の幾何形状と出力する３次元設計デー
  タは同一となっているか？</t>
    <rPh sb="1" eb="3">
      <t>ニュウリョク</t>
    </rPh>
    <rPh sb="11" eb="13">
      <t>キカ</t>
    </rPh>
    <rPh sb="13" eb="15">
      <t>ケイジョウ</t>
    </rPh>
    <rPh sb="16" eb="18">
      <t>シュツリョク</t>
    </rPh>
    <rPh sb="21" eb="22">
      <t>ジ</t>
    </rPh>
    <rPh sb="22" eb="23">
      <t>ゲン</t>
    </rPh>
    <rPh sb="23" eb="25">
      <t>セッケイ</t>
    </rPh>
    <rPh sb="32" eb="34">
      <t>ドウイツ</t>
    </rPh>
    <phoneticPr fontId="10"/>
  </si>
  <si>
    <t>※１　各チェック項目について、チェック結果欄に"〇"と記すこと。</t>
    <rPh sb="3" eb="4">
      <t>カク</t>
    </rPh>
    <rPh sb="8" eb="10">
      <t>コウモク</t>
    </rPh>
    <rPh sb="19" eb="21">
      <t>ケッカ</t>
    </rPh>
    <rPh sb="21" eb="22">
      <t>ラン</t>
    </rPh>
    <rPh sb="27" eb="28">
      <t>シル</t>
    </rPh>
    <phoneticPr fontId="10"/>
  </si>
  <si>
    <t>※２　受注者が監督職員に様式－1を提出した後、監督職員から様式－１を確認するための資料の</t>
    <rPh sb="3" eb="6">
      <t>ジュチュウシャ</t>
    </rPh>
    <rPh sb="7" eb="9">
      <t>カントク</t>
    </rPh>
    <rPh sb="9" eb="11">
      <t>ショクイン</t>
    </rPh>
    <rPh sb="12" eb="14">
      <t>ヨウシキ</t>
    </rPh>
    <rPh sb="17" eb="19">
      <t>テイシュツ</t>
    </rPh>
    <rPh sb="21" eb="22">
      <t>アト</t>
    </rPh>
    <rPh sb="23" eb="25">
      <t>カントク</t>
    </rPh>
    <rPh sb="25" eb="27">
      <t>ショクイン</t>
    </rPh>
    <rPh sb="29" eb="31">
      <t>ヨウシキ</t>
    </rPh>
    <rPh sb="34" eb="36">
      <t>カクニン</t>
    </rPh>
    <rPh sb="41" eb="43">
      <t>シリョウ</t>
    </rPh>
    <phoneticPr fontId="10"/>
  </si>
  <si>
    <t>　　　 請求があった場合は、受注者は以下の資料等を速やかに提示するものとする。</t>
    <rPh sb="4" eb="6">
      <t>セイキュウ</t>
    </rPh>
    <rPh sb="10" eb="12">
      <t>バアイ</t>
    </rPh>
    <rPh sb="14" eb="17">
      <t>ジュチュウシャ</t>
    </rPh>
    <rPh sb="18" eb="20">
      <t>イカ</t>
    </rPh>
    <rPh sb="21" eb="23">
      <t>シリョウ</t>
    </rPh>
    <rPh sb="23" eb="24">
      <t>トウ</t>
    </rPh>
    <rPh sb="25" eb="26">
      <t>スミ</t>
    </rPh>
    <rPh sb="29" eb="31">
      <t>テイジ</t>
    </rPh>
    <phoneticPr fontId="10"/>
  </si>
  <si>
    <t>　　　　　　　・工事基準点リスト（チェック入り）</t>
    <rPh sb="8" eb="10">
      <t>コウジ</t>
    </rPh>
    <rPh sb="10" eb="13">
      <t>キジュンテン</t>
    </rPh>
    <rPh sb="21" eb="22">
      <t>イ</t>
    </rPh>
    <phoneticPr fontId="10"/>
  </si>
  <si>
    <t>　　　　　　　・線形計算書（チェック入り）</t>
    <rPh sb="8" eb="10">
      <t>センケイ</t>
    </rPh>
    <rPh sb="10" eb="13">
      <t>ケイサンショ</t>
    </rPh>
    <rPh sb="18" eb="19">
      <t>イ</t>
    </rPh>
    <phoneticPr fontId="10"/>
  </si>
  <si>
    <t>　　　　　　　・平面図（チェック入り）</t>
    <rPh sb="8" eb="11">
      <t>ヘイメンズ</t>
    </rPh>
    <rPh sb="16" eb="17">
      <t>イ</t>
    </rPh>
    <phoneticPr fontId="10"/>
  </si>
  <si>
    <t>　　　　　　　・縦断図（チェック入り）</t>
    <rPh sb="8" eb="10">
      <t>ジュウダン</t>
    </rPh>
    <rPh sb="10" eb="11">
      <t>ズ</t>
    </rPh>
    <rPh sb="16" eb="17">
      <t>イ</t>
    </rPh>
    <phoneticPr fontId="10"/>
  </si>
  <si>
    <t>　　　　　　　・横断図（チェック入り）</t>
    <rPh sb="8" eb="11">
      <t>オウダンズ</t>
    </rPh>
    <rPh sb="10" eb="11">
      <t>ズ</t>
    </rPh>
    <rPh sb="16" eb="17">
      <t>イ</t>
    </rPh>
    <phoneticPr fontId="10"/>
  </si>
  <si>
    <t>　　　　　　　・３次元ビュー（ソフトウェアによる表示あるいは印刷物）</t>
    <rPh sb="9" eb="10">
      <t>ジ</t>
    </rPh>
    <rPh sb="10" eb="11">
      <t>ゲン</t>
    </rPh>
    <rPh sb="24" eb="26">
      <t>ヒョウジ</t>
    </rPh>
    <rPh sb="30" eb="33">
      <t>インサツブツ</t>
    </rPh>
    <phoneticPr fontId="10"/>
  </si>
  <si>
    <t>※添付資料については、上記以外に分かりやすいものがある場合は、これに替えることができる。</t>
    <rPh sb="1" eb="3">
      <t>テンプ</t>
    </rPh>
    <rPh sb="3" eb="5">
      <t>シリョウ</t>
    </rPh>
    <rPh sb="11" eb="13">
      <t>ジョウキ</t>
    </rPh>
    <rPh sb="13" eb="15">
      <t>イガイ</t>
    </rPh>
    <rPh sb="16" eb="17">
      <t>ワ</t>
    </rPh>
    <rPh sb="27" eb="29">
      <t>バアイ</t>
    </rPh>
    <rPh sb="34" eb="35">
      <t>カ</t>
    </rPh>
    <phoneticPr fontId="10"/>
  </si>
  <si>
    <t>工事名：</t>
    <rPh sb="0" eb="3">
      <t>コウジメイ</t>
    </rPh>
    <phoneticPr fontId="10"/>
  </si>
  <si>
    <t>休日取得計画・実績表（現場閉所による週休２日工事）</t>
    <rPh sb="0" eb="2">
      <t>キュウジツ</t>
    </rPh>
    <rPh sb="2" eb="4">
      <t>シュトク</t>
    </rPh>
    <rPh sb="4" eb="6">
      <t>ケイカク</t>
    </rPh>
    <rPh sb="7" eb="9">
      <t>ジッセキ</t>
    </rPh>
    <rPh sb="9" eb="10">
      <t>ヒョウ</t>
    </rPh>
    <phoneticPr fontId="92"/>
  </si>
  <si>
    <t>対象日数</t>
    <rPh sb="0" eb="2">
      <t>タイショウ</t>
    </rPh>
    <rPh sb="2" eb="4">
      <t>ニッスウ</t>
    </rPh>
    <phoneticPr fontId="92"/>
  </si>
  <si>
    <t>閉所日数</t>
    <rPh sb="0" eb="2">
      <t>ヘイショ</t>
    </rPh>
    <rPh sb="2" eb="4">
      <t>ニッスウ</t>
    </rPh>
    <phoneticPr fontId="92"/>
  </si>
  <si>
    <t>閉所率</t>
    <rPh sb="0" eb="2">
      <t>ヘイショ</t>
    </rPh>
    <rPh sb="2" eb="3">
      <t>リツ</t>
    </rPh>
    <phoneticPr fontId="92"/>
  </si>
  <si>
    <t>休日相当</t>
    <rPh sb="0" eb="2">
      <t>キュウジツ</t>
    </rPh>
    <rPh sb="2" eb="4">
      <t>ソウトウ</t>
    </rPh>
    <phoneticPr fontId="92"/>
  </si>
  <si>
    <t>残数</t>
    <rPh sb="0" eb="1">
      <t>ノコ</t>
    </rPh>
    <rPh sb="1" eb="2">
      <t>スウ</t>
    </rPh>
    <phoneticPr fontId="92"/>
  </si>
  <si>
    <t>工事名</t>
    <rPh sb="0" eb="3">
      <t>コウジメイ</t>
    </rPh>
    <phoneticPr fontId="92"/>
  </si>
  <si>
    <t>：</t>
    <phoneticPr fontId="92"/>
  </si>
  <si>
    <t>計画</t>
    <rPh sb="0" eb="2">
      <t>ケイカク</t>
    </rPh>
    <phoneticPr fontId="92"/>
  </si>
  <si>
    <t>28.5%以上：4週8休</t>
    <rPh sb="5" eb="7">
      <t>イジョウ</t>
    </rPh>
    <rPh sb="9" eb="10">
      <t>シュウ</t>
    </rPh>
    <rPh sb="11" eb="12">
      <t>キュウ</t>
    </rPh>
    <phoneticPr fontId="92"/>
  </si>
  <si>
    <t>工事着手日</t>
    <rPh sb="0" eb="2">
      <t>コウジ</t>
    </rPh>
    <rPh sb="2" eb="4">
      <t>チャクシュ</t>
    </rPh>
    <rPh sb="4" eb="5">
      <t>ビ</t>
    </rPh>
    <phoneticPr fontId="92"/>
  </si>
  <si>
    <t>実績</t>
    <rPh sb="0" eb="2">
      <t>ジッセキ</t>
    </rPh>
    <phoneticPr fontId="92"/>
  </si>
  <si>
    <t>25.0%以上：4週7休</t>
    <rPh sb="5" eb="7">
      <t>イジョウ</t>
    </rPh>
    <rPh sb="9" eb="10">
      <t>シュウ</t>
    </rPh>
    <rPh sb="11" eb="12">
      <t>キュウ</t>
    </rPh>
    <phoneticPr fontId="92"/>
  </si>
  <si>
    <t>工事完成日(予定)</t>
    <rPh sb="0" eb="2">
      <t>コウジ</t>
    </rPh>
    <rPh sb="2" eb="4">
      <t>カンセイ</t>
    </rPh>
    <rPh sb="4" eb="5">
      <t>ビ</t>
    </rPh>
    <rPh sb="6" eb="8">
      <t>ヨテイ</t>
    </rPh>
    <phoneticPr fontId="92"/>
  </si>
  <si>
    <t>工事期間</t>
    <rPh sb="0" eb="2">
      <t>コウジ</t>
    </rPh>
    <rPh sb="2" eb="4">
      <t>キカン</t>
    </rPh>
    <phoneticPr fontId="92"/>
  </si>
  <si>
    <t>21.4%以上：4週6休</t>
    <rPh sb="5" eb="7">
      <t>イジョウ</t>
    </rPh>
    <rPh sb="9" eb="10">
      <t>シュウ</t>
    </rPh>
    <rPh sb="11" eb="12">
      <t>キュウ</t>
    </rPh>
    <phoneticPr fontId="92"/>
  </si>
  <si>
    <t>月日</t>
    <rPh sb="0" eb="1">
      <t>ツキ</t>
    </rPh>
    <rPh sb="1" eb="2">
      <t>ヒ</t>
    </rPh>
    <phoneticPr fontId="92"/>
  </si>
  <si>
    <t>曜日</t>
    <rPh sb="0" eb="2">
      <t>ヨウビ</t>
    </rPh>
    <phoneticPr fontId="92"/>
  </si>
  <si>
    <t>対象期間外</t>
    <rPh sb="0" eb="4">
      <t>タイショウキカン</t>
    </rPh>
    <rPh sb="4" eb="5">
      <t>ガイ</t>
    </rPh>
    <phoneticPr fontId="92"/>
  </si>
  <si>
    <t>対象期間外
(夏季休暇等)</t>
    <rPh sb="0" eb="5">
      <t>タイショウキカンガイ</t>
    </rPh>
    <rPh sb="7" eb="9">
      <t>カキ</t>
    </rPh>
    <rPh sb="9" eb="11">
      <t>キュウカ</t>
    </rPh>
    <rPh sb="11" eb="12">
      <t>ナド</t>
    </rPh>
    <phoneticPr fontId="92"/>
  </si>
  <si>
    <t>対象期間</t>
    <rPh sb="0" eb="2">
      <t>タイショウ</t>
    </rPh>
    <rPh sb="2" eb="4">
      <t>キカン</t>
    </rPh>
    <phoneticPr fontId="92"/>
  </si>
  <si>
    <t>計画日数</t>
    <rPh sb="0" eb="2">
      <t>ケイカク</t>
    </rPh>
    <rPh sb="2" eb="4">
      <t>ニッスウ</t>
    </rPh>
    <phoneticPr fontId="92"/>
  </si>
  <si>
    <t>計画率</t>
    <rPh sb="0" eb="2">
      <t>ケイカク</t>
    </rPh>
    <rPh sb="2" eb="3">
      <t>リツ</t>
    </rPh>
    <phoneticPr fontId="92"/>
  </si>
  <si>
    <t>現場閉所率</t>
    <rPh sb="0" eb="2">
      <t>ゲンバ</t>
    </rPh>
    <rPh sb="2" eb="4">
      <t>ヘイショ</t>
    </rPh>
    <rPh sb="4" eb="5">
      <t>リツ</t>
    </rPh>
    <phoneticPr fontId="92"/>
  </si>
  <si>
    <t>(別紙１-１)</t>
    <rPh sb="1" eb="3">
      <t>ベッシ</t>
    </rPh>
    <phoneticPr fontId="92"/>
  </si>
  <si>
    <t>休日取得計画・実績表</t>
    <rPh sb="0" eb="2">
      <t>キュウジツ</t>
    </rPh>
    <rPh sb="2" eb="4">
      <t>シュトク</t>
    </rPh>
    <rPh sb="4" eb="6">
      <t>ケイカク</t>
    </rPh>
    <rPh sb="7" eb="9">
      <t>ジッセキ</t>
    </rPh>
    <rPh sb="9" eb="10">
      <t>ヒョウ</t>
    </rPh>
    <phoneticPr fontId="92"/>
  </si>
  <si>
    <t>(別紙１-２)</t>
    <rPh sb="1" eb="3">
      <t>ベッシ</t>
    </rPh>
    <phoneticPr fontId="92"/>
  </si>
  <si>
    <t>：</t>
    <phoneticPr fontId="92"/>
  </si>
  <si>
    <t>工事開始日</t>
    <rPh sb="0" eb="2">
      <t>コウジ</t>
    </rPh>
    <rPh sb="2" eb="4">
      <t>カイシ</t>
    </rPh>
    <rPh sb="4" eb="5">
      <t>ビ</t>
    </rPh>
    <phoneticPr fontId="92"/>
  </si>
  <si>
    <t>:</t>
    <phoneticPr fontId="92"/>
  </si>
  <si>
    <r>
      <t>休日取得計画・実績表（週休２日</t>
    </r>
    <r>
      <rPr>
        <b/>
        <sz val="16"/>
        <color theme="1"/>
        <rFont val="HGｺﾞｼｯｸM"/>
        <family val="3"/>
        <charset val="128"/>
      </rPr>
      <t>交替制</t>
    </r>
    <r>
      <rPr>
        <sz val="16"/>
        <color theme="1"/>
        <rFont val="HGｺﾞｼｯｸM"/>
        <family val="3"/>
        <charset val="128"/>
      </rPr>
      <t>工事）</t>
    </r>
    <rPh sb="0" eb="2">
      <t>キュウジツ</t>
    </rPh>
    <rPh sb="2" eb="4">
      <t>シュトク</t>
    </rPh>
    <rPh sb="4" eb="6">
      <t>ケイカク</t>
    </rPh>
    <rPh sb="7" eb="9">
      <t>ジッセキ</t>
    </rPh>
    <rPh sb="9" eb="10">
      <t>ヒョウ</t>
    </rPh>
    <phoneticPr fontId="92"/>
  </si>
  <si>
    <t>(別紙２)</t>
    <rPh sb="1" eb="3">
      <t>ベッシ</t>
    </rPh>
    <phoneticPr fontId="92"/>
  </si>
  <si>
    <t>提出日：</t>
    <rPh sb="0" eb="3">
      <t>テイシュツビ</t>
    </rPh>
    <phoneticPr fontId="92"/>
  </si>
  <si>
    <t>工期の始期日</t>
    <rPh sb="0" eb="2">
      <t>コウキ</t>
    </rPh>
    <rPh sb="3" eb="5">
      <t>シキ</t>
    </rPh>
    <rPh sb="5" eb="6">
      <t>チャクビ</t>
    </rPh>
    <phoneticPr fontId="92"/>
  </si>
  <si>
    <t>計  画</t>
  </si>
  <si>
    <t>元請け
下請け</t>
    <rPh sb="0" eb="2">
      <t>モトウ</t>
    </rPh>
    <rPh sb="4" eb="6">
      <t>シタウケ</t>
    </rPh>
    <phoneticPr fontId="92"/>
  </si>
  <si>
    <t>会社名</t>
    <rPh sb="0" eb="3">
      <t>カイシャメイ</t>
    </rPh>
    <phoneticPr fontId="92"/>
  </si>
  <si>
    <t>休日数</t>
    <rPh sb="0" eb="2">
      <t>キュウジツ</t>
    </rPh>
    <rPh sb="1" eb="3">
      <t>ニッスウ</t>
    </rPh>
    <phoneticPr fontId="92"/>
  </si>
  <si>
    <t>休日率</t>
    <rPh sb="0" eb="2">
      <t>キュウジツ</t>
    </rPh>
    <rPh sb="2" eb="3">
      <t>リツ</t>
    </rPh>
    <phoneticPr fontId="92"/>
  </si>
  <si>
    <t>平均休日率</t>
    <rPh sb="0" eb="2">
      <t>ヘイキン</t>
    </rPh>
    <rPh sb="2" eb="4">
      <t>キュウジツ</t>
    </rPh>
    <rPh sb="4" eb="5">
      <t>リツ</t>
    </rPh>
    <phoneticPr fontId="92"/>
  </si>
  <si>
    <t>4週8休</t>
    <rPh sb="1" eb="2">
      <t>シュウ</t>
    </rPh>
    <rPh sb="3" eb="4">
      <t>キュウ</t>
    </rPh>
    <phoneticPr fontId="92"/>
  </si>
  <si>
    <t>⑥の平均</t>
    <rPh sb="2" eb="4">
      <t>ヘイキン</t>
    </rPh>
    <phoneticPr fontId="92"/>
  </si>
  <si>
    <t>平均休日率</t>
    <rPh sb="0" eb="2">
      <t>ヘイキン</t>
    </rPh>
    <rPh sb="2" eb="5">
      <t>キュウジツリツ</t>
    </rPh>
    <phoneticPr fontId="92"/>
  </si>
  <si>
    <t>4週7休</t>
    <rPh sb="1" eb="2">
      <t>シュウ</t>
    </rPh>
    <rPh sb="3" eb="4">
      <t>キュウ</t>
    </rPh>
    <phoneticPr fontId="92"/>
  </si>
  <si>
    <t>元請け</t>
    <rPh sb="0" eb="2">
      <t>モトウ</t>
    </rPh>
    <phoneticPr fontId="92"/>
  </si>
  <si>
    <t>A建設</t>
    <rPh sb="1" eb="3">
      <t>ケンセツ</t>
    </rPh>
    <phoneticPr fontId="92"/>
  </si>
  <si>
    <t>28.5%以上</t>
    <rPh sb="5" eb="7">
      <t>イジョウ</t>
    </rPh>
    <phoneticPr fontId="92"/>
  </si>
  <si>
    <t>：4週8休</t>
  </si>
  <si>
    <t>4週6休</t>
    <rPh sb="1" eb="2">
      <t>シュウ</t>
    </rPh>
    <rPh sb="3" eb="4">
      <t>キュウ</t>
    </rPh>
    <phoneticPr fontId="92"/>
  </si>
  <si>
    <t>25.0%以上28.5%未満</t>
    <rPh sb="5" eb="7">
      <t>イジョウ</t>
    </rPh>
    <rPh sb="12" eb="14">
      <t>ミマン</t>
    </rPh>
    <phoneticPr fontId="92"/>
  </si>
  <si>
    <t>21.4%以上25.0%未満</t>
    <rPh sb="5" eb="7">
      <t>イジョウ</t>
    </rPh>
    <rPh sb="12" eb="14">
      <t>ミマン</t>
    </rPh>
    <phoneticPr fontId="92"/>
  </si>
  <si>
    <t>：4週6休</t>
    <phoneticPr fontId="92"/>
  </si>
  <si>
    <t>■■</t>
    <phoneticPr fontId="92"/>
  </si>
  <si>
    <t>21.4%未満</t>
    <rPh sb="5" eb="7">
      <t>ミマン</t>
    </rPh>
    <phoneticPr fontId="92"/>
  </si>
  <si>
    <t>：補正無し</t>
    <rPh sb="1" eb="4">
      <t>ホセイナ</t>
    </rPh>
    <phoneticPr fontId="92"/>
  </si>
  <si>
    <t>下請け</t>
    <rPh sb="0" eb="1">
      <t>シタ</t>
    </rPh>
    <phoneticPr fontId="92"/>
  </si>
  <si>
    <t>B産業</t>
    <rPh sb="1" eb="3">
      <t>サンギョウ</t>
    </rPh>
    <phoneticPr fontId="92"/>
  </si>
  <si>
    <t>〇〇</t>
    <phoneticPr fontId="92"/>
  </si>
  <si>
    <t>●●</t>
    <phoneticPr fontId="92"/>
  </si>
  <si>
    <t>C土木</t>
    <rPh sb="1" eb="3">
      <t>ドボク</t>
    </rPh>
    <phoneticPr fontId="92"/>
  </si>
  <si>
    <t>※休日率及び平均休日率は、少数第4位を四捨五入</t>
    <rPh sb="1" eb="4">
      <t>キュウジツリツ</t>
    </rPh>
    <rPh sb="4" eb="5">
      <t>オヨ</t>
    </rPh>
    <rPh sb="6" eb="11">
      <t>ヘイキンキュウジツリツ</t>
    </rPh>
    <rPh sb="13" eb="15">
      <t>ショウスウ</t>
    </rPh>
    <rPh sb="15" eb="16">
      <t>ダイ</t>
    </rPh>
    <rPh sb="17" eb="18">
      <t>イ</t>
    </rPh>
    <rPh sb="19" eb="23">
      <t>シシャゴニュウ</t>
    </rPh>
    <phoneticPr fontId="92"/>
  </si>
  <si>
    <t>対象期間
日数</t>
    <rPh sb="0" eb="2">
      <t>タイショウ</t>
    </rPh>
    <rPh sb="2" eb="4">
      <t>キカン</t>
    </rPh>
    <rPh sb="5" eb="7">
      <t>ニッスウ</t>
    </rPh>
    <phoneticPr fontId="92"/>
  </si>
  <si>
    <t>対象期間外
等の日数</t>
    <rPh sb="0" eb="2">
      <t>タイショウ</t>
    </rPh>
    <rPh sb="2" eb="4">
      <t>キカン</t>
    </rPh>
    <rPh sb="4" eb="5">
      <t>ガイ</t>
    </rPh>
    <rPh sb="6" eb="7">
      <t>トウ</t>
    </rPh>
    <rPh sb="8" eb="10">
      <t>ニッスウ</t>
    </rPh>
    <phoneticPr fontId="92"/>
  </si>
  <si>
    <t>「－」のカウント</t>
    <phoneticPr fontId="92"/>
  </si>
  <si>
    <t>「外」のカウント</t>
    <rPh sb="0" eb="1">
      <t>ホカ</t>
    </rPh>
    <phoneticPr fontId="92"/>
  </si>
  <si>
    <t>対象外
期間</t>
    <rPh sb="0" eb="2">
      <t>タイショウ</t>
    </rPh>
    <rPh sb="2" eb="3">
      <t>ガイ</t>
    </rPh>
    <rPh sb="4" eb="6">
      <t>キカン</t>
    </rPh>
    <phoneticPr fontId="92"/>
  </si>
  <si>
    <t>入</t>
  </si>
  <si>
    <t>休</t>
  </si>
  <si>
    <t>－</t>
  </si>
  <si>
    <t>外</t>
  </si>
  <si>
    <t>凡例</t>
    <rPh sb="0" eb="2">
      <t>ハンレイ</t>
    </rPh>
    <phoneticPr fontId="92"/>
  </si>
  <si>
    <t>対象外期間</t>
    <rPh sb="0" eb="2">
      <t>タイショウ</t>
    </rPh>
    <rPh sb="2" eb="5">
      <t>ガイキカン</t>
    </rPh>
    <phoneticPr fontId="92"/>
  </si>
  <si>
    <t>中止</t>
  </si>
  <si>
    <t>：工事全体を一時中止</t>
    <rPh sb="1" eb="5">
      <t>コウジゼンタイ</t>
    </rPh>
    <rPh sb="6" eb="8">
      <t>イチジ</t>
    </rPh>
    <rPh sb="8" eb="10">
      <t>チュウシ</t>
    </rPh>
    <phoneticPr fontId="92"/>
  </si>
  <si>
    <t>製作</t>
  </si>
  <si>
    <t>：工場製作のみの期間</t>
    <rPh sb="1" eb="5">
      <t>コウジョウセイサク</t>
    </rPh>
    <rPh sb="8" eb="10">
      <t>キカン</t>
    </rPh>
    <phoneticPr fontId="92"/>
  </si>
  <si>
    <t>夏休</t>
  </si>
  <si>
    <t>：夏季休暇（3日）</t>
    <rPh sb="1" eb="5">
      <t>カキキュウカ</t>
    </rPh>
    <rPh sb="7" eb="8">
      <t>カ</t>
    </rPh>
    <phoneticPr fontId="92"/>
  </si>
  <si>
    <t>冬休</t>
  </si>
  <si>
    <t>：年末年始休暇（6日）</t>
    <rPh sb="1" eb="3">
      <t>ネンマツ</t>
    </rPh>
    <rPh sb="3" eb="5">
      <t>ネンシ</t>
    </rPh>
    <rPh sb="5" eb="7">
      <t>キュウカ</t>
    </rPh>
    <rPh sb="9" eb="10">
      <t>カ</t>
    </rPh>
    <phoneticPr fontId="92"/>
  </si>
  <si>
    <t>その他</t>
  </si>
  <si>
    <t>：その他</t>
    <rPh sb="3" eb="4">
      <t>タ</t>
    </rPh>
    <phoneticPr fontId="92"/>
  </si>
  <si>
    <t>対象者</t>
    <rPh sb="0" eb="3">
      <t>タイショウシャ</t>
    </rPh>
    <phoneticPr fontId="92"/>
  </si>
  <si>
    <t>：休日</t>
    <rPh sb="1" eb="3">
      <t>キュウジツ</t>
    </rPh>
    <phoneticPr fontId="92"/>
  </si>
  <si>
    <t>：従事開始日</t>
    <rPh sb="1" eb="3">
      <t>ジュウジ</t>
    </rPh>
    <rPh sb="3" eb="5">
      <t>カイシ</t>
    </rPh>
    <rPh sb="5" eb="6">
      <t>ビ</t>
    </rPh>
    <phoneticPr fontId="92"/>
  </si>
  <si>
    <t>退</t>
  </si>
  <si>
    <t>：従事終了日</t>
    <rPh sb="1" eb="3">
      <t>ジュウジ</t>
    </rPh>
    <rPh sb="3" eb="5">
      <t>シュウリョウ</t>
    </rPh>
    <rPh sb="5" eb="6">
      <t>ヒ</t>
    </rPh>
    <phoneticPr fontId="92"/>
  </si>
  <si>
    <t>：対象外期間</t>
    <rPh sb="1" eb="4">
      <t>タイショウガイ</t>
    </rPh>
    <rPh sb="4" eb="6">
      <t>キカン</t>
    </rPh>
    <phoneticPr fontId="92"/>
  </si>
  <si>
    <t>：従事期間外</t>
    <rPh sb="1" eb="3">
      <t>ジュウジ</t>
    </rPh>
    <rPh sb="3" eb="5">
      <t>キカン</t>
    </rPh>
    <rPh sb="5" eb="6">
      <t>ガイ</t>
    </rPh>
    <phoneticPr fontId="92"/>
  </si>
  <si>
    <t>：空白は従事した日</t>
    <rPh sb="1" eb="3">
      <t>クウハク</t>
    </rPh>
    <rPh sb="4" eb="6">
      <t>ジュウジ</t>
    </rPh>
    <rPh sb="8" eb="9">
      <t>ヒ</t>
    </rPh>
    <phoneticPr fontId="92"/>
  </si>
  <si>
    <t>(別紙２－２)</t>
    <rPh sb="1" eb="3">
      <t>ベッシ</t>
    </rPh>
    <phoneticPr fontId="92"/>
  </si>
  <si>
    <t>対象外の等日数</t>
    <rPh sb="0" eb="3">
      <t>タイショウガイ</t>
    </rPh>
    <rPh sb="4" eb="5">
      <t>トウ</t>
    </rPh>
    <rPh sb="5" eb="7">
      <t>ニッスウ</t>
    </rPh>
    <phoneticPr fontId="92"/>
  </si>
  <si>
    <t>①</t>
    <phoneticPr fontId="92"/>
  </si>
  <si>
    <t>②</t>
    <phoneticPr fontId="92"/>
  </si>
  <si>
    <t>⑤</t>
    <phoneticPr fontId="92"/>
  </si>
  <si>
    <t>⑤/①=⑥</t>
    <phoneticPr fontId="92"/>
  </si>
  <si>
    <t>〇〇</t>
    <phoneticPr fontId="92"/>
  </si>
  <si>
    <t>：4週7休</t>
    <phoneticPr fontId="92"/>
  </si>
  <si>
    <t>△△</t>
    <phoneticPr fontId="92"/>
  </si>
  <si>
    <t>★★</t>
    <phoneticPr fontId="92"/>
  </si>
  <si>
    <t>●●</t>
    <phoneticPr fontId="92"/>
  </si>
  <si>
    <t>●●</t>
    <phoneticPr fontId="92"/>
  </si>
  <si>
    <t>「－」のカウント</t>
    <phoneticPr fontId="92"/>
  </si>
  <si>
    <t>：</t>
    <phoneticPr fontId="92"/>
  </si>
  <si>
    <t>：</t>
    <phoneticPr fontId="92"/>
  </si>
  <si>
    <t>「－」のカウント</t>
    <phoneticPr fontId="92"/>
  </si>
  <si>
    <t>「－」のカウント</t>
    <phoneticPr fontId="92"/>
  </si>
  <si>
    <t>：</t>
    <phoneticPr fontId="92"/>
  </si>
  <si>
    <t>：</t>
    <phoneticPr fontId="92"/>
  </si>
  <si>
    <t>「－」のカウント</t>
    <phoneticPr fontId="92"/>
  </si>
  <si>
    <t>「－」のカウント</t>
    <phoneticPr fontId="92"/>
  </si>
  <si>
    <t>「－」のカウント</t>
    <phoneticPr fontId="92"/>
  </si>
  <si>
    <t>「－」のカウント</t>
    <phoneticPr fontId="92"/>
  </si>
  <si>
    <t>「－」のカウント</t>
    <phoneticPr fontId="92"/>
  </si>
  <si>
    <t>：</t>
    <phoneticPr fontId="92"/>
  </si>
  <si>
    <t>：</t>
    <phoneticPr fontId="92"/>
  </si>
  <si>
    <t>「－」のカウント</t>
    <phoneticPr fontId="92"/>
  </si>
  <si>
    <t>「－」のカウント</t>
    <phoneticPr fontId="92"/>
  </si>
  <si>
    <t>：</t>
    <phoneticPr fontId="92"/>
  </si>
  <si>
    <t>：</t>
    <phoneticPr fontId="92"/>
  </si>
  <si>
    <t>「－」のカウント</t>
    <phoneticPr fontId="92"/>
  </si>
  <si>
    <t>「－」のカウント</t>
    <phoneticPr fontId="92"/>
  </si>
  <si>
    <t>「－」のカウント</t>
    <phoneticPr fontId="92"/>
  </si>
  <si>
    <t>【記入例】休日取得計画・実績表（現場閉所による週休２日工事）</t>
    <rPh sb="5" eb="7">
      <t>キュウジツ</t>
    </rPh>
    <rPh sb="6" eb="7">
      <t>シュウキュウ</t>
    </rPh>
    <rPh sb="7" eb="9">
      <t>シュトク</t>
    </rPh>
    <rPh sb="9" eb="11">
      <t>ケイカク</t>
    </rPh>
    <rPh sb="12" eb="14">
      <t>ジッセキ</t>
    </rPh>
    <rPh sb="14" eb="15">
      <t>ヒョウ</t>
    </rPh>
    <phoneticPr fontId="92"/>
  </si>
  <si>
    <t>(別紙１)</t>
    <rPh sb="1" eb="3">
      <t>ベッシ</t>
    </rPh>
    <phoneticPr fontId="92"/>
  </si>
  <si>
    <t>：</t>
    <phoneticPr fontId="92"/>
  </si>
  <si>
    <t>○○○○工事(○○○○工区)</t>
    <rPh sb="4" eb="6">
      <t>コウジ</t>
    </rPh>
    <rPh sb="11" eb="13">
      <t>コウク</t>
    </rPh>
    <phoneticPr fontId="92"/>
  </si>
  <si>
    <t>雨</t>
  </si>
  <si>
    <r>
      <t>【記入例】休日取得計画・実績表（週休２日</t>
    </r>
    <r>
      <rPr>
        <b/>
        <sz val="16"/>
        <color theme="1"/>
        <rFont val="HGｺﾞｼｯｸM"/>
        <family val="3"/>
        <charset val="128"/>
      </rPr>
      <t>交替制</t>
    </r>
    <r>
      <rPr>
        <sz val="16"/>
        <color theme="1"/>
        <rFont val="HGｺﾞｼｯｸM"/>
        <family val="3"/>
        <charset val="128"/>
      </rPr>
      <t>工事）</t>
    </r>
    <rPh sb="5" eb="7">
      <t>キュウジツ</t>
    </rPh>
    <rPh sb="7" eb="9">
      <t>シュトク</t>
    </rPh>
    <rPh sb="9" eb="11">
      <t>ケイカク</t>
    </rPh>
    <rPh sb="12" eb="14">
      <t>ジッセキ</t>
    </rPh>
    <rPh sb="14" eb="15">
      <t>ヒョウ</t>
    </rPh>
    <phoneticPr fontId="92"/>
  </si>
  <si>
    <t>令和　年　月　日</t>
    <rPh sb="0" eb="2">
      <t>レイワ</t>
    </rPh>
    <rPh sb="3" eb="4">
      <t>ネン</t>
    </rPh>
    <rPh sb="5" eb="6">
      <t>ガツ</t>
    </rPh>
    <rPh sb="7" eb="8">
      <t>ニチ</t>
    </rPh>
    <phoneticPr fontId="92"/>
  </si>
  <si>
    <t>〇〇〇工事（〇〇工区）</t>
    <rPh sb="3" eb="5">
      <t>コウジ</t>
    </rPh>
    <rPh sb="8" eb="10">
      <t>コウク</t>
    </rPh>
    <phoneticPr fontId="92"/>
  </si>
  <si>
    <t>実  績</t>
  </si>
  <si>
    <t>①</t>
    <phoneticPr fontId="92"/>
  </si>
  <si>
    <t>②</t>
    <phoneticPr fontId="92"/>
  </si>
  <si>
    <t>③</t>
    <phoneticPr fontId="92"/>
  </si>
  <si>
    <t>③/①=④</t>
    <phoneticPr fontId="92"/>
  </si>
  <si>
    <t>④の平均</t>
    <rPh sb="2" eb="4">
      <t>ヘイキン</t>
    </rPh>
    <phoneticPr fontId="92"/>
  </si>
  <si>
    <t>〇〇</t>
    <phoneticPr fontId="92"/>
  </si>
  <si>
    <t>●●</t>
    <phoneticPr fontId="92"/>
  </si>
  <si>
    <t>：4週7休</t>
    <phoneticPr fontId="92"/>
  </si>
  <si>
    <t>△△</t>
    <phoneticPr fontId="92"/>
  </si>
  <si>
    <t>：4週6休</t>
    <phoneticPr fontId="92"/>
  </si>
  <si>
    <t>■■</t>
    <phoneticPr fontId="92"/>
  </si>
  <si>
    <t>★★</t>
    <phoneticPr fontId="92"/>
  </si>
  <si>
    <t>〇〇</t>
    <phoneticPr fontId="92"/>
  </si>
  <si>
    <t>－のカウント</t>
    <phoneticPr fontId="92"/>
  </si>
  <si>
    <t>外のカウント</t>
    <rPh sb="0" eb="1">
      <t>ホカ</t>
    </rPh>
    <phoneticPr fontId="92"/>
  </si>
  <si>
    <t>　</t>
  </si>
  <si>
    <t>ひび割れ調査票（1）～(５)</t>
    <rPh sb="2" eb="3">
      <t>ワ</t>
    </rPh>
    <rPh sb="4" eb="7">
      <t>チョウサヒョウ</t>
    </rPh>
    <phoneticPr fontId="10"/>
  </si>
  <si>
    <t>13検第391号</t>
    <rPh sb="2" eb="3">
      <t>ケン</t>
    </rPh>
    <rPh sb="3" eb="4">
      <t>ダイ</t>
    </rPh>
    <rPh sb="7" eb="8">
      <t>ゴウ</t>
    </rPh>
    <phoneticPr fontId="10"/>
  </si>
  <si>
    <t>高さが5m以上の鉄筋コンクリート擁壁(ただしプレキャスト製品は除く)、内空断面積が25m2以上の鉄筋コンクリートカルバート類、橋梁上・下部工(ただし、PC橋は除く)、高さが3m以上の堰・水門・樋門、その他これらに類するもの</t>
    <phoneticPr fontId="10"/>
  </si>
  <si>
    <t>　　再生資源利用実施書</t>
    <rPh sb="2" eb="4">
      <t>サイセイ</t>
    </rPh>
    <rPh sb="4" eb="6">
      <t>シゲン</t>
    </rPh>
    <rPh sb="6" eb="8">
      <t>リヨウ</t>
    </rPh>
    <rPh sb="8" eb="10">
      <t>ジッシ</t>
    </rPh>
    <rPh sb="10" eb="11">
      <t>ショ</t>
    </rPh>
    <phoneticPr fontId="10"/>
  </si>
  <si>
    <t>　　再生資源利用促進実施書</t>
    <rPh sb="2" eb="4">
      <t>サイセイ</t>
    </rPh>
    <rPh sb="4" eb="6">
      <t>シゲン</t>
    </rPh>
    <rPh sb="6" eb="8">
      <t>リヨウ</t>
    </rPh>
    <rPh sb="8" eb="10">
      <t>ソクシン</t>
    </rPh>
    <rPh sb="10" eb="12">
      <t>ジッシ</t>
    </rPh>
    <rPh sb="12" eb="13">
      <t>ショ</t>
    </rPh>
    <phoneticPr fontId="10"/>
  </si>
  <si>
    <t>工 事 打 合 せ 簿（記載例）</t>
    <rPh sb="0" eb="1">
      <t>コウ</t>
    </rPh>
    <rPh sb="2" eb="3">
      <t>コト</t>
    </rPh>
    <rPh sb="4" eb="5">
      <t>ダ</t>
    </rPh>
    <rPh sb="6" eb="7">
      <t>ゴウ</t>
    </rPh>
    <rPh sb="10" eb="11">
      <t>ボ</t>
    </rPh>
    <phoneticPr fontId="10"/>
  </si>
  <si>
    <t>　□指示　　　□協議　　　□通知　　　□承諾　　　■報告　　　□提出</t>
    <rPh sb="2" eb="4">
      <t>シジ</t>
    </rPh>
    <rPh sb="8" eb="10">
      <t>キョウギ</t>
    </rPh>
    <rPh sb="14" eb="16">
      <t>ツウチ</t>
    </rPh>
    <rPh sb="20" eb="22">
      <t>ショウダク</t>
    </rPh>
    <rPh sb="26" eb="28">
      <t>ホウコク</t>
    </rPh>
    <rPh sb="32" eb="34">
      <t>テイシュツ</t>
    </rPh>
    <phoneticPr fontId="10"/>
  </si>
  <si>
    <t>（</t>
    <phoneticPr fontId="10"/>
  </si>
  <si>
    <t>）</t>
    <phoneticPr fontId="10"/>
  </si>
  <si>
    <t xml:space="preserve">
【実施の場合】当社は、今回の工事において現場閉所による週休2日工事（または週休２日交替制工事）を４週○休で実施します。
　※休日取得計画・実績表を添付
【未実施の場合】当社は、今回の工事において現場閉所による週休2日工事（または週休２日交替制工事）を実施しません。
　※実施しない理由：〇〇〇〇のため</t>
    <rPh sb="15" eb="17">
      <t>コウジ</t>
    </rPh>
    <rPh sb="21" eb="25">
      <t>ゲンバヘイショ</t>
    </rPh>
    <rPh sb="93" eb="95">
      <t>コウジ</t>
    </rPh>
    <phoneticPr fontId="10"/>
  </si>
  <si>
    <t>■受理</t>
    <rPh sb="1" eb="3">
      <t>ジュリ</t>
    </rPh>
    <phoneticPr fontId="10"/>
  </si>
  <si>
    <t>します。</t>
    <phoneticPr fontId="10"/>
  </si>
  <si>
    <t>します。</t>
    <phoneticPr fontId="10"/>
  </si>
  <si>
    <t>　　　　　　　　　　　　　　　　　　　　代表者氏名　　　　</t>
    <phoneticPr fontId="92"/>
  </si>
  <si>
    <t>　　　印　　</t>
    <phoneticPr fontId="10"/>
  </si>
  <si>
    <t>30企画第4272号</t>
    <rPh sb="2" eb="4">
      <t>キカク</t>
    </rPh>
    <phoneticPr fontId="10"/>
  </si>
  <si>
    <t>１　新たに兼務しようとする工事</t>
    <phoneticPr fontId="10"/>
  </si>
  <si>
    <t>２　兼務する工事（既契約工事）</t>
    <phoneticPr fontId="10"/>
  </si>
  <si>
    <t>主任技術者氏名</t>
    <rPh sb="0" eb="2">
      <t>シュニン</t>
    </rPh>
    <rPh sb="2" eb="5">
      <t>ギジュツシャ</t>
    </rPh>
    <rPh sb="5" eb="7">
      <t>シメイ</t>
    </rPh>
    <phoneticPr fontId="10"/>
  </si>
  <si>
    <t>現場代理人氏名</t>
    <rPh sb="0" eb="2">
      <t>ゲンバ</t>
    </rPh>
    <rPh sb="2" eb="5">
      <t>ダイリニン</t>
    </rPh>
    <rPh sb="5" eb="7">
      <t>シメイ</t>
    </rPh>
    <phoneticPr fontId="10"/>
  </si>
  <si>
    <t>　ただし、承認後であっても、安全管理、工程管理等の運営、取締り及び権限の行使に支障があると認められるときは、兼務の承認を取り消すことがあります。</t>
    <phoneticPr fontId="10"/>
  </si>
  <si>
    <t>専任を要する主任技術者（現場代理人）の兼務申請書</t>
    <rPh sb="0" eb="2">
      <t>センニン</t>
    </rPh>
    <rPh sb="3" eb="4">
      <t>ヨウ</t>
    </rPh>
    <rPh sb="6" eb="8">
      <t>シュニン</t>
    </rPh>
    <rPh sb="8" eb="11">
      <t>ギジュツシャ</t>
    </rPh>
    <rPh sb="12" eb="14">
      <t>ゲンバ</t>
    </rPh>
    <rPh sb="14" eb="17">
      <t>ダイリニン</t>
    </rPh>
    <rPh sb="19" eb="21">
      <t>ケンム</t>
    </rPh>
    <rPh sb="21" eb="24">
      <t>シンセイショ</t>
    </rPh>
    <phoneticPr fontId="10"/>
  </si>
  <si>
    <t>不使用の場合は「材料承認願」に添付</t>
    <rPh sb="0" eb="3">
      <t>フシヨウ</t>
    </rPh>
    <rPh sb="1" eb="3">
      <t>シヨウ</t>
    </rPh>
    <rPh sb="4" eb="6">
      <t>バアイ</t>
    </rPh>
    <rPh sb="8" eb="10">
      <t>ザイリョウ</t>
    </rPh>
    <rPh sb="10" eb="12">
      <t>ショウニン</t>
    </rPh>
    <rPh sb="12" eb="13">
      <t>ネガイ</t>
    </rPh>
    <rPh sb="15" eb="17">
      <t>テンプ</t>
    </rPh>
    <phoneticPr fontId="10"/>
  </si>
  <si>
    <t>調達不可能の場合は「材料承認願」に添付</t>
    <rPh sb="0" eb="2">
      <t>チョウタツ</t>
    </rPh>
    <rPh sb="2" eb="5">
      <t>フカノウ</t>
    </rPh>
    <rPh sb="6" eb="8">
      <t>バアイ</t>
    </rPh>
    <rPh sb="10" eb="12">
      <t>ザイリョウ</t>
    </rPh>
    <rPh sb="12" eb="14">
      <t>ショウニン</t>
    </rPh>
    <rPh sb="14" eb="15">
      <t>ネガイ</t>
    </rPh>
    <rPh sb="17" eb="19">
      <t>テンプ</t>
    </rPh>
    <phoneticPr fontId="10"/>
  </si>
  <si>
    <t>または</t>
    <phoneticPr fontId="10"/>
  </si>
  <si>
    <t>監理技術者</t>
    <rPh sb="0" eb="2">
      <t>カンリ</t>
    </rPh>
    <rPh sb="2" eb="5">
      <t>ギジュツシャ</t>
    </rPh>
    <phoneticPr fontId="10"/>
  </si>
  <si>
    <t>様式-1(2)</t>
    <rPh sb="0" eb="2">
      <t>ヨウシキ</t>
    </rPh>
    <phoneticPr fontId="10"/>
  </si>
  <si>
    <t>様式-1(3)</t>
    <rPh sb="0" eb="2">
      <t>ヨウシキ</t>
    </rPh>
    <phoneticPr fontId="10"/>
  </si>
  <si>
    <t>様式-3（1）</t>
    <rPh sb="0" eb="2">
      <t>ヨウシキ</t>
    </rPh>
    <phoneticPr fontId="10"/>
  </si>
  <si>
    <t>様式-3(2)</t>
    <rPh sb="0" eb="2">
      <t>ヨウシキ</t>
    </rPh>
    <phoneticPr fontId="10"/>
  </si>
  <si>
    <t>様式-4</t>
    <rPh sb="0" eb="2">
      <t>ヨウシキ</t>
    </rPh>
    <phoneticPr fontId="10"/>
  </si>
  <si>
    <t>様式-5（1）</t>
    <rPh sb="0" eb="2">
      <t>ヨウシキ</t>
    </rPh>
    <phoneticPr fontId="10"/>
  </si>
  <si>
    <t>様式-5（2）</t>
    <rPh sb="0" eb="2">
      <t>ヨウシキ</t>
    </rPh>
    <phoneticPr fontId="10"/>
  </si>
  <si>
    <t>様式-5（4）</t>
    <rPh sb="0" eb="2">
      <t>ヨウシキ</t>
    </rPh>
    <phoneticPr fontId="10"/>
  </si>
  <si>
    <t>様式-9</t>
    <rPh sb="0" eb="2">
      <t>ヨウシキ</t>
    </rPh>
    <phoneticPr fontId="10"/>
  </si>
  <si>
    <t>様式-10</t>
    <rPh sb="0" eb="2">
      <t>ヨウシキ</t>
    </rPh>
    <phoneticPr fontId="10"/>
  </si>
  <si>
    <t>県様式</t>
    <rPh sb="0" eb="3">
      <t>ケンヨウシキ</t>
    </rPh>
    <phoneticPr fontId="10"/>
  </si>
  <si>
    <t>様式-11</t>
    <rPh sb="0" eb="2">
      <t>ヨウシキ</t>
    </rPh>
    <phoneticPr fontId="10"/>
  </si>
  <si>
    <t>様式-13</t>
    <rPh sb="0" eb="2">
      <t>ヨウシキ</t>
    </rPh>
    <phoneticPr fontId="10"/>
  </si>
  <si>
    <t>様式-14</t>
    <rPh sb="0" eb="2">
      <t>ヨウシキ</t>
    </rPh>
    <phoneticPr fontId="10"/>
  </si>
  <si>
    <t>様式第１号</t>
    <rPh sb="0" eb="2">
      <t>ヨウシキ</t>
    </rPh>
    <rPh sb="2" eb="3">
      <t>ダイ</t>
    </rPh>
    <rPh sb="4" eb="5">
      <t>ゴウ</t>
    </rPh>
    <phoneticPr fontId="10"/>
  </si>
  <si>
    <t>様式-16</t>
    <rPh sb="0" eb="2">
      <t>ヨウシキ</t>
    </rPh>
    <phoneticPr fontId="10"/>
  </si>
  <si>
    <t>様式-17</t>
    <rPh sb="0" eb="2">
      <t>ヨウシキ</t>
    </rPh>
    <phoneticPr fontId="10"/>
  </si>
  <si>
    <t>様式-19</t>
    <rPh sb="0" eb="2">
      <t>ヨウシキ</t>
    </rPh>
    <phoneticPr fontId="10"/>
  </si>
  <si>
    <t>様式-21</t>
    <rPh sb="0" eb="2">
      <t>ヨウシキ</t>
    </rPh>
    <phoneticPr fontId="10"/>
  </si>
  <si>
    <t>様式-22</t>
    <rPh sb="0" eb="2">
      <t>ヨウシキ</t>
    </rPh>
    <phoneticPr fontId="10"/>
  </si>
  <si>
    <t>様式-23</t>
    <rPh sb="0" eb="2">
      <t>ヨウシキ</t>
    </rPh>
    <phoneticPr fontId="10"/>
  </si>
  <si>
    <t>様式-24</t>
    <rPh sb="0" eb="2">
      <t>ヨウシキ</t>
    </rPh>
    <phoneticPr fontId="10"/>
  </si>
  <si>
    <t>様式-25</t>
    <rPh sb="0" eb="2">
      <t>ヨウシキ</t>
    </rPh>
    <phoneticPr fontId="10"/>
  </si>
  <si>
    <t>様式-28</t>
    <rPh sb="0" eb="2">
      <t>ヨウシキ</t>
    </rPh>
    <phoneticPr fontId="10"/>
  </si>
  <si>
    <t>様式-29</t>
    <rPh sb="0" eb="2">
      <t>ヨウシキ</t>
    </rPh>
    <phoneticPr fontId="10"/>
  </si>
  <si>
    <t>様式-30</t>
    <rPh sb="0" eb="2">
      <t>ヨウシキ</t>
    </rPh>
    <phoneticPr fontId="10"/>
  </si>
  <si>
    <t>出来形管理・品質管理書類</t>
    <rPh sb="2" eb="3">
      <t>カタ</t>
    </rPh>
    <rPh sb="3" eb="5">
      <t>カンリ</t>
    </rPh>
    <rPh sb="10" eb="12">
      <t>ショルイ</t>
    </rPh>
    <phoneticPr fontId="10"/>
  </si>
  <si>
    <t>様式-31、32</t>
    <rPh sb="0" eb="2">
      <t>ヨウシキ</t>
    </rPh>
    <phoneticPr fontId="10"/>
  </si>
  <si>
    <t>2企画第4635号</t>
  </si>
  <si>
    <t>2企画第4635号</t>
    <phoneticPr fontId="10"/>
  </si>
  <si>
    <t>様式-34</t>
    <rPh sb="0" eb="2">
      <t>ヨウシキ</t>
    </rPh>
    <phoneticPr fontId="10"/>
  </si>
  <si>
    <t>様式-6(1)
～（4）</t>
    <rPh sb="0" eb="2">
      <t>ヨウシキ</t>
    </rPh>
    <phoneticPr fontId="10"/>
  </si>
  <si>
    <t>所長</t>
    <rPh sb="0" eb="2">
      <t>ショチョウ</t>
    </rPh>
    <phoneticPr fontId="10"/>
  </si>
  <si>
    <t>24企交第7052号</t>
    <phoneticPr fontId="10"/>
  </si>
  <si>
    <t>20企交第3694号</t>
    <phoneticPr fontId="10"/>
  </si>
  <si>
    <t>15企画第10231号</t>
    <phoneticPr fontId="10"/>
  </si>
  <si>
    <t>排出ガス対策型建設機械不使用理由書</t>
    <rPh sb="0" eb="1">
      <t>ハイ</t>
    </rPh>
    <rPh sb="1" eb="2">
      <t>シュツ</t>
    </rPh>
    <rPh sb="4" eb="6">
      <t>タイサク</t>
    </rPh>
    <rPh sb="6" eb="7">
      <t>ガタ</t>
    </rPh>
    <rPh sb="7" eb="9">
      <t>ケンセツ</t>
    </rPh>
    <rPh sb="9" eb="11">
      <t>キカイ</t>
    </rPh>
    <rPh sb="11" eb="14">
      <t>フシヨウ</t>
    </rPh>
    <rPh sb="14" eb="17">
      <t>リユウショ</t>
    </rPh>
    <phoneticPr fontId="10"/>
  </si>
  <si>
    <t>21企交第3655号</t>
    <phoneticPr fontId="10"/>
  </si>
  <si>
    <t>1企画第861号</t>
    <phoneticPr fontId="10"/>
  </si>
  <si>
    <t>令和元年9月24日</t>
    <phoneticPr fontId="10"/>
  </si>
  <si>
    <t>30企画第2329号</t>
    <phoneticPr fontId="10"/>
  </si>
  <si>
    <t>010</t>
    <phoneticPr fontId="10"/>
  </si>
  <si>
    <t>020</t>
    <phoneticPr fontId="10"/>
  </si>
  <si>
    <t>030</t>
    <phoneticPr fontId="10"/>
  </si>
  <si>
    <t>040</t>
    <phoneticPr fontId="10"/>
  </si>
  <si>
    <t>050</t>
    <phoneticPr fontId="10"/>
  </si>
  <si>
    <t>060</t>
    <phoneticPr fontId="10"/>
  </si>
  <si>
    <t>070</t>
    <phoneticPr fontId="10"/>
  </si>
  <si>
    <t>080</t>
    <phoneticPr fontId="10"/>
  </si>
  <si>
    <t>090</t>
    <phoneticPr fontId="10"/>
  </si>
  <si>
    <t>150</t>
    <phoneticPr fontId="10"/>
  </si>
  <si>
    <t>160</t>
    <phoneticPr fontId="10"/>
  </si>
  <si>
    <t>200</t>
    <phoneticPr fontId="10"/>
  </si>
  <si>
    <t>190</t>
    <phoneticPr fontId="10"/>
  </si>
  <si>
    <t>180</t>
    <phoneticPr fontId="10"/>
  </si>
  <si>
    <t>300</t>
    <phoneticPr fontId="10"/>
  </si>
  <si>
    <t xml:space="preserve">発注者 ： </t>
  </si>
  <si>
    <t xml:space="preserve">受注者 ： </t>
  </si>
  <si>
    <t>その他</t>
    <rPh sb="2" eb="3">
      <t>タ</t>
    </rPh>
    <phoneticPr fontId="10"/>
  </si>
  <si>
    <t>請負業者が工事施工中、三者協議会が必要と判断した場合、提出</t>
    <rPh sb="0" eb="4">
      <t>ウケオイギョウシャ</t>
    </rPh>
    <rPh sb="5" eb="7">
      <t>コウジ</t>
    </rPh>
    <rPh sb="7" eb="9">
      <t>セコウ</t>
    </rPh>
    <rPh sb="9" eb="10">
      <t>チュウ</t>
    </rPh>
    <rPh sb="11" eb="13">
      <t>サンシャ</t>
    </rPh>
    <rPh sb="13" eb="16">
      <t>キョウギカイ</t>
    </rPh>
    <rPh sb="17" eb="19">
      <t>ヒツヨウ</t>
    </rPh>
    <rPh sb="20" eb="22">
      <t>ハンダン</t>
    </rPh>
    <rPh sb="24" eb="26">
      <t>バアイ</t>
    </rPh>
    <rPh sb="27" eb="29">
      <t>テイシュツ</t>
    </rPh>
    <phoneticPr fontId="10"/>
  </si>
  <si>
    <t>三者協議会に対する質問がある場合、提出</t>
    <rPh sb="0" eb="2">
      <t>サンシャ</t>
    </rPh>
    <rPh sb="2" eb="5">
      <t>キョウギカイ</t>
    </rPh>
    <rPh sb="6" eb="7">
      <t>タイ</t>
    </rPh>
    <rPh sb="9" eb="11">
      <t>シツモン</t>
    </rPh>
    <rPh sb="14" eb="16">
      <t>バアイ</t>
    </rPh>
    <rPh sb="17" eb="19">
      <t>テイシュツ</t>
    </rPh>
    <phoneticPr fontId="10"/>
  </si>
  <si>
    <t>工事施工箇所に地下埋設物件等が予想される場合、提出</t>
    <rPh sb="0" eb="2">
      <t>コウジ</t>
    </rPh>
    <rPh sb="2" eb="6">
      <t>セコウカショ</t>
    </rPh>
    <rPh sb="7" eb="9">
      <t>チカ</t>
    </rPh>
    <rPh sb="9" eb="11">
      <t>マイセツ</t>
    </rPh>
    <rPh sb="11" eb="14">
      <t>ブッケントウ</t>
    </rPh>
    <rPh sb="15" eb="17">
      <t>ヨソウ</t>
    </rPh>
    <rPh sb="20" eb="22">
      <t>バアイ</t>
    </rPh>
    <rPh sb="23" eb="25">
      <t>テイシュツ</t>
    </rPh>
    <phoneticPr fontId="10"/>
  </si>
  <si>
    <t>建設資材のひっ迫が懸念される地域において、工事実施段階で当初の調達条件によりがたい場合に提出</t>
    <rPh sb="44" eb="46">
      <t>テイシュツ</t>
    </rPh>
    <phoneticPr fontId="10"/>
  </si>
  <si>
    <t>対策型機械を使用できない場合や、対策型機械の使用実績が確認できない場合、提出</t>
    <rPh sb="36" eb="38">
      <t>テイシュツ</t>
    </rPh>
    <phoneticPr fontId="10"/>
  </si>
  <si>
    <t>県産緑化木を調達した場合、提出</t>
    <rPh sb="0" eb="2">
      <t>ケンサン</t>
    </rPh>
    <rPh sb="2" eb="4">
      <t>リョクカ</t>
    </rPh>
    <rPh sb="4" eb="5">
      <t>キ</t>
    </rPh>
    <rPh sb="6" eb="8">
      <t>チョウタツ</t>
    </rPh>
    <rPh sb="10" eb="12">
      <t>バアイ</t>
    </rPh>
    <rPh sb="13" eb="15">
      <t>テイシュツ</t>
    </rPh>
    <phoneticPr fontId="10"/>
  </si>
  <si>
    <t>朝倉県土発注において、H29・30年災害に伴う工事のうち、地域外からの労働者確保が必要になる場合、提出（事前協議必要）</t>
    <rPh sb="0" eb="4">
      <t>アサクラケンド</t>
    </rPh>
    <rPh sb="4" eb="6">
      <t>ハッチュウ</t>
    </rPh>
    <rPh sb="17" eb="18">
      <t>ネン</t>
    </rPh>
    <rPh sb="18" eb="20">
      <t>サイガイ</t>
    </rPh>
    <rPh sb="21" eb="22">
      <t>トモナ</t>
    </rPh>
    <rPh sb="23" eb="25">
      <t>コウジ</t>
    </rPh>
    <rPh sb="29" eb="31">
      <t>チイキ</t>
    </rPh>
    <rPh sb="30" eb="31">
      <t>セイチ</t>
    </rPh>
    <rPh sb="49" eb="51">
      <t>テイシュツ</t>
    </rPh>
    <rPh sb="52" eb="54">
      <t>ジゼン</t>
    </rPh>
    <rPh sb="54" eb="56">
      <t>キョウギ</t>
    </rPh>
    <rPh sb="56" eb="58">
      <t>ヒツヨウ</t>
    </rPh>
    <phoneticPr fontId="10"/>
  </si>
  <si>
    <t>平成２９年７月九州北部豪雨又は平成３０年７月豪雨による被災者を、対象工事の現場作業員として、１０日以上雇用した場合、提出</t>
    <rPh sb="58" eb="60">
      <t>テイシュツ</t>
    </rPh>
    <phoneticPr fontId="10"/>
  </si>
  <si>
    <t>（主任技術者氏名）
（監理技術者氏名）</t>
    <rPh sb="1" eb="3">
      <t>シュニン</t>
    </rPh>
    <rPh sb="3" eb="6">
      <t>ギジュツシャ</t>
    </rPh>
    <phoneticPr fontId="10"/>
  </si>
  <si>
    <t>m3</t>
    <phoneticPr fontId="10"/>
  </si>
  <si>
    <t>m2</t>
    <phoneticPr fontId="10"/>
  </si>
  <si>
    <t>工事関係書類一覧表（参考）　【標準】</t>
    <rPh sb="0" eb="2">
      <t>コウジ</t>
    </rPh>
    <rPh sb="2" eb="4">
      <t>カンケイ</t>
    </rPh>
    <rPh sb="4" eb="6">
      <t>ショルイ</t>
    </rPh>
    <rPh sb="6" eb="9">
      <t>イチランヒョウ</t>
    </rPh>
    <rPh sb="10" eb="12">
      <t>サンコウ</t>
    </rPh>
    <rPh sb="15" eb="17">
      <t>ヒョウジュン</t>
    </rPh>
    <phoneticPr fontId="10"/>
  </si>
  <si>
    <t>■改定履歴</t>
    <rPh sb="1" eb="3">
      <t>カイテイ</t>
    </rPh>
    <rPh sb="3" eb="5">
      <t>リレキ</t>
    </rPh>
    <phoneticPr fontId="10"/>
  </si>
  <si>
    <t>改定日</t>
    <rPh sb="0" eb="2">
      <t>カイテイ</t>
    </rPh>
    <rPh sb="2" eb="3">
      <t>ビ</t>
    </rPh>
    <phoneticPr fontId="10"/>
  </si>
  <si>
    <t>内容</t>
    <rPh sb="0" eb="2">
      <t>ナイヨウ</t>
    </rPh>
    <phoneticPr fontId="10"/>
  </si>
  <si>
    <t>（1.0版）</t>
    <rPh sb="4" eb="5">
      <t>バン</t>
    </rPh>
    <phoneticPr fontId="10"/>
  </si>
  <si>
    <t>新規</t>
    <rPh sb="0" eb="2">
      <t>シンキ</t>
    </rPh>
    <phoneticPr fontId="10"/>
  </si>
  <si>
    <t>書類番号</t>
    <rPh sb="0" eb="2">
      <t>ショルイ</t>
    </rPh>
    <rPh sb="2" eb="4">
      <t>バンゴウ</t>
    </rPh>
    <phoneticPr fontId="10"/>
  </si>
  <si>
    <t>新規作成公開</t>
    <rPh sb="0" eb="2">
      <t>シンキ</t>
    </rPh>
    <rPh sb="2" eb="4">
      <t>サクセイ</t>
    </rPh>
    <rPh sb="4" eb="6">
      <t>コウカイ</t>
    </rPh>
    <phoneticPr fontId="10"/>
  </si>
  <si>
    <r>
      <t>このファイルには</t>
    </r>
    <r>
      <rPr>
        <b/>
        <sz val="16"/>
        <color rgb="FF0070C0"/>
        <rFont val="ＭＳ Ｐゴシック"/>
        <family val="3"/>
        <charset val="128"/>
      </rPr>
      <t>青色番号</t>
    </r>
    <r>
      <rPr>
        <b/>
        <sz val="16"/>
        <color indexed="10"/>
        <rFont val="ＭＳ Ｐゴシック"/>
        <family val="3"/>
        <charset val="128"/>
      </rPr>
      <t>の様式が含まれています。入力シートに入力後、</t>
    </r>
    <r>
      <rPr>
        <b/>
        <sz val="16"/>
        <color rgb="FF0070C0"/>
        <rFont val="ＭＳ Ｐゴシック"/>
        <family val="3"/>
        <charset val="128"/>
      </rPr>
      <t>青色番号</t>
    </r>
    <r>
      <rPr>
        <b/>
        <sz val="16"/>
        <color indexed="10"/>
        <rFont val="ＭＳ Ｐゴシック"/>
        <family val="3"/>
        <charset val="128"/>
      </rPr>
      <t>をクリックしワークシートを選択記入して印刷して下さい。</t>
    </r>
    <rPh sb="8" eb="10">
      <t>アオイロ</t>
    </rPh>
    <rPh sb="10" eb="12">
      <t>バンゴウ</t>
    </rPh>
    <rPh sb="13" eb="15">
      <t>ヨウシキ</t>
    </rPh>
    <rPh sb="16" eb="17">
      <t>フク</t>
    </rPh>
    <rPh sb="24" eb="26">
      <t>ニュウリョク</t>
    </rPh>
    <rPh sb="30" eb="32">
      <t>ニュウリョク</t>
    </rPh>
    <rPh sb="32" eb="33">
      <t>ゴ</t>
    </rPh>
    <rPh sb="34" eb="36">
      <t>アオイロ</t>
    </rPh>
    <rPh sb="36" eb="38">
      <t>バンゴウ</t>
    </rPh>
    <rPh sb="53" eb="55">
      <t>キニュウ</t>
    </rPh>
    <rPh sb="57" eb="59">
      <t>インサツ</t>
    </rPh>
    <rPh sb="61" eb="62">
      <t>クダ</t>
    </rPh>
    <phoneticPr fontId="10"/>
  </si>
  <si>
    <t>　　年　　月　　日　～　 　　年　　月　　日</t>
    <phoneticPr fontId="10"/>
  </si>
  <si>
    <t xml:space="preserve">
　　　　　年　　月　　日</t>
    <phoneticPr fontId="10"/>
  </si>
  <si>
    <t>　　年　　　月　　　日</t>
    <rPh sb="2" eb="3">
      <t>ネン</t>
    </rPh>
    <rPh sb="6" eb="7">
      <t>ツキ</t>
    </rPh>
    <rPh sb="10" eb="11">
      <t>ニチ</t>
    </rPh>
    <phoneticPr fontId="10"/>
  </si>
  <si>
    <t>　　　  　　年　  　　月　  　　日（ 　 　）　  　 　時　    　　分</t>
    <phoneticPr fontId="10"/>
  </si>
  <si>
    <t>　　　年　　　月　　　日　　　時　　　分受信</t>
    <phoneticPr fontId="10"/>
  </si>
  <si>
    <t>別途
様式</t>
    <rPh sb="0" eb="2">
      <t>ベット</t>
    </rPh>
    <rPh sb="3" eb="5">
      <t>ヨウシキ</t>
    </rPh>
    <phoneticPr fontId="10"/>
  </si>
  <si>
    <t>担　当
監督員</t>
    <rPh sb="0" eb="1">
      <t>タン</t>
    </rPh>
    <rPh sb="2" eb="3">
      <t>トウ</t>
    </rPh>
    <rPh sb="4" eb="7">
      <t>カントクイン</t>
    </rPh>
    <phoneticPr fontId="10"/>
  </si>
  <si>
    <t>担 当
監督員</t>
    <rPh sb="0" eb="1">
      <t>タン</t>
    </rPh>
    <rPh sb="2" eb="3">
      <t>トウ</t>
    </rPh>
    <rPh sb="4" eb="7">
      <t>カントクイン</t>
    </rPh>
    <phoneticPr fontId="10"/>
  </si>
  <si>
    <t>担当監督員</t>
    <rPh sb="0" eb="2">
      <t>タントウ</t>
    </rPh>
    <rPh sb="2" eb="5">
      <t>カントクイン</t>
    </rPh>
    <phoneticPr fontId="10"/>
  </si>
  <si>
    <t>　建設工事に係る資材の再資源化等に関する法律第18条第1項の規定により、下記のとおり、特定建設資材廃棄物の再資源化等が完了したことを報告します。</t>
    <phoneticPr fontId="10"/>
  </si>
  <si>
    <t>改定</t>
    <rPh sb="0" eb="2">
      <t>カイテイ</t>
    </rPh>
    <phoneticPr fontId="10"/>
  </si>
  <si>
    <t>　　上記工事において、以下の樹種については下記理由により、設計図書に示された
「福岡県産緑化木」を調達できません。</t>
    <phoneticPr fontId="10"/>
  </si>
  <si>
    <t>（2.0版）</t>
    <rPh sb="4" eb="5">
      <t>バン</t>
    </rPh>
    <phoneticPr fontId="10"/>
  </si>
  <si>
    <t>総括
監督員</t>
    <phoneticPr fontId="10"/>
  </si>
  <si>
    <t>福岡県産緑化木　調達不可能理由書</t>
    <phoneticPr fontId="10"/>
  </si>
  <si>
    <t>予定数量</t>
    <rPh sb="0" eb="2">
      <t>ヨテイ</t>
    </rPh>
    <rPh sb="2" eb="4">
      <t>スウリョウ</t>
    </rPh>
    <phoneticPr fontId="10"/>
  </si>
  <si>
    <t>品名</t>
    <rPh sb="0" eb="2">
      <t>ヒンメイ</t>
    </rPh>
    <phoneticPr fontId="10"/>
  </si>
  <si>
    <t>規格</t>
    <rPh sb="0" eb="2">
      <t>キカク</t>
    </rPh>
    <phoneticPr fontId="10"/>
  </si>
  <si>
    <t>製造業者</t>
    <rPh sb="0" eb="4">
      <t>セイゾウギョウシャ</t>
    </rPh>
    <phoneticPr fontId="10"/>
  </si>
  <si>
    <t>摘要</t>
    <rPh sb="0" eb="2">
      <t>テキヨウ</t>
    </rPh>
    <phoneticPr fontId="10"/>
  </si>
  <si>
    <t>添付
資料</t>
    <rPh sb="0" eb="2">
      <t>テンプ</t>
    </rPh>
    <rPh sb="3" eb="5">
      <t>シリョウ</t>
    </rPh>
    <phoneticPr fontId="10"/>
  </si>
  <si>
    <t>生コンクリート</t>
    <rPh sb="0" eb="1">
      <t>ナマ</t>
    </rPh>
    <phoneticPr fontId="10"/>
  </si>
  <si>
    <t>№</t>
    <phoneticPr fontId="10"/>
  </si>
  <si>
    <t>m3</t>
  </si>
  <si>
    <t>m2</t>
  </si>
  <si>
    <t>t</t>
  </si>
  <si>
    <t>t</t>
    <phoneticPr fontId="10"/>
  </si>
  <si>
    <t>個</t>
    <rPh sb="0" eb="1">
      <t>コ</t>
    </rPh>
    <phoneticPr fontId="10"/>
  </si>
  <si>
    <t>式</t>
    <rPh sb="0" eb="1">
      <t>シキ</t>
    </rPh>
    <phoneticPr fontId="10"/>
  </si>
  <si>
    <t>本</t>
    <rPh sb="0" eb="1">
      <t>ホン</t>
    </rPh>
    <phoneticPr fontId="10"/>
  </si>
  <si>
    <t>kg</t>
    <phoneticPr fontId="10"/>
  </si>
  <si>
    <t>L</t>
    <phoneticPr fontId="10"/>
  </si>
  <si>
    <t>添付資料</t>
    <rPh sb="0" eb="4">
      <t>テンプシリョウ</t>
    </rPh>
    <phoneticPr fontId="10"/>
  </si>
  <si>
    <t>有</t>
    <rPh sb="0" eb="1">
      <t>アリ</t>
    </rPh>
    <phoneticPr fontId="10"/>
  </si>
  <si>
    <t>無</t>
    <rPh sb="0" eb="1">
      <t>ナ</t>
    </rPh>
    <phoneticPr fontId="10"/>
  </si>
  <si>
    <t>21-8-40BB</t>
    <phoneticPr fontId="10"/>
  </si>
  <si>
    <t>24-8-20BB</t>
  </si>
  <si>
    <t>24-8-20BB</t>
    <phoneticPr fontId="10"/>
  </si>
  <si>
    <t>21-8-20BB</t>
    <phoneticPr fontId="10"/>
  </si>
  <si>
    <t>均しコン</t>
    <rPh sb="0" eb="1">
      <t>ナラ</t>
    </rPh>
    <phoneticPr fontId="10"/>
  </si>
  <si>
    <t>胴込、裏込、天端</t>
    <rPh sb="0" eb="1">
      <t>ドウ</t>
    </rPh>
    <rPh sb="1" eb="2">
      <t>コ</t>
    </rPh>
    <rPh sb="3" eb="5">
      <t>ウラゴ</t>
    </rPh>
    <rPh sb="6" eb="8">
      <t>テンバ</t>
    </rPh>
    <phoneticPr fontId="10"/>
  </si>
  <si>
    <t>再生クラッシャーラン</t>
    <rPh sb="0" eb="2">
      <t>サイセイ</t>
    </rPh>
    <phoneticPr fontId="10"/>
  </si>
  <si>
    <t>再生粒度調整砕石</t>
    <rPh sb="0" eb="2">
      <t>サイセイ</t>
    </rPh>
    <rPh sb="2" eb="8">
      <t>リュウドチョウセイサイセキ</t>
    </rPh>
    <phoneticPr fontId="10"/>
  </si>
  <si>
    <t>異形棒鋼</t>
    <rPh sb="0" eb="4">
      <t>イケイボウコウ</t>
    </rPh>
    <phoneticPr fontId="10"/>
  </si>
  <si>
    <t>鋼矢板</t>
    <rPh sb="0" eb="3">
      <t>コウヤイタ</t>
    </rPh>
    <phoneticPr fontId="10"/>
  </si>
  <si>
    <t>積ブロック</t>
    <rPh sb="0" eb="1">
      <t>ツミ</t>
    </rPh>
    <phoneticPr fontId="10"/>
  </si>
  <si>
    <t>目地材</t>
    <rPh sb="0" eb="3">
      <t>メジザイ</t>
    </rPh>
    <phoneticPr fontId="10"/>
  </si>
  <si>
    <t>塩ビ管</t>
    <rPh sb="0" eb="1">
      <t>エン</t>
    </rPh>
    <rPh sb="2" eb="3">
      <t>カン</t>
    </rPh>
    <phoneticPr fontId="10"/>
  </si>
  <si>
    <t>RC-40</t>
  </si>
  <si>
    <t>RC-40</t>
    <phoneticPr fontId="10"/>
  </si>
  <si>
    <t>RM-25</t>
    <phoneticPr fontId="10"/>
  </si>
  <si>
    <t>D13～25</t>
    <phoneticPr fontId="10"/>
  </si>
  <si>
    <t>○○生コン（株）</t>
    <rPh sb="2" eb="3">
      <t>ナマ</t>
    </rPh>
    <rPh sb="5" eb="8">
      <t>カブ</t>
    </rPh>
    <phoneticPr fontId="10"/>
  </si>
  <si>
    <t>凸凹製鋼（株）</t>
    <rPh sb="0" eb="2">
      <t>デコボコ</t>
    </rPh>
    <rPh sb="2" eb="4">
      <t>セイコウ</t>
    </rPh>
    <rPh sb="4" eb="7">
      <t>カブ</t>
    </rPh>
    <phoneticPr fontId="10"/>
  </si>
  <si>
    <t>担　　当
監督員</t>
    <rPh sb="0" eb="1">
      <t>タン</t>
    </rPh>
    <rPh sb="3" eb="4">
      <t>トウ</t>
    </rPh>
    <rPh sb="5" eb="8">
      <t>カントクイン</t>
    </rPh>
    <phoneticPr fontId="10"/>
  </si>
  <si>
    <t>□□産業（株）</t>
    <rPh sb="2" eb="4">
      <t>サンギョウ</t>
    </rPh>
    <rPh sb="4" eb="7">
      <t>カブ</t>
    </rPh>
    <phoneticPr fontId="10"/>
  </si>
  <si>
    <t>改良土</t>
    <rPh sb="0" eb="2">
      <t>カイリョウ</t>
    </rPh>
    <rPh sb="2" eb="3">
      <t>ド</t>
    </rPh>
    <phoneticPr fontId="10"/>
  </si>
  <si>
    <t>□□リサイクル（株）</t>
    <rPh sb="7" eb="10">
      <t>カブ</t>
    </rPh>
    <phoneticPr fontId="10"/>
  </si>
  <si>
    <t>SD345</t>
  </si>
  <si>
    <t>SD345</t>
    <phoneticPr fontId="10"/>
  </si>
  <si>
    <t>Ⅲ型</t>
    <rPh sb="0" eb="1">
      <t>ガタ</t>
    </rPh>
    <phoneticPr fontId="10"/>
  </si>
  <si>
    <t>福岡統一型</t>
    <rPh sb="0" eb="1">
      <t>フクオカ</t>
    </rPh>
    <rPh sb="1" eb="4">
      <t>トウイツガタ</t>
    </rPh>
    <phoneticPr fontId="10"/>
  </si>
  <si>
    <t>Ⅱ-1型</t>
    <rPh sb="2" eb="3">
      <t>ガタ</t>
    </rPh>
    <phoneticPr fontId="10"/>
  </si>
  <si>
    <t>福岡統一型</t>
    <rPh sb="0" eb="3">
      <t>トウイツガタ</t>
    </rPh>
    <phoneticPr fontId="10"/>
  </si>
  <si>
    <t>基礎ブロック</t>
    <rPh sb="0" eb="2">
      <t>キソ</t>
    </rPh>
    <phoneticPr fontId="10"/>
  </si>
  <si>
    <t>管渠型側溝</t>
    <rPh sb="0" eb="3">
      <t>カンキョガタ</t>
    </rPh>
    <rPh sb="3" eb="5">
      <t>ソッコウ</t>
    </rPh>
    <phoneticPr fontId="10"/>
  </si>
  <si>
    <t>歩車道境界ブロック</t>
    <rPh sb="0" eb="5">
      <t>ホシャドウキョウカイ</t>
    </rPh>
    <phoneticPr fontId="10"/>
  </si>
  <si>
    <t>新○○製鉄（株）</t>
    <rPh sb="0" eb="1">
      <t>シン</t>
    </rPh>
    <rPh sb="3" eb="5">
      <t>セイテツ</t>
    </rPh>
    <rPh sb="5" eb="8">
      <t>カブ</t>
    </rPh>
    <phoneticPr fontId="10"/>
  </si>
  <si>
    <t>○○コンクリート（株）</t>
    <rPh sb="8" eb="11">
      <t>カブ</t>
    </rPh>
    <phoneticPr fontId="10"/>
  </si>
  <si>
    <t>枚</t>
    <rPh sb="0" eb="1">
      <t>マイ</t>
    </rPh>
    <phoneticPr fontId="10"/>
  </si>
  <si>
    <t>いいえ</t>
    <phoneticPr fontId="10"/>
  </si>
  <si>
    <t>全て県産資材</t>
    <rPh sb="0" eb="1">
      <t>スベ</t>
    </rPh>
    <rPh sb="2" eb="3">
      <t>ケン</t>
    </rPh>
    <rPh sb="3" eb="4">
      <t>サン</t>
    </rPh>
    <rPh sb="4" eb="6">
      <t>シザイ</t>
    </rPh>
    <phoneticPr fontId="10"/>
  </si>
  <si>
    <t>全て県産資材使用：</t>
    <rPh sb="0" eb="1">
      <t>スベ</t>
    </rPh>
    <rPh sb="2" eb="8">
      <t>ケンサンシザイシヨウ</t>
    </rPh>
    <phoneticPr fontId="10"/>
  </si>
  <si>
    <t>は　い</t>
    <phoneticPr fontId="10"/>
  </si>
  <si>
    <t>（注）１．材料承認の必要な材料のうち、県産資材を使用しない材料は「県産資材不使用理由書」を
　　　　　添付すること。なお、県産資材とは県内に本店（本社）がある会社の製品又は県内の工場
　　　　　で製造された製品とする。また、緑化木が調達不可能だった場合については、「福岡県産
　　　　　緑化木　調達不可能理由書」を添付すること。
　　　２．福岡県認定リサイクル製品及び県土整備部が承認した改良土は、提出不要。
　※ 監督員が不承認とした材料がある場合は、「工事打合せ簿」に品名を記載し回答する。</t>
    <rPh sb="116" eb="121">
      <t>チョウタツフカノウ</t>
    </rPh>
    <rPh sb="124" eb="126">
      <t>バアイ</t>
    </rPh>
    <rPh sb="223" eb="225">
      <t>バアイ</t>
    </rPh>
    <rPh sb="236" eb="238">
      <t>ヒンメイ</t>
    </rPh>
    <rPh sb="239" eb="241">
      <t>キサイ</t>
    </rPh>
    <phoneticPr fontId="10"/>
  </si>
  <si>
    <t>JISマーク表示品</t>
    <rPh sb="6" eb="9">
      <t>ヒョウジヒン</t>
    </rPh>
    <phoneticPr fontId="10"/>
  </si>
  <si>
    <t>指定仮設</t>
    <rPh sb="0" eb="4">
      <t>シテイカセツ</t>
    </rPh>
    <phoneticPr fontId="10"/>
  </si>
  <si>
    <t>リース材</t>
    <rPh sb="3" eb="4">
      <t>ザイ</t>
    </rPh>
    <phoneticPr fontId="10"/>
  </si>
  <si>
    <t>認定リサイクル製品</t>
    <rPh sb="0" eb="2">
      <t>ニンテイ</t>
    </rPh>
    <rPh sb="7" eb="9">
      <t>セイヒン</t>
    </rPh>
    <phoneticPr fontId="10"/>
  </si>
  <si>
    <t>県立会検査製品</t>
    <rPh sb="0" eb="1">
      <t>ケン</t>
    </rPh>
    <rPh sb="1" eb="7">
      <t>リッカイケンサセイヒン</t>
    </rPh>
    <phoneticPr fontId="10"/>
  </si>
  <si>
    <t>アスファルト混合物</t>
    <rPh sb="6" eb="9">
      <t>コンゴウブツ</t>
    </rPh>
    <phoneticPr fontId="10"/>
  </si>
  <si>
    <t>いいえ</t>
  </si>
  <si>
    <t>監</t>
    <rPh sb="0" eb="1">
      <t>カン</t>
    </rPh>
    <phoneticPr fontId="10"/>
  </si>
  <si>
    <t>契</t>
    <rPh sb="0" eb="1">
      <t>ケイ</t>
    </rPh>
    <phoneticPr fontId="10"/>
  </si>
  <si>
    <t>提出
時期</t>
    <rPh sb="0" eb="2">
      <t>テイシュツ</t>
    </rPh>
    <rPh sb="3" eb="5">
      <t>ジキ</t>
    </rPh>
    <phoneticPr fontId="10"/>
  </si>
  <si>
    <t>統一化
様式等</t>
    <rPh sb="0" eb="2">
      <t>トウイツ</t>
    </rPh>
    <rPh sb="2" eb="3">
      <t>カ</t>
    </rPh>
    <rPh sb="4" eb="6">
      <t>ヨウシキ</t>
    </rPh>
    <rPh sb="6" eb="7">
      <t>トウ</t>
    </rPh>
    <phoneticPr fontId="10"/>
  </si>
  <si>
    <t>建設リサイクル法に伴う書類</t>
    <rPh sb="0" eb="2">
      <t>ケンセツ</t>
    </rPh>
    <rPh sb="7" eb="8">
      <t>ホウ</t>
    </rPh>
    <rPh sb="9" eb="10">
      <t>トモナ</t>
    </rPh>
    <rPh sb="11" eb="13">
      <t>ショルイ</t>
    </rPh>
    <phoneticPr fontId="10"/>
  </si>
  <si>
    <t>施工計画書、施工計画書（簡易版）</t>
    <rPh sb="0" eb="2">
      <t>セコウ</t>
    </rPh>
    <rPh sb="2" eb="5">
      <t>ケイカクショ</t>
    </rPh>
    <rPh sb="6" eb="11">
      <t>セコウケイカクショ</t>
    </rPh>
    <rPh sb="12" eb="15">
      <t>カンイバン</t>
    </rPh>
    <phoneticPr fontId="10"/>
  </si>
  <si>
    <t>◇出来形・品質管理計画表</t>
    <rPh sb="1" eb="3">
      <t>デキ</t>
    </rPh>
    <rPh sb="3" eb="4">
      <t>ガタ</t>
    </rPh>
    <rPh sb="5" eb="9">
      <t>ヒンシツカンリ</t>
    </rPh>
    <rPh sb="9" eb="12">
      <t>ケイカクヒョウ</t>
    </rPh>
    <phoneticPr fontId="10"/>
  </si>
  <si>
    <t>◇段階確認計画</t>
    <rPh sb="1" eb="5">
      <t>ダンカイカクニン</t>
    </rPh>
    <rPh sb="5" eb="7">
      <t>ケイカク</t>
    </rPh>
    <phoneticPr fontId="10"/>
  </si>
  <si>
    <t>◇安全・訓練等の活動計画書</t>
    <rPh sb="1" eb="3">
      <t>アンゼン</t>
    </rPh>
    <rPh sb="4" eb="7">
      <t>クンレンナド</t>
    </rPh>
    <rPh sb="8" eb="10">
      <t>カツドウ</t>
    </rPh>
    <rPh sb="10" eb="13">
      <t>ケイカクショ</t>
    </rPh>
    <phoneticPr fontId="10"/>
  </si>
  <si>
    <t>施工体系図
（福岡県発注工事用様式）</t>
    <rPh sb="0" eb="2">
      <t>セコウ</t>
    </rPh>
    <rPh sb="2" eb="5">
      <t>タイケイズ</t>
    </rPh>
    <rPh sb="7" eb="10">
      <t>フクオカケン</t>
    </rPh>
    <rPh sb="10" eb="12">
      <t>ハッチュウ</t>
    </rPh>
    <rPh sb="12" eb="15">
      <t>コウジヨウ</t>
    </rPh>
    <rPh sb="15" eb="17">
      <t>ヨウシキ</t>
    </rPh>
    <phoneticPr fontId="10"/>
  </si>
  <si>
    <t>施工体制台帳
（福岡県発注工事用様式）</t>
    <rPh sb="0" eb="2">
      <t>セコウ</t>
    </rPh>
    <rPh sb="2" eb="4">
      <t>タイセイ</t>
    </rPh>
    <rPh sb="4" eb="6">
      <t>ダイチョウ</t>
    </rPh>
    <phoneticPr fontId="10"/>
  </si>
  <si>
    <t>再下請通知書
（福岡県発注工事用様式）</t>
    <rPh sb="0" eb="1">
      <t>サイ</t>
    </rPh>
    <rPh sb="1" eb="3">
      <t>シタウケ</t>
    </rPh>
    <rPh sb="3" eb="6">
      <t>ツウチショ</t>
    </rPh>
    <phoneticPr fontId="10"/>
  </si>
  <si>
    <t>（参考様式）作業員名簿</t>
    <rPh sb="1" eb="3">
      <t>サンコウ</t>
    </rPh>
    <rPh sb="3" eb="5">
      <t>ヨウシキ</t>
    </rPh>
    <rPh sb="6" eb="9">
      <t>サギョウイン</t>
    </rPh>
    <rPh sb="9" eb="11">
      <t>メイボ</t>
    </rPh>
    <phoneticPr fontId="10"/>
  </si>
  <si>
    <t>選定理由書（県外下請業者）</t>
    <rPh sb="0" eb="2">
      <t>センテイ</t>
    </rPh>
    <rPh sb="2" eb="5">
      <t>リユウショ</t>
    </rPh>
    <rPh sb="6" eb="8">
      <t>ケンガイ</t>
    </rPh>
    <rPh sb="8" eb="10">
      <t>シタウ</t>
    </rPh>
    <rPh sb="10" eb="12">
      <t>ギョウシャ</t>
    </rPh>
    <phoneticPr fontId="10"/>
  </si>
  <si>
    <t>県産資材不使用理由書</t>
    <rPh sb="0" eb="1">
      <t>ケン</t>
    </rPh>
    <rPh sb="1" eb="2">
      <t>サン</t>
    </rPh>
    <rPh sb="2" eb="4">
      <t>シザイ</t>
    </rPh>
    <rPh sb="4" eb="7">
      <t>フシヨウ</t>
    </rPh>
    <rPh sb="7" eb="10">
      <t>リユウショ</t>
    </rPh>
    <phoneticPr fontId="10"/>
  </si>
  <si>
    <t>改良土不使用理由書</t>
    <rPh sb="0" eb="3">
      <t>カイリョウド</t>
    </rPh>
    <rPh sb="3" eb="6">
      <t>フシヨウ</t>
    </rPh>
    <rPh sb="6" eb="9">
      <t>リユウショ</t>
    </rPh>
    <phoneticPr fontId="10"/>
  </si>
  <si>
    <t>認定リサイクル製品不使用理由書</t>
    <rPh sb="0" eb="2">
      <t>ニンテイ</t>
    </rPh>
    <rPh sb="7" eb="9">
      <t>セイヒン</t>
    </rPh>
    <rPh sb="9" eb="12">
      <t>フシヨウ</t>
    </rPh>
    <rPh sb="12" eb="15">
      <t>リユウショ</t>
    </rPh>
    <phoneticPr fontId="10"/>
  </si>
  <si>
    <t>福岡県産緑化木調達不可能理由書</t>
    <rPh sb="0" eb="2">
      <t>フクオカ</t>
    </rPh>
    <rPh sb="2" eb="3">
      <t>ケン</t>
    </rPh>
    <rPh sb="3" eb="4">
      <t>サン</t>
    </rPh>
    <rPh sb="4" eb="6">
      <t>リョクカ</t>
    </rPh>
    <rPh sb="6" eb="7">
      <t>キ</t>
    </rPh>
    <rPh sb="7" eb="9">
      <t>チョウタツ</t>
    </rPh>
    <rPh sb="9" eb="12">
      <t>フカノウ</t>
    </rPh>
    <rPh sb="12" eb="15">
      <t>リユウショ</t>
    </rPh>
    <phoneticPr fontId="10"/>
  </si>
  <si>
    <t>岩石採取計画認可証（写）</t>
    <rPh sb="0" eb="2">
      <t>ガンセキ</t>
    </rPh>
    <rPh sb="2" eb="4">
      <t>サイシュ</t>
    </rPh>
    <rPh sb="4" eb="6">
      <t>ケイカク</t>
    </rPh>
    <rPh sb="6" eb="8">
      <t>ニンカ</t>
    </rPh>
    <rPh sb="8" eb="9">
      <t>アカシ</t>
    </rPh>
    <rPh sb="10" eb="11">
      <t>シャ</t>
    </rPh>
    <phoneticPr fontId="10"/>
  </si>
  <si>
    <t>◇建設発生土処分地計画書</t>
    <rPh sb="1" eb="3">
      <t>ケンセツ</t>
    </rPh>
    <rPh sb="3" eb="5">
      <t>ハッセイ</t>
    </rPh>
    <rPh sb="5" eb="6">
      <t>ド</t>
    </rPh>
    <rPh sb="6" eb="8">
      <t>ショブン</t>
    </rPh>
    <rPh sb="8" eb="9">
      <t>チ</t>
    </rPh>
    <rPh sb="9" eb="12">
      <t>ケイカクショ</t>
    </rPh>
    <phoneticPr fontId="10"/>
  </si>
  <si>
    <t>◇建設廃棄物処理計画書</t>
    <rPh sb="1" eb="3">
      <t>ケンセツ</t>
    </rPh>
    <rPh sb="3" eb="6">
      <t>ハイキブツ</t>
    </rPh>
    <rPh sb="6" eb="8">
      <t>ショリ</t>
    </rPh>
    <rPh sb="8" eb="10">
      <t>ケイカク</t>
    </rPh>
    <rPh sb="10" eb="11">
      <t>ショ</t>
    </rPh>
    <phoneticPr fontId="10"/>
  </si>
  <si>
    <t>◇建設副産物情報交換ｼｽﾃﾑ工事登録証明書（計画）
※監督員はﾘｻｲｸﾙ通知書を用地課長へ</t>
    <rPh sb="1" eb="3">
      <t>ケンセツ</t>
    </rPh>
    <rPh sb="3" eb="6">
      <t>フクサンブツ</t>
    </rPh>
    <rPh sb="6" eb="8">
      <t>ジョウホウ</t>
    </rPh>
    <rPh sb="8" eb="10">
      <t>コウカン</t>
    </rPh>
    <rPh sb="14" eb="16">
      <t>コウジ</t>
    </rPh>
    <rPh sb="16" eb="18">
      <t>トウロク</t>
    </rPh>
    <rPh sb="18" eb="21">
      <t>ショウメイショ</t>
    </rPh>
    <rPh sb="22" eb="24">
      <t>ケイカク</t>
    </rPh>
    <rPh sb="28" eb="31">
      <t>カントクイン</t>
    </rPh>
    <rPh sb="37" eb="39">
      <t>ツウチ</t>
    </rPh>
    <rPh sb="39" eb="40">
      <t>ショ</t>
    </rPh>
    <rPh sb="41" eb="43">
      <t>ヨウチ</t>
    </rPh>
    <rPh sb="43" eb="45">
      <t>カチョウ</t>
    </rPh>
    <phoneticPr fontId="10"/>
  </si>
  <si>
    <t>◇再生資源利用計画書</t>
    <rPh sb="1" eb="3">
      <t>サイセイ</t>
    </rPh>
    <rPh sb="3" eb="5">
      <t>シゲン</t>
    </rPh>
    <rPh sb="5" eb="7">
      <t>リヨウ</t>
    </rPh>
    <rPh sb="7" eb="10">
      <t>ケイカクショ</t>
    </rPh>
    <phoneticPr fontId="10"/>
  </si>
  <si>
    <t>◇再生資源利用促進計画書</t>
    <rPh sb="1" eb="3">
      <t>サイセイ</t>
    </rPh>
    <rPh sb="3" eb="5">
      <t>シゲン</t>
    </rPh>
    <rPh sb="5" eb="7">
      <t>リヨウ</t>
    </rPh>
    <rPh sb="7" eb="9">
      <t>ソクシン</t>
    </rPh>
    <rPh sb="9" eb="12">
      <t>ケイカクショ</t>
    </rPh>
    <phoneticPr fontId="10"/>
  </si>
  <si>
    <t>事前協議チェックシート【工事】</t>
    <rPh sb="0" eb="2">
      <t>ジゼン</t>
    </rPh>
    <rPh sb="2" eb="4">
      <t>キョウギ</t>
    </rPh>
    <rPh sb="12" eb="14">
      <t>コウジ</t>
    </rPh>
    <phoneticPr fontId="10"/>
  </si>
  <si>
    <t>コリンズ「登録内容確認書」
（変更登録）</t>
    <rPh sb="15" eb="17">
      <t>ヘンコウ</t>
    </rPh>
    <phoneticPr fontId="10"/>
  </si>
  <si>
    <t>産業廃棄物集計表</t>
    <rPh sb="0" eb="5">
      <t>サンギョウハイキブツ</t>
    </rPh>
    <rPh sb="5" eb="8">
      <t>シュウケイヒョウ</t>
    </rPh>
    <phoneticPr fontId="10"/>
  </si>
  <si>
    <t>JACIC
所定様式</t>
    <phoneticPr fontId="10"/>
  </si>
  <si>
    <t>任意様式</t>
    <phoneticPr fontId="10"/>
  </si>
  <si>
    <t>県様式</t>
    <phoneticPr fontId="10"/>
  </si>
  <si>
    <t>任意様式</t>
    <rPh sb="2" eb="4">
      <t>ヨウシキ</t>
    </rPh>
    <phoneticPr fontId="10"/>
  </si>
  <si>
    <t>入札前：予定価格250万円を超える工事
予定される複数者の提出も認める</t>
    <rPh sb="0" eb="3">
      <t>ニュウサツマエ</t>
    </rPh>
    <rPh sb="4" eb="6">
      <t>ヨテイ</t>
    </rPh>
    <rPh sb="6" eb="8">
      <t>カカク</t>
    </rPh>
    <rPh sb="11" eb="13">
      <t>マンエン</t>
    </rPh>
    <rPh sb="14" eb="15">
      <t>コ</t>
    </rPh>
    <rPh sb="17" eb="19">
      <t>コウジ</t>
    </rPh>
    <phoneticPr fontId="10"/>
  </si>
  <si>
    <t>全ての工事で提出（契約担当者へ）</t>
    <rPh sb="0" eb="1">
      <t>スベ</t>
    </rPh>
    <rPh sb="3" eb="5">
      <t>コウジ</t>
    </rPh>
    <rPh sb="6" eb="8">
      <t>テイシュツ</t>
    </rPh>
    <rPh sb="9" eb="11">
      <t>ケイヤク</t>
    </rPh>
    <rPh sb="11" eb="14">
      <t>タントウシャ</t>
    </rPh>
    <phoneticPr fontId="10"/>
  </si>
  <si>
    <t>手引きの管理基準に無いものは監督員と協議</t>
    <rPh sb="0" eb="2">
      <t>テビ</t>
    </rPh>
    <rPh sb="4" eb="8">
      <t>カンリキジュン</t>
    </rPh>
    <rPh sb="9" eb="10">
      <t>ナ</t>
    </rPh>
    <rPh sb="14" eb="17">
      <t>カントクイン</t>
    </rPh>
    <rPh sb="18" eb="20">
      <t>キョウギ</t>
    </rPh>
    <phoneticPr fontId="10"/>
  </si>
  <si>
    <t>監督員と日程調整が可能なタイミングで、確認日毎に作成する</t>
    <rPh sb="0" eb="3">
      <t>カントクイン</t>
    </rPh>
    <rPh sb="4" eb="8">
      <t>ニッテイチョウセイ</t>
    </rPh>
    <rPh sb="9" eb="11">
      <t>カノウ</t>
    </rPh>
    <rPh sb="19" eb="23">
      <t>カクニンビゴト</t>
    </rPh>
    <rPh sb="24" eb="26">
      <t>サクセイ</t>
    </rPh>
    <phoneticPr fontId="10"/>
  </si>
  <si>
    <t>下請、再下請契約を締結した場合、公衆掲示も必要
（各契約締結後、遅滞なく、変更時も）</t>
    <rPh sb="0" eb="2">
      <t>シタウケ</t>
    </rPh>
    <rPh sb="3" eb="4">
      <t>サイ</t>
    </rPh>
    <rPh sb="4" eb="6">
      <t>シタウケ</t>
    </rPh>
    <rPh sb="6" eb="8">
      <t>ケイヤク</t>
    </rPh>
    <rPh sb="9" eb="11">
      <t>テイケツ</t>
    </rPh>
    <rPh sb="13" eb="15">
      <t>バアイ</t>
    </rPh>
    <rPh sb="16" eb="20">
      <t>コウシュウケイジ</t>
    </rPh>
    <rPh sb="21" eb="23">
      <t>ヒツヨウ</t>
    </rPh>
    <rPh sb="25" eb="26">
      <t>カク</t>
    </rPh>
    <rPh sb="26" eb="28">
      <t>ケイヤク</t>
    </rPh>
    <rPh sb="28" eb="30">
      <t>テイケツ</t>
    </rPh>
    <rPh sb="30" eb="31">
      <t>ゴ</t>
    </rPh>
    <rPh sb="32" eb="34">
      <t>チタイ</t>
    </rPh>
    <rPh sb="37" eb="40">
      <t>ヘンコウジ</t>
    </rPh>
    <phoneticPr fontId="10"/>
  </si>
  <si>
    <t>下請、再下請契約を締結した場合、施工体系図と共に提出
（下請契約締結後、遅滞なく、変更時も）</t>
    <rPh sb="0" eb="2">
      <t>シタウケ</t>
    </rPh>
    <rPh sb="3" eb="4">
      <t>サイ</t>
    </rPh>
    <rPh sb="4" eb="6">
      <t>シタウケ</t>
    </rPh>
    <rPh sb="6" eb="8">
      <t>ケイヤク</t>
    </rPh>
    <rPh sb="9" eb="11">
      <t>テイケツ</t>
    </rPh>
    <rPh sb="13" eb="15">
      <t>バアイ</t>
    </rPh>
    <rPh sb="16" eb="18">
      <t>セコウ</t>
    </rPh>
    <rPh sb="18" eb="21">
      <t>タイケイズ</t>
    </rPh>
    <rPh sb="22" eb="23">
      <t>トモ</t>
    </rPh>
    <rPh sb="24" eb="26">
      <t>テイシュツ</t>
    </rPh>
    <rPh sb="28" eb="30">
      <t>シタウ</t>
    </rPh>
    <rPh sb="30" eb="32">
      <t>ケイヤク</t>
    </rPh>
    <rPh sb="32" eb="34">
      <t>テイケツ</t>
    </rPh>
    <rPh sb="34" eb="35">
      <t>ゴ</t>
    </rPh>
    <rPh sb="36" eb="38">
      <t>チタイ</t>
    </rPh>
    <rPh sb="41" eb="44">
      <t>ヘンコウジ</t>
    </rPh>
    <phoneticPr fontId="10"/>
  </si>
  <si>
    <t>再下請契約を締結した場合
（再下請契約締結後、遅滞なく、変更時も）</t>
    <rPh sb="0" eb="1">
      <t>サイ</t>
    </rPh>
    <rPh sb="1" eb="3">
      <t>シタウケ</t>
    </rPh>
    <rPh sb="3" eb="5">
      <t>ケイヤク</t>
    </rPh>
    <rPh sb="6" eb="8">
      <t>テイケツ</t>
    </rPh>
    <rPh sb="10" eb="12">
      <t>バアイ</t>
    </rPh>
    <rPh sb="14" eb="15">
      <t>サイ</t>
    </rPh>
    <rPh sb="15" eb="17">
      <t>シタウ</t>
    </rPh>
    <rPh sb="17" eb="19">
      <t>ケイヤク</t>
    </rPh>
    <rPh sb="19" eb="21">
      <t>テイケツ</t>
    </rPh>
    <rPh sb="21" eb="22">
      <t>ゴ</t>
    </rPh>
    <rPh sb="23" eb="25">
      <t>チタイ</t>
    </rPh>
    <rPh sb="28" eb="31">
      <t>ヘンコウジ</t>
    </rPh>
    <phoneticPr fontId="10"/>
  </si>
  <si>
    <t>施工体制台帳の記載事項（建設業法施行規則第14条の2）
（受注者の作業員が従事する場合、受注者分も必要）</t>
    <rPh sb="0" eb="2">
      <t>セコウ</t>
    </rPh>
    <rPh sb="2" eb="4">
      <t>タイセイ</t>
    </rPh>
    <rPh sb="4" eb="6">
      <t>ダイチョウ</t>
    </rPh>
    <rPh sb="7" eb="9">
      <t>キサイ</t>
    </rPh>
    <rPh sb="9" eb="11">
      <t>ジコウ</t>
    </rPh>
    <rPh sb="12" eb="15">
      <t>ケンセツギョウ</t>
    </rPh>
    <rPh sb="15" eb="16">
      <t>ホウ</t>
    </rPh>
    <rPh sb="16" eb="18">
      <t>シコウ</t>
    </rPh>
    <rPh sb="18" eb="20">
      <t>キソク</t>
    </rPh>
    <rPh sb="20" eb="21">
      <t>ダイ</t>
    </rPh>
    <rPh sb="23" eb="24">
      <t>ジョウ</t>
    </rPh>
    <rPh sb="29" eb="32">
      <t>ジュチュウシャ</t>
    </rPh>
    <rPh sb="33" eb="36">
      <t>サギョウイン</t>
    </rPh>
    <rPh sb="37" eb="39">
      <t>ジュウジ</t>
    </rPh>
    <rPh sb="41" eb="43">
      <t>バアイ</t>
    </rPh>
    <rPh sb="44" eb="46">
      <t>ジュチュウ</t>
    </rPh>
    <rPh sb="46" eb="47">
      <t>シャ</t>
    </rPh>
    <rPh sb="47" eb="48">
      <t>ブン</t>
    </rPh>
    <rPh sb="49" eb="51">
      <t>ヒツヨウ</t>
    </rPh>
    <phoneticPr fontId="10"/>
  </si>
  <si>
    <t>「工事打合せ簿」により提出
変更や有効期限切れがある場合も提出</t>
    <rPh sb="1" eb="5">
      <t>コウジウチアワ</t>
    </rPh>
    <rPh sb="6" eb="7">
      <t>ボ</t>
    </rPh>
    <rPh sb="11" eb="13">
      <t>テイシュツ</t>
    </rPh>
    <rPh sb="14" eb="16">
      <t>ヘンコウ</t>
    </rPh>
    <rPh sb="17" eb="22">
      <t>ユウコウキゲンギ</t>
    </rPh>
    <rPh sb="26" eb="28">
      <t>バアイ</t>
    </rPh>
    <rPh sb="29" eb="31">
      <t>テイシュツ</t>
    </rPh>
    <phoneticPr fontId="10"/>
  </si>
  <si>
    <t>建設ﾘｻｲｸﾙ法及び資源有効利用促進法に係る工事の場合、「COBRISｼｽﾃﾑ」にて証明書を出力し「再生資源利用（促進）計画書」と併せて工事着手前に速やかに提出
※担当監督員は建設ﾘｻｲｸﾙ法第11条の通知書を作成し、証明書・計画書もしくは法第12条に基づく「説明書」および「分別解体等の計画等（別表3）を添付して工事着手までに所内決裁後、用地課長へｺﾋﾟｰを2部提出</t>
    <rPh sb="0" eb="2">
      <t>ケンセツ</t>
    </rPh>
    <rPh sb="7" eb="8">
      <t>ホウ</t>
    </rPh>
    <rPh sb="8" eb="9">
      <t>オヨ</t>
    </rPh>
    <rPh sb="10" eb="12">
      <t>シゲン</t>
    </rPh>
    <rPh sb="12" eb="14">
      <t>ユウコウ</t>
    </rPh>
    <rPh sb="14" eb="16">
      <t>リヨウ</t>
    </rPh>
    <rPh sb="16" eb="18">
      <t>ソクシン</t>
    </rPh>
    <rPh sb="20" eb="21">
      <t>カカ</t>
    </rPh>
    <rPh sb="22" eb="24">
      <t>コウジ</t>
    </rPh>
    <rPh sb="25" eb="27">
      <t>バアイ</t>
    </rPh>
    <rPh sb="42" eb="45">
      <t>ショウメイショ</t>
    </rPh>
    <rPh sb="46" eb="48">
      <t>シュツリョク</t>
    </rPh>
    <rPh sb="50" eb="52">
      <t>サイセイ</t>
    </rPh>
    <rPh sb="52" eb="54">
      <t>シゲン</t>
    </rPh>
    <rPh sb="54" eb="56">
      <t>リヨウ</t>
    </rPh>
    <rPh sb="57" eb="59">
      <t>ソクシン</t>
    </rPh>
    <rPh sb="60" eb="63">
      <t>ケイカクショ</t>
    </rPh>
    <rPh sb="65" eb="66">
      <t>アワ</t>
    </rPh>
    <rPh sb="88" eb="90">
      <t>ケンセツ</t>
    </rPh>
    <rPh sb="95" eb="96">
      <t>ホウ</t>
    </rPh>
    <rPh sb="96" eb="97">
      <t>ダイ</t>
    </rPh>
    <rPh sb="99" eb="100">
      <t>ジョウ</t>
    </rPh>
    <rPh sb="105" eb="107">
      <t>サクセイ</t>
    </rPh>
    <rPh sb="109" eb="112">
      <t>ショウメイショ</t>
    </rPh>
    <rPh sb="113" eb="116">
      <t>ケイカクショ</t>
    </rPh>
    <rPh sb="120" eb="121">
      <t>ホウ</t>
    </rPh>
    <rPh sb="121" eb="122">
      <t>ダイ</t>
    </rPh>
    <rPh sb="124" eb="125">
      <t>ジョウ</t>
    </rPh>
    <rPh sb="126" eb="127">
      <t>モト</t>
    </rPh>
    <rPh sb="130" eb="133">
      <t>セツメイショ</t>
    </rPh>
    <rPh sb="138" eb="140">
      <t>ブンベツ</t>
    </rPh>
    <rPh sb="140" eb="142">
      <t>カイタイ</t>
    </rPh>
    <rPh sb="142" eb="143">
      <t>トウ</t>
    </rPh>
    <rPh sb="153" eb="155">
      <t>テンプ</t>
    </rPh>
    <rPh sb="181" eb="182">
      <t>ブ</t>
    </rPh>
    <rPh sb="182" eb="184">
      <t>テイシュツ</t>
    </rPh>
    <phoneticPr fontId="10"/>
  </si>
  <si>
    <t>電子納品、情報共有、電子検査についての協議
すべての工事で必ず提出</t>
    <rPh sb="0" eb="4">
      <t>デンシノウヒン</t>
    </rPh>
    <rPh sb="5" eb="9">
      <t>ジョウホウキョウユウ</t>
    </rPh>
    <rPh sb="10" eb="14">
      <t>デンシケンサ</t>
    </rPh>
    <rPh sb="19" eb="21">
      <t>キョウギ</t>
    </rPh>
    <rPh sb="26" eb="28">
      <t>コウジ</t>
    </rPh>
    <rPh sb="29" eb="30">
      <t>カナラ</t>
    </rPh>
    <rPh sb="31" eb="33">
      <t>テイシュツ</t>
    </rPh>
    <phoneticPr fontId="10"/>
  </si>
  <si>
    <t>完成前までに集計表を作成し提出すること。監督員がA票・E票の原本と照合し確認する。マニフェストは提示とし、写しは不要。</t>
    <rPh sb="0" eb="3">
      <t>カンセイマエ</t>
    </rPh>
    <rPh sb="6" eb="9">
      <t>シュウケイヒョウ</t>
    </rPh>
    <rPh sb="10" eb="12">
      <t>サクセイ</t>
    </rPh>
    <rPh sb="13" eb="15">
      <t>テイシュツ</t>
    </rPh>
    <rPh sb="20" eb="23">
      <t>カントクイン</t>
    </rPh>
    <rPh sb="25" eb="26">
      <t>ヒョウ</t>
    </rPh>
    <rPh sb="28" eb="29">
      <t>ヒョウ</t>
    </rPh>
    <rPh sb="30" eb="32">
      <t>ゲンポン</t>
    </rPh>
    <rPh sb="33" eb="35">
      <t>ショウゴウ</t>
    </rPh>
    <rPh sb="36" eb="38">
      <t>カクニン</t>
    </rPh>
    <rPh sb="48" eb="50">
      <t>テイジ</t>
    </rPh>
    <rPh sb="53" eb="54">
      <t>ウツ</t>
    </rPh>
    <rPh sb="56" eb="58">
      <t>フヨウ</t>
    </rPh>
    <phoneticPr fontId="10"/>
  </si>
  <si>
    <t>建設リサイクル法及び資源有効利用促進法に係る工事の場合、システムにて証明書を出力し「再生資源利用（促進）実施書」と併せて提出</t>
    <rPh sb="10" eb="12">
      <t>シゲン</t>
    </rPh>
    <rPh sb="12" eb="14">
      <t>ユウコウ</t>
    </rPh>
    <rPh sb="14" eb="16">
      <t>リヨウ</t>
    </rPh>
    <rPh sb="16" eb="18">
      <t>ソクシン</t>
    </rPh>
    <rPh sb="20" eb="21">
      <t>カカ</t>
    </rPh>
    <rPh sb="22" eb="24">
      <t>コウジ</t>
    </rPh>
    <rPh sb="25" eb="27">
      <t>バアイ</t>
    </rPh>
    <rPh sb="34" eb="37">
      <t>ショウメイショ</t>
    </rPh>
    <rPh sb="38" eb="40">
      <t>シュツリョク</t>
    </rPh>
    <rPh sb="42" eb="44">
      <t>サイセイ</t>
    </rPh>
    <rPh sb="44" eb="46">
      <t>シゲン</t>
    </rPh>
    <rPh sb="46" eb="48">
      <t>リヨウ</t>
    </rPh>
    <rPh sb="49" eb="51">
      <t>ソクシン</t>
    </rPh>
    <rPh sb="57" eb="58">
      <t>アワ</t>
    </rPh>
    <phoneticPr fontId="10"/>
  </si>
  <si>
    <t>請負金額500万円以上の工事（工事検査員が合格と認めた日から10日以内）</t>
    <rPh sb="0" eb="2">
      <t>ウケオイ</t>
    </rPh>
    <rPh sb="2" eb="4">
      <t>キンガク</t>
    </rPh>
    <rPh sb="7" eb="8">
      <t>マン</t>
    </rPh>
    <rPh sb="8" eb="9">
      <t>エン</t>
    </rPh>
    <rPh sb="9" eb="11">
      <t>イジョウ</t>
    </rPh>
    <rPh sb="12" eb="14">
      <t>コウジ</t>
    </rPh>
    <rPh sb="15" eb="20">
      <t>コウジケンサイン</t>
    </rPh>
    <rPh sb="21" eb="23">
      <t>ゴウカク</t>
    </rPh>
    <rPh sb="24" eb="25">
      <t>ミト</t>
    </rPh>
    <rPh sb="27" eb="28">
      <t>ヒ</t>
    </rPh>
    <rPh sb="32" eb="33">
      <t>ヒ</t>
    </rPh>
    <rPh sb="33" eb="35">
      <t>イナイ</t>
    </rPh>
    <phoneticPr fontId="10"/>
  </si>
  <si>
    <t>提出先の「監」とは担当監督員、「契」とは契約担当</t>
    <rPh sb="0" eb="3">
      <t>テイシュツサキ</t>
    </rPh>
    <rPh sb="5" eb="6">
      <t>カン</t>
    </rPh>
    <rPh sb="9" eb="11">
      <t>タントウ</t>
    </rPh>
    <rPh sb="11" eb="14">
      <t>カントクイン</t>
    </rPh>
    <rPh sb="16" eb="17">
      <t>ケイ</t>
    </rPh>
    <rPh sb="20" eb="24">
      <t>ケイヤクタントウ</t>
    </rPh>
    <phoneticPr fontId="10"/>
  </si>
  <si>
    <t>請負金額5,000万円未満は施工計画書（簡易版）
◇の書類を添付して提出</t>
    <rPh sb="0" eb="4">
      <t>ウケオイキンガク</t>
    </rPh>
    <rPh sb="9" eb="13">
      <t>マンエンミマン</t>
    </rPh>
    <rPh sb="14" eb="19">
      <t>セコウケイカクショ</t>
    </rPh>
    <rPh sb="20" eb="22">
      <t>カンイ</t>
    </rPh>
    <rPh sb="22" eb="23">
      <t>バン</t>
    </rPh>
    <rPh sb="27" eb="29">
      <t>ショルイ</t>
    </rPh>
    <rPh sb="30" eb="32">
      <t>テンプ</t>
    </rPh>
    <rPh sb="34" eb="36">
      <t>テイシュツ</t>
    </rPh>
    <phoneticPr fontId="10"/>
  </si>
  <si>
    <t>段階確認書の施工予定表に一覧で記載したもので良い</t>
    <rPh sb="0" eb="5">
      <t>ダンカイカクニンショ</t>
    </rPh>
    <rPh sb="6" eb="11">
      <t>セコウヨテイヒョウ</t>
    </rPh>
    <rPh sb="12" eb="14">
      <t>イチラン</t>
    </rPh>
    <rPh sb="15" eb="17">
      <t>キサイ</t>
    </rPh>
    <rPh sb="22" eb="23">
      <t>ヨ</t>
    </rPh>
    <phoneticPr fontId="10"/>
  </si>
  <si>
    <t>黄本</t>
  </si>
  <si>
    <t>黄本</t>
    <phoneticPr fontId="10"/>
  </si>
  <si>
    <t>手引き</t>
  </si>
  <si>
    <t>手引き</t>
    <rPh sb="0" eb="2">
      <t>テビ</t>
    </rPh>
    <phoneticPr fontId="10"/>
  </si>
  <si>
    <t>手引き</t>
    <phoneticPr fontId="10"/>
  </si>
  <si>
    <t>特記</t>
    <phoneticPr fontId="10"/>
  </si>
  <si>
    <t>共仕</t>
    <phoneticPr fontId="10"/>
  </si>
  <si>
    <r>
      <t>専任を要する配置予定技術者（もしくは現場代理人）が、既契約工事の専任を要する主任技術者（もしくは現場代理人）と兼務申請する場合、</t>
    </r>
    <r>
      <rPr>
        <i/>
        <u/>
        <sz val="11"/>
        <color theme="1"/>
        <rFont val="ＭＳ Ｐゴシック"/>
        <family val="3"/>
        <charset val="128"/>
      </rPr>
      <t>契約前</t>
    </r>
    <r>
      <rPr>
        <sz val="11"/>
        <color theme="1"/>
        <rFont val="ＭＳ Ｐゴシック"/>
        <family val="3"/>
        <charset val="128"/>
      </rPr>
      <t>に提出</t>
    </r>
    <rPh sb="64" eb="66">
      <t>ケイヤク</t>
    </rPh>
    <rPh sb="66" eb="67">
      <t>マエ</t>
    </rPh>
    <rPh sb="68" eb="70">
      <t>テイシュツ</t>
    </rPh>
    <phoneticPr fontId="10"/>
  </si>
  <si>
    <t>提出日
等メモ</t>
    <rPh sb="0" eb="2">
      <t>テイシュツ</t>
    </rPh>
    <rPh sb="2" eb="3">
      <t>ビ</t>
    </rPh>
    <rPh sb="4" eb="5">
      <t>トウ</t>
    </rPh>
    <phoneticPr fontId="10"/>
  </si>
  <si>
    <t>伝票を用いた伝票管理</t>
    <rPh sb="0" eb="2">
      <t>デンピョウ</t>
    </rPh>
    <rPh sb="3" eb="4">
      <t>モチ</t>
    </rPh>
    <rPh sb="6" eb="10">
      <t>デンピョウカンリ</t>
    </rPh>
    <phoneticPr fontId="10"/>
  </si>
  <si>
    <t>集計表を作成し提出すること。監督員が伝票等の原本と照合し受付簿押印等を行う。伝票等は提示とし、写しは不要。</t>
    <rPh sb="0" eb="3">
      <t>シュウケイヒョウ</t>
    </rPh>
    <rPh sb="4" eb="6">
      <t>サクセイ</t>
    </rPh>
    <rPh sb="7" eb="9">
      <t>テイシュツ</t>
    </rPh>
    <rPh sb="14" eb="17">
      <t>カントクイン</t>
    </rPh>
    <rPh sb="18" eb="21">
      <t>デンピョウトウ</t>
    </rPh>
    <rPh sb="22" eb="24">
      <t>ゲンポン</t>
    </rPh>
    <rPh sb="25" eb="27">
      <t>ショウゴウ</t>
    </rPh>
    <rPh sb="28" eb="34">
      <t>ウケツケボオウイントウ</t>
    </rPh>
    <rPh sb="35" eb="36">
      <t>オコナ</t>
    </rPh>
    <rPh sb="38" eb="41">
      <t>デンピョウトウ</t>
    </rPh>
    <rPh sb="42" eb="44">
      <t>テイジ</t>
    </rPh>
    <rPh sb="47" eb="48">
      <t>ウツ</t>
    </rPh>
    <rPh sb="50" eb="52">
      <t>フヨウ</t>
    </rPh>
    <phoneticPr fontId="10"/>
  </si>
  <si>
    <t>施工中</t>
    <phoneticPr fontId="10"/>
  </si>
  <si>
    <t>その他</t>
    <phoneticPr fontId="10"/>
  </si>
  <si>
    <t>契約時</t>
    <phoneticPr fontId="10"/>
  </si>
  <si>
    <t>契約後
７日以内</t>
    <phoneticPr fontId="10"/>
  </si>
  <si>
    <t>出来形
中間
検査時</t>
    <phoneticPr fontId="10"/>
  </si>
  <si>
    <t>コリンズ「登録内容確認書」
（受注登録）</t>
    <rPh sb="5" eb="9">
      <t>トウロクナイヨウ</t>
    </rPh>
    <rPh sb="9" eb="12">
      <t>カクニンショ</t>
    </rPh>
    <rPh sb="15" eb="19">
      <t>ジュチュウトウロク</t>
    </rPh>
    <phoneticPr fontId="10"/>
  </si>
  <si>
    <t>コリンズ「登録内容確認書」
（竣工登録）</t>
    <rPh sb="15" eb="17">
      <t>シュンコウ</t>
    </rPh>
    <phoneticPr fontId="10"/>
  </si>
  <si>
    <t>―</t>
  </si>
  <si>
    <t>仮KBの設置、中心線・縦横断・用地境界等の測量結果</t>
    <rPh sb="0" eb="1">
      <t>カリ</t>
    </rPh>
    <rPh sb="4" eb="6">
      <t>セッチ</t>
    </rPh>
    <rPh sb="7" eb="10">
      <t>チュウシンセン</t>
    </rPh>
    <rPh sb="11" eb="14">
      <t>ジュウオウダン</t>
    </rPh>
    <rPh sb="15" eb="17">
      <t>ヨウチ</t>
    </rPh>
    <rPh sb="17" eb="19">
      <t>キョウカイ</t>
    </rPh>
    <rPh sb="19" eb="20">
      <t>トウ</t>
    </rPh>
    <rPh sb="21" eb="23">
      <t>ソクリョウ</t>
    </rPh>
    <rPh sb="23" eb="25">
      <t>ケッカ</t>
    </rPh>
    <phoneticPr fontId="10"/>
  </si>
  <si>
    <t>受注者の請求による工期の延長</t>
    <rPh sb="0" eb="3">
      <t>ジュチュウシャ</t>
    </rPh>
    <rPh sb="4" eb="6">
      <t>セイキュウ</t>
    </rPh>
    <rPh sb="9" eb="11">
      <t>コウキ</t>
    </rPh>
    <rPh sb="12" eb="14">
      <t>エンチョウ</t>
    </rPh>
    <phoneticPr fontId="10"/>
  </si>
  <si>
    <t>受注者が履行不可能と判断するものについて、随時協議が必要</t>
    <rPh sb="0" eb="3">
      <t>ジュチュウシャ</t>
    </rPh>
    <rPh sb="4" eb="6">
      <t>リコウ</t>
    </rPh>
    <rPh sb="6" eb="9">
      <t>フカノウ</t>
    </rPh>
    <rPh sb="10" eb="12">
      <t>ハンダン</t>
    </rPh>
    <rPh sb="21" eb="23">
      <t>ズイジ</t>
    </rPh>
    <rPh sb="23" eb="25">
      <t>キョウギ</t>
    </rPh>
    <rPh sb="26" eb="28">
      <t>ヒツヨウ</t>
    </rPh>
    <phoneticPr fontId="10"/>
  </si>
  <si>
    <t>「再生資源利用促進実施書」提出の場合に添付</t>
    <rPh sb="1" eb="3">
      <t>サイセイ</t>
    </rPh>
    <rPh sb="3" eb="5">
      <t>シゲン</t>
    </rPh>
    <rPh sb="5" eb="7">
      <t>リヨウ</t>
    </rPh>
    <rPh sb="7" eb="9">
      <t>ソクシン</t>
    </rPh>
    <rPh sb="9" eb="11">
      <t>ジッシ</t>
    </rPh>
    <rPh sb="11" eb="12">
      <t>ショ</t>
    </rPh>
    <rPh sb="13" eb="15">
      <t>テイシュツ</t>
    </rPh>
    <rPh sb="16" eb="18">
      <t>バアイ</t>
    </rPh>
    <rPh sb="19" eb="21">
      <t>テンプ</t>
    </rPh>
    <phoneticPr fontId="10"/>
  </si>
  <si>
    <t>各機関
様式</t>
    <rPh sb="0" eb="1">
      <t>カク</t>
    </rPh>
    <rPh sb="1" eb="3">
      <t>キカン</t>
    </rPh>
    <rPh sb="4" eb="6">
      <t>ヨウシキ</t>
    </rPh>
    <phoneticPr fontId="10"/>
  </si>
  <si>
    <t>掛金充当実績総括表または工事別共済証紙受払簿等</t>
    <rPh sb="0" eb="2">
      <t>カケキン</t>
    </rPh>
    <rPh sb="2" eb="4">
      <t>ジュウトウ</t>
    </rPh>
    <rPh sb="4" eb="6">
      <t>ジッセキ</t>
    </rPh>
    <rPh sb="6" eb="9">
      <t>ソウカツヒョウ</t>
    </rPh>
    <rPh sb="12" eb="15">
      <t>コウジベツ</t>
    </rPh>
    <rPh sb="15" eb="19">
      <t>キョウサイショウシ</t>
    </rPh>
    <rPh sb="19" eb="22">
      <t>ウケハライボ</t>
    </rPh>
    <rPh sb="22" eb="23">
      <t>トウ</t>
    </rPh>
    <phoneticPr fontId="10"/>
  </si>
  <si>
    <t>建設業退職金共済制度の履行確認、完成検査時に工事検査員に提示</t>
    <rPh sb="0" eb="3">
      <t>ケンセツギョウ</t>
    </rPh>
    <rPh sb="3" eb="6">
      <t>タイショクキン</t>
    </rPh>
    <rPh sb="6" eb="8">
      <t>キョウサイ</t>
    </rPh>
    <rPh sb="8" eb="10">
      <t>セイド</t>
    </rPh>
    <rPh sb="11" eb="13">
      <t>リコウ</t>
    </rPh>
    <rPh sb="13" eb="15">
      <t>カクニン</t>
    </rPh>
    <rPh sb="16" eb="18">
      <t>カンセイ</t>
    </rPh>
    <rPh sb="18" eb="20">
      <t>ケンサ</t>
    </rPh>
    <rPh sb="20" eb="21">
      <t>ジ</t>
    </rPh>
    <rPh sb="22" eb="24">
      <t>コウジ</t>
    </rPh>
    <rPh sb="24" eb="27">
      <t>ケンサイン</t>
    </rPh>
    <rPh sb="28" eb="30">
      <t>テイジ</t>
    </rPh>
    <phoneticPr fontId="10"/>
  </si>
  <si>
    <t>令和４年１０月現在</t>
    <rPh sb="0" eb="2">
      <t>レイワ</t>
    </rPh>
    <rPh sb="3" eb="4">
      <t>ネン</t>
    </rPh>
    <rPh sb="6" eb="7">
      <t>ガツ</t>
    </rPh>
    <rPh sb="7" eb="9">
      <t>ゲンザイ</t>
    </rPh>
    <phoneticPr fontId="10"/>
  </si>
  <si>
    <t>産業廃棄物処理業許可証の写しを添付</t>
    <rPh sb="0" eb="2">
      <t>サンギョウ</t>
    </rPh>
    <rPh sb="2" eb="5">
      <t>ハイキブツ</t>
    </rPh>
    <rPh sb="5" eb="7">
      <t>ショリ</t>
    </rPh>
    <rPh sb="7" eb="8">
      <t>ギョウ</t>
    </rPh>
    <rPh sb="8" eb="11">
      <t>キョカショウ</t>
    </rPh>
    <rPh sb="12" eb="13">
      <t>ウツ</t>
    </rPh>
    <rPh sb="15" eb="17">
      <t>テンプ</t>
    </rPh>
    <phoneticPr fontId="10"/>
  </si>
  <si>
    <t>搬入（土砂1,000㎡、砕石500t、ｱｽﾌｧﾙﾄ200t以上）</t>
    <rPh sb="0" eb="2">
      <t>ハンニュウ</t>
    </rPh>
    <rPh sb="3" eb="5">
      <t>ドシャ</t>
    </rPh>
    <rPh sb="12" eb="14">
      <t>サイセキ</t>
    </rPh>
    <rPh sb="29" eb="31">
      <t>イジョウ</t>
    </rPh>
    <phoneticPr fontId="10"/>
  </si>
  <si>
    <t>搬出（1,000㎡以上の土砂、ｱｽﾌｧﾙﾄ・ｺﾝｸﾘｰﾄ塊200t以上）</t>
    <rPh sb="0" eb="2">
      <t>ハンシュツ</t>
    </rPh>
    <rPh sb="9" eb="11">
      <t>イジョウ</t>
    </rPh>
    <rPh sb="12" eb="14">
      <t>ドシャ</t>
    </rPh>
    <rPh sb="28" eb="29">
      <t>カイ</t>
    </rPh>
    <rPh sb="33" eb="35">
      <t>イジョウ</t>
    </rPh>
    <phoneticPr fontId="10"/>
  </si>
  <si>
    <t>搬入（土砂1,000㎡、砕石500t、ｱｽﾌｧﾙﾄ200t以上）
完成時に実績数量を記入する</t>
    <rPh sb="0" eb="2">
      <t>ハンニュウ</t>
    </rPh>
    <rPh sb="3" eb="5">
      <t>ドシャ</t>
    </rPh>
    <rPh sb="12" eb="14">
      <t>サイセキ</t>
    </rPh>
    <rPh sb="29" eb="31">
      <t>イジョウ</t>
    </rPh>
    <phoneticPr fontId="10"/>
  </si>
  <si>
    <t>搬出（1,000㎡以上の土砂、ｱｽﾌｧﾙﾄ・ｺﾝｸﾘｰﾄ塊200t以上）
完成時に実績数量を記入する</t>
    <rPh sb="0" eb="2">
      <t>ハンシュツ</t>
    </rPh>
    <rPh sb="9" eb="11">
      <t>イジョウ</t>
    </rPh>
    <rPh sb="12" eb="14">
      <t>ドシャ</t>
    </rPh>
    <rPh sb="28" eb="29">
      <t>カイ</t>
    </rPh>
    <rPh sb="33" eb="35">
      <t>イジョウ</t>
    </rPh>
    <phoneticPr fontId="10"/>
  </si>
  <si>
    <t>完成時</t>
    <phoneticPr fontId="10"/>
  </si>
  <si>
    <t>着工前測量成果簿</t>
    <rPh sb="0" eb="2">
      <t>チャッコウ</t>
    </rPh>
    <rPh sb="2" eb="3">
      <t>マエ</t>
    </rPh>
    <rPh sb="3" eb="5">
      <t>ソクリョウ</t>
    </rPh>
    <rPh sb="5" eb="7">
      <t>セイカ</t>
    </rPh>
    <rPh sb="7" eb="8">
      <t>ボ</t>
    </rPh>
    <phoneticPr fontId="10"/>
  </si>
  <si>
    <t>安全・訓練等の活動報告</t>
    <rPh sb="0" eb="2">
      <t>アンゼン</t>
    </rPh>
    <rPh sb="3" eb="6">
      <t>クンレンナド</t>
    </rPh>
    <rPh sb="7" eb="9">
      <t>カツドウ</t>
    </rPh>
    <rPh sb="9" eb="11">
      <t>ホウコク</t>
    </rPh>
    <phoneticPr fontId="10"/>
  </si>
  <si>
    <t>毎月1回、チェックリストによる安全点検実施結果（現場稼働日に実施）を安全・訓練等の活動報告に添付して提出
※発注者側においても毎月1回点検を実施する</t>
    <rPh sb="0" eb="2">
      <t>マイツキ</t>
    </rPh>
    <rPh sb="3" eb="4">
      <t>カイ</t>
    </rPh>
    <rPh sb="15" eb="17">
      <t>アンゼン</t>
    </rPh>
    <rPh sb="17" eb="19">
      <t>テンケン</t>
    </rPh>
    <rPh sb="19" eb="21">
      <t>ジッシ</t>
    </rPh>
    <rPh sb="21" eb="23">
      <t>ケッカ</t>
    </rPh>
    <rPh sb="24" eb="29">
      <t>ゲンバカドウビ</t>
    </rPh>
    <rPh sb="30" eb="32">
      <t>ジッシ</t>
    </rPh>
    <rPh sb="34" eb="36">
      <t>アンゼン</t>
    </rPh>
    <rPh sb="37" eb="39">
      <t>クンレン</t>
    </rPh>
    <rPh sb="39" eb="40">
      <t>トウ</t>
    </rPh>
    <rPh sb="41" eb="43">
      <t>カツドウ</t>
    </rPh>
    <rPh sb="43" eb="45">
      <t>ホウコク</t>
    </rPh>
    <rPh sb="46" eb="48">
      <t>テンプ</t>
    </rPh>
    <rPh sb="50" eb="52">
      <t>テイシュツ</t>
    </rPh>
    <rPh sb="54" eb="57">
      <t>ハッチュウシャ</t>
    </rPh>
    <rPh sb="57" eb="58">
      <t>ガワ</t>
    </rPh>
    <rPh sb="63" eb="65">
      <t>マイツキ</t>
    </rPh>
    <rPh sb="66" eb="67">
      <t>カイ</t>
    </rPh>
    <rPh sb="67" eb="69">
      <t>テンケン</t>
    </rPh>
    <rPh sb="70" eb="72">
      <t>ジッシ</t>
    </rPh>
    <phoneticPr fontId="10"/>
  </si>
  <si>
    <t>「工事打合せ簿」の内容に活動報告を記載しチェックリストを添付して提出
実施状況写真等の添付は不要（写真管理は必要）</t>
    <rPh sb="1" eb="5">
      <t>コウジウチアワ</t>
    </rPh>
    <rPh sb="6" eb="7">
      <t>ボ</t>
    </rPh>
    <rPh sb="9" eb="11">
      <t>ナイヨウ</t>
    </rPh>
    <rPh sb="12" eb="16">
      <t>カツドウホウコク</t>
    </rPh>
    <rPh sb="17" eb="19">
      <t>キサイ</t>
    </rPh>
    <rPh sb="28" eb="30">
      <t>テンプ</t>
    </rPh>
    <rPh sb="32" eb="34">
      <t>テイシュツ</t>
    </rPh>
    <rPh sb="41" eb="42">
      <t>トウ</t>
    </rPh>
    <rPh sb="46" eb="48">
      <t>フヨウ</t>
    </rPh>
    <rPh sb="49" eb="53">
      <t>シャシンカンリ</t>
    </rPh>
    <rPh sb="54" eb="56">
      <t>ヒツヨウ</t>
    </rPh>
    <phoneticPr fontId="10"/>
  </si>
  <si>
    <t>(*2)「共仕」とは「土木工事共通仕様書」、「手引き」とは「土木工事施工管理の手引き」、「黄本」とは「土木工事施行に関する事務取扱要領」（発注者のみ）であり、電子データ検索等して参照すること。</t>
    <rPh sb="5" eb="7">
      <t>キョウシ</t>
    </rPh>
    <rPh sb="11" eb="15">
      <t>ドボクコウジ</t>
    </rPh>
    <rPh sb="15" eb="20">
      <t>キョウツウシヨウショ</t>
    </rPh>
    <rPh sb="23" eb="25">
      <t>テビ</t>
    </rPh>
    <rPh sb="30" eb="34">
      <t>ドボクコウジ</t>
    </rPh>
    <rPh sb="34" eb="38">
      <t>セコウカンリ</t>
    </rPh>
    <rPh sb="39" eb="41">
      <t>テビ</t>
    </rPh>
    <rPh sb="51" eb="53">
      <t>ドボク</t>
    </rPh>
    <rPh sb="53" eb="55">
      <t>コウジ</t>
    </rPh>
    <rPh sb="55" eb="57">
      <t>セコウ</t>
    </rPh>
    <rPh sb="58" eb="59">
      <t>カン</t>
    </rPh>
    <rPh sb="61" eb="63">
      <t>ジム</t>
    </rPh>
    <rPh sb="79" eb="81">
      <t>デンシ</t>
    </rPh>
    <rPh sb="84" eb="86">
      <t>ケンサク</t>
    </rPh>
    <rPh sb="86" eb="87">
      <t>トウ</t>
    </rPh>
    <rPh sb="89" eb="91">
      <t>サンショウ</t>
    </rPh>
    <phoneticPr fontId="10"/>
  </si>
  <si>
    <t>(* ) 契約後○日とは、契約日の翌日を1日目とし、土日祝日を含む。（コリンズの登録は土日祝日を除く。）ただし年末年始等長期閉庁日に掛かる場合は別途特記仕様書等で定めるところによる。</t>
    <rPh sb="5" eb="7">
      <t>ケイヤク</t>
    </rPh>
    <rPh sb="7" eb="8">
      <t>ゴ</t>
    </rPh>
    <rPh sb="9" eb="10">
      <t>ニチ</t>
    </rPh>
    <rPh sb="13" eb="16">
      <t>ケイヤクビ</t>
    </rPh>
    <rPh sb="17" eb="19">
      <t>ヨクジツ</t>
    </rPh>
    <rPh sb="21" eb="22">
      <t>ニチ</t>
    </rPh>
    <rPh sb="22" eb="23">
      <t>メ</t>
    </rPh>
    <rPh sb="26" eb="28">
      <t>ドニチ</t>
    </rPh>
    <rPh sb="28" eb="30">
      <t>シュクジツ</t>
    </rPh>
    <rPh sb="31" eb="32">
      <t>フク</t>
    </rPh>
    <rPh sb="40" eb="42">
      <t>トウロク</t>
    </rPh>
    <rPh sb="43" eb="45">
      <t>ドニチ</t>
    </rPh>
    <rPh sb="45" eb="47">
      <t>シュクジツ</t>
    </rPh>
    <rPh sb="48" eb="49">
      <t>ノゾ</t>
    </rPh>
    <rPh sb="55" eb="57">
      <t>ネンマツ</t>
    </rPh>
    <rPh sb="57" eb="59">
      <t>ネンシ</t>
    </rPh>
    <rPh sb="59" eb="60">
      <t>トウ</t>
    </rPh>
    <rPh sb="60" eb="62">
      <t>チョウキ</t>
    </rPh>
    <rPh sb="62" eb="64">
      <t>ヘイチョウ</t>
    </rPh>
    <rPh sb="64" eb="65">
      <t>ビ</t>
    </rPh>
    <rPh sb="66" eb="67">
      <t>カ</t>
    </rPh>
    <rPh sb="69" eb="71">
      <t>バアイ</t>
    </rPh>
    <rPh sb="72" eb="74">
      <t>ベット</t>
    </rPh>
    <rPh sb="74" eb="75">
      <t>トク</t>
    </rPh>
    <rPh sb="75" eb="76">
      <t>キ</t>
    </rPh>
    <rPh sb="76" eb="79">
      <t>シヨウショ</t>
    </rPh>
    <rPh sb="79" eb="80">
      <t>トウ</t>
    </rPh>
    <rPh sb="81" eb="82">
      <t>サダ</t>
    </rPh>
    <phoneticPr fontId="10"/>
  </si>
  <si>
    <t>請負金額500万円以上の工事
工期・技術者に変更が生じた場合（変更後10日以内）</t>
    <rPh sb="0" eb="2">
      <t>ウケオイ</t>
    </rPh>
    <rPh sb="2" eb="4">
      <t>キンガク</t>
    </rPh>
    <rPh sb="7" eb="8">
      <t>マン</t>
    </rPh>
    <rPh sb="8" eb="9">
      <t>エン</t>
    </rPh>
    <rPh sb="9" eb="11">
      <t>イジョウ</t>
    </rPh>
    <rPh sb="12" eb="14">
      <t>コウジ</t>
    </rPh>
    <rPh sb="15" eb="17">
      <t>コウキ</t>
    </rPh>
    <rPh sb="18" eb="21">
      <t>ギジュツシャ</t>
    </rPh>
    <rPh sb="22" eb="24">
      <t>ヘンコウ</t>
    </rPh>
    <rPh sb="25" eb="26">
      <t>ショウ</t>
    </rPh>
    <rPh sb="28" eb="30">
      <t>バアイ</t>
    </rPh>
    <rPh sb="31" eb="33">
      <t>ヘンコウ</t>
    </rPh>
    <rPh sb="33" eb="34">
      <t>ゴ</t>
    </rPh>
    <rPh sb="36" eb="37">
      <t>カ</t>
    </rPh>
    <rPh sb="37" eb="39">
      <t>イナイ</t>
    </rPh>
    <phoneticPr fontId="10"/>
  </si>
  <si>
    <t>実施、未実施の意向を工事打合せ簿で提出
実施の場合、休日取得計画・実績表を毎月提出</t>
    <rPh sb="0" eb="2">
      <t>ジッシ</t>
    </rPh>
    <rPh sb="3" eb="6">
      <t>ミジッシ</t>
    </rPh>
    <rPh sb="7" eb="9">
      <t>イコウ</t>
    </rPh>
    <rPh sb="10" eb="12">
      <t>コウジ</t>
    </rPh>
    <rPh sb="12" eb="14">
      <t>ウチアワ</t>
    </rPh>
    <rPh sb="15" eb="16">
      <t>ボ</t>
    </rPh>
    <rPh sb="17" eb="19">
      <t>テイシュツ</t>
    </rPh>
    <rPh sb="37" eb="39">
      <t>マイツキ</t>
    </rPh>
    <phoneticPr fontId="10"/>
  </si>
  <si>
    <t>事前協議チェックシート【工事】R4.10版</t>
    <rPh sb="0" eb="2">
      <t>ジゼン</t>
    </rPh>
    <rPh sb="2" eb="4">
      <t>キョウギ</t>
    </rPh>
    <rPh sb="20" eb="21">
      <t>バン</t>
    </rPh>
    <phoneticPr fontId="10"/>
  </si>
  <si>
    <t>(１)協議案件　※協議は「工事打合せ簿」(本シートを添付)により行う</t>
    <rPh sb="3" eb="5">
      <t>キョウギ</t>
    </rPh>
    <rPh sb="5" eb="7">
      <t>アンケン</t>
    </rPh>
    <rPh sb="9" eb="11">
      <t>キョウギ</t>
    </rPh>
    <rPh sb="13" eb="17">
      <t>コウジウチアワ</t>
    </rPh>
    <rPh sb="18" eb="19">
      <t>ボ</t>
    </rPh>
    <rPh sb="21" eb="22">
      <t>ホン</t>
    </rPh>
    <rPh sb="26" eb="28">
      <t>テンプ</t>
    </rPh>
    <rPh sb="32" eb="33">
      <t>オコナ</t>
    </rPh>
    <phoneticPr fontId="10"/>
  </si>
  <si>
    <t>（当初請負金額2,000万円未満の場合）電子納品の是非</t>
    <rPh sb="1" eb="7">
      <t>トウショウケオイキンガク</t>
    </rPh>
    <rPh sb="12" eb="16">
      <t>マンエンミマン</t>
    </rPh>
    <rPh sb="17" eb="19">
      <t>バアイ</t>
    </rPh>
    <rPh sb="20" eb="22">
      <t>デンシ</t>
    </rPh>
    <rPh sb="22" eb="24">
      <t>ノウヒン</t>
    </rPh>
    <rPh sb="25" eb="27">
      <t>ゼヒ</t>
    </rPh>
    <phoneticPr fontId="10"/>
  </si>
  <si>
    <t>(２)適用要領・基準類　※協議時点で最新の要領・基準類の適用を原則とする</t>
    <rPh sb="3" eb="5">
      <t>テキヨウ</t>
    </rPh>
    <rPh sb="5" eb="7">
      <t>ヨウリョウ</t>
    </rPh>
    <rPh sb="8" eb="10">
      <t>キジュン</t>
    </rPh>
    <rPh sb="10" eb="11">
      <t>ルイ</t>
    </rPh>
    <rPh sb="13" eb="17">
      <t>キョウギジテン</t>
    </rPh>
    <rPh sb="18" eb="20">
      <t>サイシン</t>
    </rPh>
    <rPh sb="21" eb="23">
      <t>ヨウリョウ</t>
    </rPh>
    <rPh sb="24" eb="27">
      <t>キジュンルイ</t>
    </rPh>
    <rPh sb="28" eb="30">
      <t>テキヨウ</t>
    </rPh>
    <rPh sb="31" eb="33">
      <t>ゲンソク</t>
    </rPh>
    <phoneticPr fontId="10"/>
  </si>
  <si>
    <t>土木工事共通仕様書</t>
    <rPh sb="4" eb="6">
      <t>キョウツウ</t>
    </rPh>
    <rPh sb="6" eb="9">
      <t>シヨウショ</t>
    </rPh>
    <phoneticPr fontId="10"/>
  </si>
  <si>
    <t>令和4年10月</t>
    <rPh sb="0" eb="2">
      <t>レイワ</t>
    </rPh>
    <rPh sb="3" eb="4">
      <t>ネン</t>
    </rPh>
    <rPh sb="6" eb="7">
      <t>ガツ</t>
    </rPh>
    <phoneticPr fontId="10"/>
  </si>
  <si>
    <t>土木工事施工管理の手引き</t>
    <rPh sb="0" eb="8">
      <t>ドボクコウジセコウカンリ</t>
    </rPh>
    <rPh sb="9" eb="11">
      <t>テビ</t>
    </rPh>
    <phoneticPr fontId="10"/>
  </si>
  <si>
    <t>工事完成図書の電子納品要領</t>
    <phoneticPr fontId="10"/>
  </si>
  <si>
    <t>■R4.03</t>
    <phoneticPr fontId="10"/>
  </si>
  <si>
    <t>電子納品等運用ガイドライン【土木工事編】</t>
    <phoneticPr fontId="10"/>
  </si>
  <si>
    <t>■R4.03</t>
    <phoneticPr fontId="10"/>
  </si>
  <si>
    <t>電子納品の是非</t>
    <rPh sb="0" eb="4">
      <t>デンシノウヒン</t>
    </rPh>
    <rPh sb="5" eb="7">
      <t>ゼヒ</t>
    </rPh>
    <phoneticPr fontId="10"/>
  </si>
  <si>
    <t>CAD製図基準</t>
    <phoneticPr fontId="10"/>
  </si>
  <si>
    <t>■H29.03</t>
    <phoneticPr fontId="10"/>
  </si>
  <si>
    <t>CAD製図基準に関する運用ガイドライン</t>
    <phoneticPr fontId="10"/>
  </si>
  <si>
    <t>■電子納品を行う　</t>
    <phoneticPr fontId="10"/>
  </si>
  <si>
    <t>デジタル写真管理情報基準</t>
    <phoneticPr fontId="10"/>
  </si>
  <si>
    <t>■R2.03</t>
    <phoneticPr fontId="10"/>
  </si>
  <si>
    <t>■H31.04</t>
    <phoneticPr fontId="10"/>
  </si>
  <si>
    <t>■今回は電子納品を行わない→「工事打合せ簿」に理由を記入</t>
    <rPh sb="1" eb="3">
      <t>コンカイ</t>
    </rPh>
    <rPh sb="26" eb="28">
      <t>キニュウ</t>
    </rPh>
    <phoneticPr fontId="10"/>
  </si>
  <si>
    <t>土木工事の情報共有システム活用ガイドライン</t>
    <phoneticPr fontId="10"/>
  </si>
  <si>
    <t>福岡県県土整備部情報共有システム（ASP方式）に関する試行要領</t>
    <rPh sb="0" eb="3">
      <t>フクオカケン</t>
    </rPh>
    <rPh sb="3" eb="4">
      <t>ケン</t>
    </rPh>
    <rPh sb="4" eb="5">
      <t>ツチ</t>
    </rPh>
    <rPh sb="5" eb="7">
      <t>セイビ</t>
    </rPh>
    <rPh sb="7" eb="8">
      <t>ブ</t>
    </rPh>
    <rPh sb="8" eb="10">
      <t>ジョウホウ</t>
    </rPh>
    <rPh sb="10" eb="12">
      <t>キョウユウ</t>
    </rPh>
    <rPh sb="20" eb="22">
      <t>ホウシキ</t>
    </rPh>
    <rPh sb="24" eb="25">
      <t>カン</t>
    </rPh>
    <rPh sb="27" eb="29">
      <t>シコウ</t>
    </rPh>
    <rPh sb="29" eb="31">
      <t>ヨウリョウ</t>
    </rPh>
    <phoneticPr fontId="10"/>
  </si>
  <si>
    <t>■R3.04</t>
    <phoneticPr fontId="10"/>
  </si>
  <si>
    <t>備考（その他適用基準等）</t>
    <rPh sb="0" eb="2">
      <t>ビコウ</t>
    </rPh>
    <rPh sb="5" eb="6">
      <t>タ</t>
    </rPh>
    <rPh sb="6" eb="11">
      <t>テキヨウキジュントウ</t>
    </rPh>
    <phoneticPr fontId="10"/>
  </si>
  <si>
    <t>(３)利用ソフト等　※バージョンを含めて記載</t>
    <rPh sb="3" eb="5">
      <t>リヨウ</t>
    </rPh>
    <rPh sb="8" eb="9">
      <t>ナド</t>
    </rPh>
    <rPh sb="17" eb="18">
      <t>フク</t>
    </rPh>
    <rPh sb="20" eb="22">
      <t>キサイ</t>
    </rPh>
    <phoneticPr fontId="10"/>
  </si>
  <si>
    <t>対象書類</t>
    <rPh sb="0" eb="2">
      <t>タイショウ</t>
    </rPh>
    <rPh sb="2" eb="4">
      <t>ショルイ</t>
    </rPh>
    <phoneticPr fontId="10"/>
  </si>
  <si>
    <t>ファイル形式(拡張子)</t>
    <rPh sb="7" eb="10">
      <t>カクチョウシ</t>
    </rPh>
    <phoneticPr fontId="10"/>
  </si>
  <si>
    <t>発注者利用ソフト</t>
    <phoneticPr fontId="10"/>
  </si>
  <si>
    <t>受注者利用ソフト</t>
    <phoneticPr fontId="10"/>
  </si>
  <si>
    <t>工事帳票</t>
    <phoneticPr fontId="10"/>
  </si>
  <si>
    <t>　Ｗｏｒｄ形式（.docまたはdocx）</t>
    <rPh sb="5" eb="7">
      <t>ケイシキ</t>
    </rPh>
    <phoneticPr fontId="10"/>
  </si>
  <si>
    <t>Word2013</t>
    <phoneticPr fontId="10"/>
  </si>
  <si>
    <t>　Ｅｘｃｅｌ形式（.xlsまたはxlsx）</t>
    <rPh sb="6" eb="8">
      <t>ケイシキ</t>
    </rPh>
    <phoneticPr fontId="10"/>
  </si>
  <si>
    <t>Eexcel2013</t>
    <phoneticPr fontId="10"/>
  </si>
  <si>
    <t>　PDF形式（.pdf）</t>
    <rPh sb="4" eb="6">
      <t>ケイシキ</t>
    </rPh>
    <phoneticPr fontId="10"/>
  </si>
  <si>
    <t>Adobe Acrobat Reader</t>
    <phoneticPr fontId="10"/>
  </si>
  <si>
    <t>　DocuWorks形式(.xdwと.xbd)</t>
    <rPh sb="10" eb="12">
      <t>ケイシキ</t>
    </rPh>
    <phoneticPr fontId="10"/>
  </si>
  <si>
    <t>DocuWorks 9または8</t>
    <phoneticPr fontId="10"/>
  </si>
  <si>
    <t>　JPEG形式(.jpg)またはＴＩＦＦ形式（.tif)</t>
    <rPh sb="5" eb="7">
      <t>ケイシキ</t>
    </rPh>
    <rPh sb="20" eb="22">
      <t>ケイシキ</t>
    </rPh>
    <phoneticPr fontId="10"/>
  </si>
  <si>
    <t>EX-フォトビューア</t>
    <phoneticPr fontId="10"/>
  </si>
  <si>
    <t>CAD図面</t>
    <rPh sb="3" eb="5">
      <t>ズメン</t>
    </rPh>
    <phoneticPr fontId="10"/>
  </si>
  <si>
    <t>　SXF(SFC)形式</t>
    <phoneticPr fontId="10"/>
  </si>
  <si>
    <t>EX-TREND武蔵</t>
    <phoneticPr fontId="10"/>
  </si>
  <si>
    <t>電子成果</t>
    <rPh sb="0" eb="2">
      <t>デンシ</t>
    </rPh>
    <rPh sb="2" eb="4">
      <t>セイカ</t>
    </rPh>
    <phoneticPr fontId="10"/>
  </si>
  <si>
    <t>　チェックシステム</t>
    <phoneticPr fontId="10"/>
  </si>
  <si>
    <t>電子納品検査プログラム</t>
    <rPh sb="0" eb="4">
      <t>デンシノウヒン</t>
    </rPh>
    <rPh sb="4" eb="6">
      <t>ケンサ</t>
    </rPh>
    <phoneticPr fontId="10"/>
  </si>
  <si>
    <t>(４)情報共有システムの活用　※共通仕様書、特記仕様書上、原則すべての案件が使用対象</t>
    <rPh sb="3" eb="5">
      <t>ジョウホウ</t>
    </rPh>
    <rPh sb="5" eb="7">
      <t>キョウユウ</t>
    </rPh>
    <rPh sb="12" eb="14">
      <t>カツヨウ</t>
    </rPh>
    <rPh sb="16" eb="21">
      <t>キョウツウシヨウショ</t>
    </rPh>
    <rPh sb="22" eb="28">
      <t>トッキシヨウショジョウ</t>
    </rPh>
    <rPh sb="35" eb="37">
      <t>アンケン</t>
    </rPh>
    <rPh sb="38" eb="42">
      <t>シヨウタイショウ</t>
    </rPh>
    <phoneticPr fontId="10"/>
  </si>
  <si>
    <t>情報共有システム（ASP方式）利用の是非</t>
    <phoneticPr fontId="10"/>
  </si>
  <si>
    <t>情報共有システム（ASP方式）利用の是非</t>
    <rPh sb="0" eb="4">
      <t>ジョウホウキョウユウ</t>
    </rPh>
    <rPh sb="12" eb="14">
      <t>ホウシキ</t>
    </rPh>
    <rPh sb="15" eb="17">
      <t>リヨウ</t>
    </rPh>
    <rPh sb="18" eb="20">
      <t>ゼヒ</t>
    </rPh>
    <phoneticPr fontId="10"/>
  </si>
  <si>
    <t>■システムを利用する</t>
    <phoneticPr fontId="10"/>
  </si>
  <si>
    <t>　情報共有システムの活用</t>
    <rPh sb="1" eb="3">
      <t>ジョウホウ</t>
    </rPh>
    <rPh sb="3" eb="5">
      <t>キョウユウ</t>
    </rPh>
    <rPh sb="10" eb="12">
      <t>カツヨウ</t>
    </rPh>
    <phoneticPr fontId="10"/>
  </si>
  <si>
    <t>ASPサービスの名称</t>
    <rPh sb="8" eb="10">
      <t>メイショウ</t>
    </rPh>
    <phoneticPr fontId="10"/>
  </si>
  <si>
    <t>■今回はシステムを利用しない→（５）へ</t>
    <phoneticPr fontId="10"/>
  </si>
  <si>
    <t>機能</t>
    <rPh sb="0" eb="2">
      <t>キノウ</t>
    </rPh>
    <phoneticPr fontId="10"/>
  </si>
  <si>
    <t>必須利用機能</t>
    <rPh sb="0" eb="2">
      <t>ヒッス</t>
    </rPh>
    <rPh sb="2" eb="4">
      <t>リヨウ</t>
    </rPh>
    <rPh sb="4" eb="6">
      <t>キノウ</t>
    </rPh>
    <phoneticPr fontId="10"/>
  </si>
  <si>
    <t>任意利用機能</t>
    <rPh sb="0" eb="2">
      <t>ニンイ</t>
    </rPh>
    <rPh sb="2" eb="4">
      <t>リヨウ</t>
    </rPh>
    <rPh sb="4" eb="6">
      <t>キノウ</t>
    </rPh>
    <phoneticPr fontId="10"/>
  </si>
  <si>
    <t>　■発議書類作成機能</t>
    <rPh sb="2" eb="4">
      <t>ハツギ</t>
    </rPh>
    <rPh sb="4" eb="6">
      <t>ショルイ</t>
    </rPh>
    <rPh sb="6" eb="8">
      <t>サクセイ</t>
    </rPh>
    <rPh sb="8" eb="10">
      <t>キノウ</t>
    </rPh>
    <phoneticPr fontId="10"/>
  </si>
  <si>
    <t>□掲示板機能</t>
  </si>
  <si>
    <t>□掲示板機能</t>
    <phoneticPr fontId="10"/>
  </si>
  <si>
    <t>　■ワークフロー機能</t>
    <rPh sb="8" eb="10">
      <t>キノウ</t>
    </rPh>
    <phoneticPr fontId="10"/>
  </si>
  <si>
    <t>□スケジュール管理機能</t>
  </si>
  <si>
    <t>■掲示板機能</t>
    <phoneticPr fontId="10"/>
  </si>
  <si>
    <t>　■書類管理機能</t>
    <rPh sb="2" eb="4">
      <t>ショルイ</t>
    </rPh>
    <rPh sb="4" eb="6">
      <t>カンリ</t>
    </rPh>
    <rPh sb="6" eb="8">
      <t>キノウ</t>
    </rPh>
    <phoneticPr fontId="10"/>
  </si>
  <si>
    <t>□スケジュール管理機能</t>
    <phoneticPr fontId="10"/>
  </si>
  <si>
    <t>　■工事書類等出力・保管支援機能</t>
    <rPh sb="2" eb="4">
      <t>コウジ</t>
    </rPh>
    <rPh sb="4" eb="6">
      <t>ショルイ</t>
    </rPh>
    <rPh sb="6" eb="7">
      <t>トウ</t>
    </rPh>
    <rPh sb="7" eb="9">
      <t>シュツリョク</t>
    </rPh>
    <rPh sb="10" eb="12">
      <t>ホカン</t>
    </rPh>
    <rPh sb="12" eb="14">
      <t>シエン</t>
    </rPh>
    <rPh sb="14" eb="16">
      <t>キノウ</t>
    </rPh>
    <phoneticPr fontId="10"/>
  </si>
  <si>
    <t>■スケジュール管理機能</t>
    <phoneticPr fontId="10"/>
  </si>
  <si>
    <t>(５)電子成果品及び工事帳票のフォルダ・ファイル構成　※作成するものに○</t>
    <rPh sb="3" eb="5">
      <t>デンシ</t>
    </rPh>
    <rPh sb="5" eb="8">
      <t>セイカヒン</t>
    </rPh>
    <rPh sb="8" eb="9">
      <t>オヨ</t>
    </rPh>
    <rPh sb="10" eb="12">
      <t>コウジ</t>
    </rPh>
    <rPh sb="12" eb="14">
      <t>チョウヒョウ</t>
    </rPh>
    <rPh sb="24" eb="26">
      <t>コウセイ</t>
    </rPh>
    <rPh sb="28" eb="30">
      <t>サクセイ</t>
    </rPh>
    <phoneticPr fontId="10"/>
  </si>
  <si>
    <t>フォルダ</t>
    <phoneticPr fontId="10"/>
  </si>
  <si>
    <t>ファイル名</t>
    <rPh sb="4" eb="5">
      <t>メイ</t>
    </rPh>
    <phoneticPr fontId="10"/>
  </si>
  <si>
    <t>作成対象</t>
    <rPh sb="0" eb="2">
      <t>サクセイ</t>
    </rPh>
    <rPh sb="2" eb="4">
      <t>タイショウ</t>
    </rPh>
    <phoneticPr fontId="10"/>
  </si>
  <si>
    <t>備考</t>
    <phoneticPr fontId="10"/>
  </si>
  <si>
    <t>サブフォルダ</t>
    <phoneticPr fontId="10"/>
  </si>
  <si>
    <t>&lt;root&gt;</t>
    <phoneticPr fontId="10"/>
  </si>
  <si>
    <t>INDEX_C.XML,INDE_C08.DTD</t>
    <phoneticPr fontId="10"/>
  </si>
  <si>
    <t>必　須</t>
    <rPh sb="0" eb="1">
      <t>ヒツ</t>
    </rPh>
    <rPh sb="2" eb="3">
      <t>ス</t>
    </rPh>
    <phoneticPr fontId="10"/>
  </si>
  <si>
    <t>　PHOTO</t>
    <phoneticPr fontId="10"/>
  </si>
  <si>
    <t>PHOTO.XML,PHOTO05.DTD</t>
    <phoneticPr fontId="10"/>
  </si>
  <si>
    <t>必　須</t>
    <phoneticPr fontId="10"/>
  </si>
  <si>
    <t>必　須</t>
    <phoneticPr fontId="10"/>
  </si>
  <si>
    <t>該当時</t>
    <rPh sb="0" eb="3">
      <t>ガイトウジ</t>
    </rPh>
    <phoneticPr fontId="10"/>
  </si>
  <si>
    <t>　DRAWINGF</t>
    <phoneticPr fontId="10"/>
  </si>
  <si>
    <t>DRAWINGF.XML,DRAW04.DTD</t>
    <phoneticPr fontId="10"/>
  </si>
  <si>
    <t>○</t>
    <phoneticPr fontId="10"/>
  </si>
  <si>
    <t>－</t>
    <phoneticPr fontId="10"/>
  </si>
  <si>
    <t>　REGISTER</t>
    <phoneticPr fontId="10"/>
  </si>
  <si>
    <t>REGISTER.XML,REGIST06.DTD</t>
    <phoneticPr fontId="10"/>
  </si>
  <si>
    <t>　OTHRS</t>
    <phoneticPr fontId="10"/>
  </si>
  <si>
    <t>OTHRS.XML,OTHRS05.DTD</t>
    <phoneticPr fontId="10"/>
  </si>
  <si>
    <t>ORG</t>
    <phoneticPr fontId="10"/>
  </si>
  <si>
    <t xml:space="preserve">  ICON</t>
    <phoneticPr fontId="10"/>
  </si>
  <si>
    <t>i-Constructionデータ</t>
    <phoneticPr fontId="10"/>
  </si>
  <si>
    <t>　PLAN</t>
    <phoneticPr fontId="10"/>
  </si>
  <si>
    <t>PLAN.XML,PLAN05.DTD</t>
    <phoneticPr fontId="10"/>
  </si>
  <si>
    <t>施工計画書</t>
    <rPh sb="0" eb="2">
      <t>セコウ</t>
    </rPh>
    <rPh sb="2" eb="5">
      <t>ケイカクショ</t>
    </rPh>
    <phoneticPr fontId="10"/>
  </si>
  <si>
    <t>　MEET</t>
    <phoneticPr fontId="10"/>
  </si>
  <si>
    <t>MEET.XML,MEET05.DTD</t>
    <phoneticPr fontId="10"/>
  </si>
  <si>
    <t>ORG999</t>
    <phoneticPr fontId="10"/>
  </si>
  <si>
    <t>(６)電子検査及び電子成果品の検査　※紙に出力して用意する工事帳票について監督員と協議</t>
    <rPh sb="3" eb="5">
      <t>デンシ</t>
    </rPh>
    <rPh sb="5" eb="7">
      <t>ケンサ</t>
    </rPh>
    <rPh sb="7" eb="8">
      <t>オヨ</t>
    </rPh>
    <rPh sb="9" eb="14">
      <t>デンシセイカヒン</t>
    </rPh>
    <rPh sb="15" eb="17">
      <t>ケンサ</t>
    </rPh>
    <rPh sb="19" eb="20">
      <t>カミ</t>
    </rPh>
    <phoneticPr fontId="10"/>
  </si>
  <si>
    <t>フォルダ構成</t>
    <rPh sb="4" eb="6">
      <t>コウセイ</t>
    </rPh>
    <phoneticPr fontId="10"/>
  </si>
  <si>
    <t>書類名称</t>
    <rPh sb="0" eb="2">
      <t>ショルイ</t>
    </rPh>
    <phoneticPr fontId="10"/>
  </si>
  <si>
    <t>検査対象</t>
    <rPh sb="0" eb="2">
      <t>ケンサ</t>
    </rPh>
    <rPh sb="2" eb="4">
      <t>タイショウ</t>
    </rPh>
    <phoneticPr fontId="10"/>
  </si>
  <si>
    <t>　工事写真</t>
    <rPh sb="1" eb="3">
      <t>コウジ</t>
    </rPh>
    <rPh sb="3" eb="5">
      <t>シャシン</t>
    </rPh>
    <phoneticPr fontId="10"/>
  </si>
  <si>
    <t>デジタル写真管理情報基準による</t>
    <phoneticPr fontId="10"/>
  </si>
  <si>
    <t>電子必須</t>
    <rPh sb="0" eb="2">
      <t>デンシ</t>
    </rPh>
    <rPh sb="2" eb="4">
      <t>ヒッス</t>
    </rPh>
    <phoneticPr fontId="10"/>
  </si>
  <si>
    <t>着工前完成は電子と紙</t>
    <rPh sb="0" eb="3">
      <t>チャッコウマエ</t>
    </rPh>
    <rPh sb="3" eb="5">
      <t>カンセイ</t>
    </rPh>
    <rPh sb="6" eb="8">
      <t>デンシ</t>
    </rPh>
    <rPh sb="9" eb="10">
      <t>カミ</t>
    </rPh>
    <phoneticPr fontId="10"/>
  </si>
  <si>
    <t>検査対象</t>
    <rPh sb="0" eb="4">
      <t>ケンサタイショウ</t>
    </rPh>
    <phoneticPr fontId="10"/>
  </si>
  <si>
    <t>　工事帳票</t>
    <phoneticPr fontId="10"/>
  </si>
  <si>
    <t>施工計画</t>
    <rPh sb="0" eb="2">
      <t>セコウ</t>
    </rPh>
    <rPh sb="2" eb="4">
      <t>ケイカク</t>
    </rPh>
    <phoneticPr fontId="10"/>
  </si>
  <si>
    <t>計画書</t>
    <rPh sb="0" eb="2">
      <t>ケイカク</t>
    </rPh>
    <rPh sb="2" eb="3">
      <t>ショ</t>
    </rPh>
    <phoneticPr fontId="10"/>
  </si>
  <si>
    <t>施工計画書</t>
  </si>
  <si>
    <t>情報共有システム内の電子データの印刷、または打ち合わせで使用したもの</t>
    <rPh sb="0" eb="2">
      <t>ジョウホウ</t>
    </rPh>
    <rPh sb="2" eb="4">
      <t>キョウユウ</t>
    </rPh>
    <rPh sb="8" eb="9">
      <t>ナイ</t>
    </rPh>
    <rPh sb="10" eb="12">
      <t>デンシ</t>
    </rPh>
    <rPh sb="16" eb="18">
      <t>インサツ</t>
    </rPh>
    <rPh sb="22" eb="23">
      <t>ウ</t>
    </rPh>
    <rPh sb="24" eb="25">
      <t>ア</t>
    </rPh>
    <rPh sb="28" eb="30">
      <t>シヨウ</t>
    </rPh>
    <phoneticPr fontId="10"/>
  </si>
  <si>
    <t>電　子</t>
    <rPh sb="0" eb="1">
      <t>デン</t>
    </rPh>
    <rPh sb="2" eb="3">
      <t>コ</t>
    </rPh>
    <phoneticPr fontId="10"/>
  </si>
  <si>
    <t>設計照査</t>
    <rPh sb="0" eb="2">
      <t>セッケイ</t>
    </rPh>
    <rPh sb="2" eb="4">
      <t>ショウサ</t>
    </rPh>
    <phoneticPr fontId="10"/>
  </si>
  <si>
    <t>設計図書の照査確認資料</t>
    <phoneticPr fontId="10"/>
  </si>
  <si>
    <t>電子または紙</t>
    <rPh sb="0" eb="2">
      <t>デンシ</t>
    </rPh>
    <rPh sb="5" eb="6">
      <t>カミ</t>
    </rPh>
    <phoneticPr fontId="10"/>
  </si>
  <si>
    <t>工事測量成果表</t>
    <phoneticPr fontId="10"/>
  </si>
  <si>
    <t>電子と紙</t>
    <rPh sb="0" eb="2">
      <t>デンシ</t>
    </rPh>
    <rPh sb="3" eb="4">
      <t>カミ</t>
    </rPh>
    <phoneticPr fontId="10"/>
  </si>
  <si>
    <t>工事測量結果</t>
    <rPh sb="4" eb="6">
      <t>ケッカ</t>
    </rPh>
    <phoneticPr fontId="10"/>
  </si>
  <si>
    <t>紙</t>
    <rPh sb="0" eb="1">
      <t>カミ</t>
    </rPh>
    <phoneticPr fontId="10"/>
  </si>
  <si>
    <t>施工体制</t>
    <rPh sb="0" eb="2">
      <t>セコウ</t>
    </rPh>
    <rPh sb="2" eb="4">
      <t>タイセイ</t>
    </rPh>
    <phoneticPr fontId="10"/>
  </si>
  <si>
    <t>施工体制台帳、施工体系図</t>
    <phoneticPr fontId="10"/>
  </si>
  <si>
    <t>－</t>
    <phoneticPr fontId="10"/>
  </si>
  <si>
    <t>施工状況</t>
    <rPh sb="0" eb="4">
      <t>セコウジョウキョウ</t>
    </rPh>
    <phoneticPr fontId="10"/>
  </si>
  <si>
    <t>施工管理</t>
    <phoneticPr fontId="10"/>
  </si>
  <si>
    <t>打合せ簿</t>
    <rPh sb="0" eb="2">
      <t>ウチアワ</t>
    </rPh>
    <rPh sb="3" eb="4">
      <t>ボ</t>
    </rPh>
    <phoneticPr fontId="10"/>
  </si>
  <si>
    <t>工事打合簿(指示）</t>
  </si>
  <si>
    <t>工事打合簿(協議）</t>
  </si>
  <si>
    <t>工事打合簿(承諾）</t>
  </si>
  <si>
    <t>工事打合簿(提出）</t>
  </si>
  <si>
    <t>工事打合簿(報告）</t>
  </si>
  <si>
    <t>工事打合簿(通知）</t>
  </si>
  <si>
    <t>材料確認</t>
    <rPh sb="0" eb="2">
      <t>ザイリョウ</t>
    </rPh>
    <rPh sb="2" eb="4">
      <t>カクニン</t>
    </rPh>
    <phoneticPr fontId="10"/>
  </si>
  <si>
    <t>材料確認書</t>
    <rPh sb="4" eb="5">
      <t>ショ</t>
    </rPh>
    <phoneticPr fontId="10"/>
  </si>
  <si>
    <t>段階確認</t>
    <rPh sb="0" eb="2">
      <t>ダンカイ</t>
    </rPh>
    <rPh sb="2" eb="4">
      <t>カクニン</t>
    </rPh>
    <phoneticPr fontId="10"/>
  </si>
  <si>
    <t>段階確認書</t>
  </si>
  <si>
    <t>安全管理</t>
    <phoneticPr fontId="10"/>
  </si>
  <si>
    <t>工事事故速報</t>
    <rPh sb="0" eb="2">
      <t>コウジ</t>
    </rPh>
    <rPh sb="4" eb="6">
      <t>ソクホウ</t>
    </rPh>
    <phoneticPr fontId="10"/>
  </si>
  <si>
    <t>工程管理</t>
    <rPh sb="0" eb="2">
      <t>コウテイ</t>
    </rPh>
    <rPh sb="2" eb="4">
      <t>カンリ</t>
    </rPh>
    <phoneticPr fontId="10"/>
  </si>
  <si>
    <t>履行報告</t>
    <rPh sb="0" eb="2">
      <t>リコウ</t>
    </rPh>
    <rPh sb="2" eb="4">
      <t>ホウコク</t>
    </rPh>
    <phoneticPr fontId="10"/>
  </si>
  <si>
    <t>工事履行報告書</t>
  </si>
  <si>
    <t>出来形管理</t>
    <rPh sb="0" eb="3">
      <t>デキガタ</t>
    </rPh>
    <rPh sb="3" eb="5">
      <t>カンリ</t>
    </rPh>
    <phoneticPr fontId="10"/>
  </si>
  <si>
    <t>出来形管理資料</t>
    <rPh sb="0" eb="3">
      <t>デキガタ</t>
    </rPh>
    <rPh sb="3" eb="5">
      <t>カンリ</t>
    </rPh>
    <rPh sb="5" eb="7">
      <t>シリョウ</t>
    </rPh>
    <phoneticPr fontId="10"/>
  </si>
  <si>
    <t>出来形管理図表</t>
  </si>
  <si>
    <t>数量計算書</t>
    <rPh sb="0" eb="2">
      <t>スウリョウ</t>
    </rPh>
    <rPh sb="2" eb="5">
      <t>ケイサンショ</t>
    </rPh>
    <phoneticPr fontId="10"/>
  </si>
  <si>
    <t>出来形数量計算書</t>
    <rPh sb="0" eb="2">
      <t>デキ</t>
    </rPh>
    <rPh sb="2" eb="3">
      <t>ガタ</t>
    </rPh>
    <rPh sb="3" eb="5">
      <t>スウリョウ</t>
    </rPh>
    <rPh sb="5" eb="8">
      <t>ケイサンショ</t>
    </rPh>
    <phoneticPr fontId="10"/>
  </si>
  <si>
    <t>品質管理</t>
    <rPh sb="0" eb="2">
      <t>ヒンシツ</t>
    </rPh>
    <phoneticPr fontId="10"/>
  </si>
  <si>
    <t>品質管理資料</t>
    <rPh sb="0" eb="2">
      <t>ヒンシツ</t>
    </rPh>
    <rPh sb="2" eb="4">
      <t>カンリ</t>
    </rPh>
    <rPh sb="4" eb="6">
      <t>シリョウ</t>
    </rPh>
    <phoneticPr fontId="10"/>
  </si>
  <si>
    <t>品質管理図表</t>
  </si>
  <si>
    <t>品質証明資料</t>
    <phoneticPr fontId="10"/>
  </si>
  <si>
    <t>材料品質証明資料</t>
    <phoneticPr fontId="10"/>
  </si>
  <si>
    <t>品質証明書</t>
    <phoneticPr fontId="10"/>
  </si>
  <si>
    <t>建設リサイクル</t>
    <rPh sb="0" eb="2">
      <t>ケンセツ</t>
    </rPh>
    <phoneticPr fontId="10"/>
  </si>
  <si>
    <t>（COBRISに登録した実施書）</t>
    <rPh sb="8" eb="10">
      <t>トウロク</t>
    </rPh>
    <rPh sb="12" eb="15">
      <t>ジッシショ</t>
    </rPh>
    <phoneticPr fontId="10"/>
  </si>
  <si>
    <t>創意工夫・社会性等に関する
実施状況</t>
    <rPh sb="0" eb="4">
      <t>ソウイクフウ</t>
    </rPh>
    <rPh sb="5" eb="8">
      <t>シャカイセイ</t>
    </rPh>
    <rPh sb="8" eb="9">
      <t>トウ</t>
    </rPh>
    <rPh sb="10" eb="11">
      <t>カン</t>
    </rPh>
    <rPh sb="14" eb="16">
      <t>ジッシ</t>
    </rPh>
    <rPh sb="16" eb="18">
      <t>ジョウキョウ</t>
    </rPh>
    <phoneticPr fontId="10"/>
  </si>
  <si>
    <t>区分</t>
    <rPh sb="0" eb="2">
      <t>クブン</t>
    </rPh>
    <phoneticPr fontId="10"/>
  </si>
  <si>
    <t>書類名称</t>
    <phoneticPr fontId="10"/>
  </si>
  <si>
    <t>電子成果品</t>
    <rPh sb="0" eb="2">
      <t>デンシ</t>
    </rPh>
    <rPh sb="2" eb="5">
      <t>セイカヒン</t>
    </rPh>
    <phoneticPr fontId="10"/>
  </si>
  <si>
    <t>電子成果品（CD-RまたはDVD-R）</t>
    <rPh sb="0" eb="2">
      <t>デンシ</t>
    </rPh>
    <rPh sb="2" eb="5">
      <t>セイカヒン</t>
    </rPh>
    <phoneticPr fontId="10"/>
  </si>
  <si>
    <t>電子媒体</t>
    <rPh sb="0" eb="2">
      <t>デンシ</t>
    </rPh>
    <rPh sb="2" eb="4">
      <t>バイタイ</t>
    </rPh>
    <phoneticPr fontId="10"/>
  </si>
  <si>
    <t>完成時に監督員へ納品済み</t>
    <rPh sb="10" eb="11">
      <t>ス</t>
    </rPh>
    <phoneticPr fontId="10"/>
  </si>
  <si>
    <t>電子納品関係書類</t>
    <rPh sb="0" eb="2">
      <t>デンシ</t>
    </rPh>
    <rPh sb="2" eb="4">
      <t>ノウヒン</t>
    </rPh>
    <rPh sb="4" eb="6">
      <t>カンケイ</t>
    </rPh>
    <rPh sb="6" eb="8">
      <t>ショルイ</t>
    </rPh>
    <phoneticPr fontId="10"/>
  </si>
  <si>
    <t>電子媒体納品書</t>
    <phoneticPr fontId="10"/>
  </si>
  <si>
    <t>完成時に監督員へ納品済み</t>
    <rPh sb="8" eb="10">
      <t>ノウヒン</t>
    </rPh>
    <phoneticPr fontId="10"/>
  </si>
  <si>
    <t>チェックシステム結果（受注者）</t>
    <rPh sb="11" eb="14">
      <t>ジュチュウシャ</t>
    </rPh>
    <phoneticPr fontId="10"/>
  </si>
  <si>
    <t>担当
監督員</t>
    <rPh sb="0" eb="2">
      <t>タントウ</t>
    </rPh>
    <rPh sb="3" eb="6">
      <t>カントクイン</t>
    </rPh>
    <phoneticPr fontId="10"/>
  </si>
  <si>
    <t>発注者名</t>
    <rPh sb="0" eb="3">
      <t>ハッチュウシャ</t>
    </rPh>
    <rPh sb="3" eb="4">
      <t>メイ</t>
    </rPh>
    <phoneticPr fontId="10"/>
  </si>
  <si>
    <t>施工体系図</t>
    <phoneticPr fontId="10"/>
  </si>
  <si>
    <t>工事名称</t>
    <rPh sb="0" eb="2">
      <t>コウジ</t>
    </rPh>
    <rPh sb="2" eb="4">
      <t>メイショウ</t>
    </rPh>
    <phoneticPr fontId="10"/>
  </si>
  <si>
    <t>至</t>
    <rPh sb="0" eb="1">
      <t>イタル</t>
    </rPh>
    <phoneticPr fontId="10"/>
  </si>
  <si>
    <t>（１次下請）</t>
    <rPh sb="2" eb="3">
      <t>ジ</t>
    </rPh>
    <rPh sb="3" eb="5">
      <t>シタウケ</t>
    </rPh>
    <phoneticPr fontId="10"/>
  </si>
  <si>
    <t>（２次下請）</t>
    <rPh sb="2" eb="3">
      <t>ジ</t>
    </rPh>
    <rPh sb="3" eb="5">
      <t>シタウケ</t>
    </rPh>
    <phoneticPr fontId="10"/>
  </si>
  <si>
    <t>（３次下請）</t>
    <rPh sb="2" eb="3">
      <t>ジ</t>
    </rPh>
    <rPh sb="3" eb="5">
      <t>シタウケ</t>
    </rPh>
    <phoneticPr fontId="10"/>
  </si>
  <si>
    <t>（４次下請）</t>
    <rPh sb="2" eb="3">
      <t>ジ</t>
    </rPh>
    <rPh sb="3" eb="5">
      <t>シタウケ</t>
    </rPh>
    <phoneticPr fontId="10"/>
  </si>
  <si>
    <t>元請名</t>
    <rPh sb="0" eb="1">
      <t>モト</t>
    </rPh>
    <rPh sb="1" eb="2">
      <t>ウ</t>
    </rPh>
    <rPh sb="2" eb="3">
      <t>メイ</t>
    </rPh>
    <phoneticPr fontId="9"/>
  </si>
  <si>
    <t>○○○○</t>
    <phoneticPr fontId="10"/>
  </si>
  <si>
    <t>会社名</t>
    <rPh sb="0" eb="3">
      <t>カイシャメイ</t>
    </rPh>
    <phoneticPr fontId="9"/>
  </si>
  <si>
    <t>あいうえおかきく</t>
  </si>
  <si>
    <t>事業者ID</t>
    <rPh sb="0" eb="2">
      <t>ジギョウ</t>
    </rPh>
    <rPh sb="2" eb="3">
      <t>シャ</t>
    </rPh>
    <phoneticPr fontId="9"/>
  </si>
  <si>
    <t>事業者ID</t>
    <phoneticPr fontId="10"/>
  </si>
  <si>
    <t>事業者ID</t>
    <phoneticPr fontId="10"/>
  </si>
  <si>
    <t>事業者ID</t>
    <phoneticPr fontId="10"/>
  </si>
  <si>
    <t>監督員名</t>
    <rPh sb="0" eb="4">
      <t>カントクインメイ</t>
    </rPh>
    <phoneticPr fontId="9"/>
  </si>
  <si>
    <t>あいうえおかきく</t>
    <phoneticPr fontId="10"/>
  </si>
  <si>
    <t>所在地</t>
    <rPh sb="0" eb="3">
      <t>ショザイチ</t>
    </rPh>
    <phoneticPr fontId="10"/>
  </si>
  <si>
    <t>福岡県○○○市○○○○１－２－３</t>
    <rPh sb="0" eb="3">
      <t>フクオカケン</t>
    </rPh>
    <rPh sb="6" eb="7">
      <t>シ</t>
    </rPh>
    <phoneticPr fontId="10"/>
  </si>
  <si>
    <t>主任/監理技術者名</t>
    <rPh sb="0" eb="2">
      <t>シュニン</t>
    </rPh>
    <rPh sb="3" eb="5">
      <t>カンリ</t>
    </rPh>
    <rPh sb="5" eb="8">
      <t>ギジュツシャ</t>
    </rPh>
    <rPh sb="8" eb="9">
      <t>メイ</t>
    </rPh>
    <phoneticPr fontId="10"/>
  </si>
  <si>
    <t>代表者名</t>
    <rPh sb="0" eb="3">
      <t>ダイヒョウシャ</t>
    </rPh>
    <rPh sb="3" eb="4">
      <t>メイ</t>
    </rPh>
    <phoneticPr fontId="10"/>
  </si>
  <si>
    <t>監理技術者補佐名</t>
    <rPh sb="0" eb="2">
      <t>カンリ</t>
    </rPh>
    <rPh sb="2" eb="5">
      <t>ギジュツシャ</t>
    </rPh>
    <rPh sb="5" eb="7">
      <t>ホサ</t>
    </rPh>
    <rPh sb="7" eb="8">
      <t>メイ</t>
    </rPh>
    <phoneticPr fontId="10"/>
  </si>
  <si>
    <t>専門技術者名</t>
    <rPh sb="0" eb="2">
      <t>センモン</t>
    </rPh>
    <rPh sb="2" eb="5">
      <t>ギジュツシャ</t>
    </rPh>
    <rPh sb="5" eb="6">
      <t>メイ</t>
    </rPh>
    <phoneticPr fontId="10"/>
  </si>
  <si>
    <t>一般 / 特定
の別</t>
    <rPh sb="0" eb="2">
      <t>イッパン</t>
    </rPh>
    <rPh sb="5" eb="7">
      <t>トクテイ</t>
    </rPh>
    <rPh sb="9" eb="10">
      <t>ベツ</t>
    </rPh>
    <phoneticPr fontId="9"/>
  </si>
  <si>
    <t>一般 / 特定</t>
    <rPh sb="0" eb="2">
      <t>イッパン</t>
    </rPh>
    <rPh sb="5" eb="7">
      <t>トクテイ</t>
    </rPh>
    <phoneticPr fontId="9"/>
  </si>
  <si>
    <t>担当工事内容</t>
    <rPh sb="0" eb="2">
      <t>タントウ</t>
    </rPh>
    <rPh sb="2" eb="4">
      <t>コウジ</t>
    </rPh>
    <rPh sb="4" eb="6">
      <t>ナイヨウ</t>
    </rPh>
    <phoneticPr fontId="10"/>
  </si>
  <si>
    <t>安全衛生
責任者</t>
    <rPh sb="0" eb="2">
      <t>アンゼン</t>
    </rPh>
    <rPh sb="2" eb="4">
      <t>エイセイ</t>
    </rPh>
    <rPh sb="5" eb="8">
      <t>セキニンシャ</t>
    </rPh>
    <phoneticPr fontId="10"/>
  </si>
  <si>
    <t>特定専門
工事の該当</t>
    <rPh sb="0" eb="2">
      <t>トクテイ</t>
    </rPh>
    <rPh sb="2" eb="4">
      <t>センモン</t>
    </rPh>
    <rPh sb="5" eb="7">
      <t>コウジ</t>
    </rPh>
    <rPh sb="8" eb="10">
      <t>ガイトウ</t>
    </rPh>
    <phoneticPr fontId="10"/>
  </si>
  <si>
    <t>有　　・　　無</t>
    <rPh sb="0" eb="1">
      <t>ア</t>
    </rPh>
    <rPh sb="6" eb="7">
      <t>ナ</t>
    </rPh>
    <phoneticPr fontId="10"/>
  </si>
  <si>
    <t>工事</t>
    <rPh sb="0" eb="2">
      <t>コウジ</t>
    </rPh>
    <phoneticPr fontId="10"/>
  </si>
  <si>
    <t>専門技術者</t>
    <rPh sb="0" eb="2">
      <t>センモン</t>
    </rPh>
    <rPh sb="2" eb="5">
      <t>ギジュツシャ</t>
    </rPh>
    <phoneticPr fontId="10"/>
  </si>
  <si>
    <t>会          長</t>
    <rPh sb="0" eb="12">
      <t>カイチョウ</t>
    </rPh>
    <phoneticPr fontId="10"/>
  </si>
  <si>
    <t>統括安全衛生責任者</t>
    <rPh sb="0" eb="2">
      <t>トウカツ</t>
    </rPh>
    <rPh sb="2" eb="4">
      <t>アンゼン</t>
    </rPh>
    <rPh sb="4" eb="6">
      <t>エイセイ</t>
    </rPh>
    <rPh sb="6" eb="9">
      <t>セキニンシャ</t>
    </rPh>
    <phoneticPr fontId="10"/>
  </si>
  <si>
    <t>元方安全衛生管理者</t>
    <rPh sb="0" eb="1">
      <t>モト</t>
    </rPh>
    <rPh sb="1" eb="2">
      <t>カタ</t>
    </rPh>
    <rPh sb="2" eb="4">
      <t>アンゼン</t>
    </rPh>
    <rPh sb="4" eb="6">
      <t>エイセイ</t>
    </rPh>
    <rPh sb="6" eb="8">
      <t>カンリ</t>
    </rPh>
    <rPh sb="8" eb="9">
      <t>シャ</t>
    </rPh>
    <phoneticPr fontId="10"/>
  </si>
  <si>
    <t>担当工事　　　　　　　　　　　　　　　　　　　　　　　　　　　　　　　　　　　　　　　　　　　　　　　　　　　　　　　　　　　　　　　　　　　　　　　　　　　　　　内　　　容</t>
    <phoneticPr fontId="10"/>
  </si>
  <si>
    <t>○○年○○月○○日～○○年○○月○○日</t>
    <rPh sb="2" eb="3">
      <t>ネン</t>
    </rPh>
    <rPh sb="5" eb="6">
      <t>ツキ</t>
    </rPh>
    <rPh sb="8" eb="9">
      <t>ヒ</t>
    </rPh>
    <rPh sb="12" eb="13">
      <t>ネン</t>
    </rPh>
    <rPh sb="15" eb="16">
      <t>ツキ</t>
    </rPh>
    <rPh sb="18" eb="19">
      <t>ヒ</t>
    </rPh>
    <phoneticPr fontId="10"/>
  </si>
  <si>
    <t>副    会    長</t>
    <rPh sb="0" eb="11">
      <t>フクカイチョウ</t>
    </rPh>
    <phoneticPr fontId="10"/>
  </si>
  <si>
    <t>○○○○</t>
    <phoneticPr fontId="10"/>
  </si>
  <si>
    <t>事業者ID</t>
    <phoneticPr fontId="10"/>
  </si>
  <si>
    <t>様式１</t>
    <rPh sb="0" eb="2">
      <t>ヨウシキ</t>
    </rPh>
    <phoneticPr fontId="10"/>
  </si>
  <si>
    <t>施工体制台帳（福岡県発注工事用様式）</t>
    <rPh sb="0" eb="1">
      <t>シ</t>
    </rPh>
    <rPh sb="1" eb="2">
      <t>コウ</t>
    </rPh>
    <rPh sb="2" eb="3">
      <t>カラダ</t>
    </rPh>
    <rPh sb="3" eb="4">
      <t>セイ</t>
    </rPh>
    <rPh sb="4" eb="6">
      <t>ダイチョウ</t>
    </rPh>
    <rPh sb="7" eb="10">
      <t>フクオカケン</t>
    </rPh>
    <rPh sb="10" eb="12">
      <t>ハッチュウ</t>
    </rPh>
    <rPh sb="12" eb="14">
      <t>コウジ</t>
    </rPh>
    <rPh sb="14" eb="15">
      <t>ヨウ</t>
    </rPh>
    <rPh sb="15" eb="17">
      <t>ヨウシキ</t>
    </rPh>
    <phoneticPr fontId="10"/>
  </si>
  <si>
    <t>《下請負人に関する事項》</t>
    <rPh sb="1" eb="2">
      <t>シタ</t>
    </rPh>
    <rPh sb="2" eb="4">
      <t>ウケオ</t>
    </rPh>
    <rPh sb="4" eb="5">
      <t>ヒト</t>
    </rPh>
    <rPh sb="6" eb="7">
      <t>カン</t>
    </rPh>
    <rPh sb="9" eb="11">
      <t>ジコウ</t>
    </rPh>
    <phoneticPr fontId="10"/>
  </si>
  <si>
    <t>会社名・
事業者ID</t>
    <rPh sb="0" eb="3">
      <t>カイシャメイ</t>
    </rPh>
    <rPh sb="5" eb="8">
      <t>ジギョウシャ</t>
    </rPh>
    <phoneticPr fontId="10"/>
  </si>
  <si>
    <t>代表者名</t>
    <rPh sb="0" eb="2">
      <t>ダイヒョウ</t>
    </rPh>
    <rPh sb="2" eb="3">
      <t>シャ</t>
    </rPh>
    <rPh sb="3" eb="4">
      <t>メイ</t>
    </rPh>
    <phoneticPr fontId="10"/>
  </si>
  <si>
    <t>［会社名・事業者ID］</t>
    <phoneticPr fontId="10"/>
  </si>
  <si>
    <t>［事業所名・現場ID］</t>
    <phoneticPr fontId="10"/>
  </si>
  <si>
    <r>
      <t xml:space="preserve">住    所
電話番号
</t>
    </r>
    <r>
      <rPr>
        <sz val="9"/>
        <rFont val="ＭＳ 明朝"/>
        <family val="1"/>
        <charset val="128"/>
      </rPr>
      <t>（※１）</t>
    </r>
    <rPh sb="0" eb="1">
      <t>ジュウ</t>
    </rPh>
    <rPh sb="5" eb="6">
      <t>ショ</t>
    </rPh>
    <rPh sb="7" eb="9">
      <t>デンワ</t>
    </rPh>
    <rPh sb="9" eb="11">
      <t>バンゴウ</t>
    </rPh>
    <phoneticPr fontId="10"/>
  </si>
  <si>
    <t>建設業の
許可</t>
    <rPh sb="0" eb="3">
      <t>ケンセツギョウ</t>
    </rPh>
    <rPh sb="5" eb="7">
      <t>キョカ</t>
    </rPh>
    <phoneticPr fontId="10"/>
  </si>
  <si>
    <t>許　可　業　種</t>
    <rPh sb="0" eb="1">
      <t>モト</t>
    </rPh>
    <rPh sb="2" eb="3">
      <t>カ</t>
    </rPh>
    <rPh sb="4" eb="5">
      <t>ギョウ</t>
    </rPh>
    <rPh sb="6" eb="7">
      <t>シュ</t>
    </rPh>
    <phoneticPr fontId="10"/>
  </si>
  <si>
    <t>許　可　番　号</t>
    <rPh sb="0" eb="3">
      <t>キョカ</t>
    </rPh>
    <rPh sb="4" eb="7">
      <t>バンゴウ</t>
    </rPh>
    <phoneticPr fontId="10"/>
  </si>
  <si>
    <t>許可（更新）年月日</t>
    <rPh sb="0" eb="2">
      <t>キョカ</t>
    </rPh>
    <rPh sb="3" eb="5">
      <t>コウシン</t>
    </rPh>
    <rPh sb="6" eb="9">
      <t>ネンガッピ</t>
    </rPh>
    <phoneticPr fontId="10"/>
  </si>
  <si>
    <t xml:space="preserve">TEL          (          )             </t>
    <phoneticPr fontId="10"/>
  </si>
  <si>
    <t>工事名称
及び
工事内容</t>
    <rPh sb="0" eb="2">
      <t>コウジ</t>
    </rPh>
    <rPh sb="2" eb="4">
      <t>メイショウ</t>
    </rPh>
    <rPh sb="5" eb="6">
      <t>オヨ</t>
    </rPh>
    <rPh sb="8" eb="10">
      <t>コウジ</t>
    </rPh>
    <rPh sb="10" eb="12">
      <t>ナイヨウ</t>
    </rPh>
    <phoneticPr fontId="10"/>
  </si>
  <si>
    <t>工事業</t>
    <rPh sb="0" eb="2">
      <t>コウジ</t>
    </rPh>
    <rPh sb="2" eb="3">
      <t>ギョウ</t>
    </rPh>
    <phoneticPr fontId="10"/>
  </si>
  <si>
    <t>大臣　特定</t>
    <rPh sb="0" eb="2">
      <t>ダイジン</t>
    </rPh>
    <rPh sb="3" eb="5">
      <t>トクテイ</t>
    </rPh>
    <phoneticPr fontId="10"/>
  </si>
  <si>
    <t xml:space="preserve">        第　　　　号</t>
    <rPh sb="8" eb="9">
      <t>ダイ</t>
    </rPh>
    <rPh sb="13" eb="14">
      <t>ゴウ</t>
    </rPh>
    <phoneticPr fontId="10"/>
  </si>
  <si>
    <t>　　年　　月　　日</t>
    <rPh sb="2" eb="3">
      <t>ネン</t>
    </rPh>
    <rPh sb="5" eb="6">
      <t>ガツ</t>
    </rPh>
    <rPh sb="8" eb="9">
      <t>ニチ</t>
    </rPh>
    <phoneticPr fontId="10"/>
  </si>
  <si>
    <t>知事　一般</t>
    <rPh sb="0" eb="2">
      <t>チジ</t>
    </rPh>
    <rPh sb="3" eb="5">
      <t>イッパン</t>
    </rPh>
    <phoneticPr fontId="10"/>
  </si>
  <si>
    <t>契約日</t>
    <rPh sb="0" eb="3">
      <t>ケイヤクビ</t>
    </rPh>
    <phoneticPr fontId="10"/>
  </si>
  <si>
    <t>年　　　月　　　日　</t>
    <rPh sb="0" eb="1">
      <t>ネン</t>
    </rPh>
    <rPh sb="4" eb="5">
      <t>ガツ</t>
    </rPh>
    <rPh sb="8" eb="9">
      <t>ニチ</t>
    </rPh>
    <phoneticPr fontId="10"/>
  </si>
  <si>
    <t>自　　　　　年　　　月　　　日</t>
    <rPh sb="0" eb="1">
      <t>ジ</t>
    </rPh>
    <rPh sb="6" eb="7">
      <t>ネン</t>
    </rPh>
    <rPh sb="10" eb="11">
      <t>ガツ</t>
    </rPh>
    <rPh sb="14" eb="15">
      <t>ニチ</t>
    </rPh>
    <phoneticPr fontId="10"/>
  </si>
  <si>
    <t>至　　　　　年　　　月　　　日</t>
    <rPh sb="0" eb="1">
      <t>イタ</t>
    </rPh>
    <rPh sb="6" eb="7">
      <t>ネン</t>
    </rPh>
    <rPh sb="10" eb="11">
      <t>ガツ</t>
    </rPh>
    <rPh sb="14" eb="15">
      <t>ニチ</t>
    </rPh>
    <phoneticPr fontId="10"/>
  </si>
  <si>
    <r>
      <t xml:space="preserve">下請契約額
</t>
    </r>
    <r>
      <rPr>
        <sz val="9"/>
        <rFont val="ＭＳ 明朝"/>
        <family val="1"/>
        <charset val="128"/>
      </rPr>
      <t>(※２）</t>
    </r>
    <rPh sb="0" eb="2">
      <t>シタウケ</t>
    </rPh>
    <rPh sb="2" eb="4">
      <t>ケイヤク</t>
    </rPh>
    <rPh sb="4" eb="5">
      <t>ガク</t>
    </rPh>
    <phoneticPr fontId="10"/>
  </si>
  <si>
    <t>円　　　　　　　　　　　　</t>
    <rPh sb="0" eb="1">
      <t>エン</t>
    </rPh>
    <phoneticPr fontId="10"/>
  </si>
  <si>
    <r>
      <t xml:space="preserve">契約形式
</t>
    </r>
    <r>
      <rPr>
        <sz val="9"/>
        <rFont val="ＭＳ 明朝"/>
        <family val="1"/>
        <charset val="128"/>
      </rPr>
      <t>（※３）</t>
    </r>
    <rPh sb="0" eb="2">
      <t>ケイヤク</t>
    </rPh>
    <rPh sb="2" eb="4">
      <t>ケイシキ</t>
    </rPh>
    <phoneticPr fontId="10"/>
  </si>
  <si>
    <t>・契約書</t>
    <rPh sb="1" eb="4">
      <t>ケイヤクショ</t>
    </rPh>
    <phoneticPr fontId="10"/>
  </si>
  <si>
    <t>・注文書
　及び請書</t>
    <rPh sb="1" eb="4">
      <t>チュウモンショ</t>
    </rPh>
    <rPh sb="6" eb="7">
      <t>オヨ</t>
    </rPh>
    <rPh sb="8" eb="10">
      <t>ウケショ</t>
    </rPh>
    <phoneticPr fontId="10"/>
  </si>
  <si>
    <t>・毎月払</t>
    <rPh sb="1" eb="3">
      <t>マイツキ</t>
    </rPh>
    <rPh sb="2" eb="4">
      <t>ツキバライ</t>
    </rPh>
    <rPh sb="3" eb="4">
      <t>ハラ</t>
    </rPh>
    <phoneticPr fontId="10"/>
  </si>
  <si>
    <t>代金支払</t>
    <rPh sb="0" eb="2">
      <t>ダイキン</t>
    </rPh>
    <rPh sb="2" eb="4">
      <t>シハラ</t>
    </rPh>
    <phoneticPr fontId="10"/>
  </si>
  <si>
    <t>・前払</t>
    <rPh sb="1" eb="3">
      <t>マエバラ</t>
    </rPh>
    <phoneticPr fontId="10"/>
  </si>
  <si>
    <t>・部分払</t>
    <rPh sb="1" eb="3">
      <t>ブブン</t>
    </rPh>
    <rPh sb="3" eb="4">
      <t>ハラ</t>
    </rPh>
    <phoneticPr fontId="10"/>
  </si>
  <si>
    <t>・完成払</t>
    <rPh sb="1" eb="3">
      <t>カンセイ</t>
    </rPh>
    <rPh sb="3" eb="4">
      <t>ハラ</t>
    </rPh>
    <phoneticPr fontId="10"/>
  </si>
  <si>
    <t>・隔月払</t>
    <rPh sb="1" eb="2">
      <t>カク</t>
    </rPh>
    <rPh sb="2" eb="4">
      <t>ツキバライ</t>
    </rPh>
    <rPh sb="3" eb="4">
      <t>ハラ</t>
    </rPh>
    <phoneticPr fontId="10"/>
  </si>
  <si>
    <t>・現金　　％</t>
    <rPh sb="1" eb="3">
      <t>ゲンキンツキバライ</t>
    </rPh>
    <phoneticPr fontId="10"/>
  </si>
  <si>
    <t>発注者名
及び
住所</t>
    <rPh sb="0" eb="2">
      <t>ハッチュウ</t>
    </rPh>
    <rPh sb="2" eb="3">
      <t>シャ</t>
    </rPh>
    <rPh sb="3" eb="4">
      <t>メイ</t>
    </rPh>
    <rPh sb="5" eb="6">
      <t>オヨ</t>
    </rPh>
    <rPh sb="8" eb="10">
      <t>ジュウショ</t>
    </rPh>
    <phoneticPr fontId="10"/>
  </si>
  <si>
    <t>方法等</t>
    <rPh sb="0" eb="2">
      <t>ホウホウ</t>
    </rPh>
    <rPh sb="2" eb="3">
      <t>トウ</t>
    </rPh>
    <phoneticPr fontId="10"/>
  </si>
  <si>
    <t>(      )%</t>
    <phoneticPr fontId="10"/>
  </si>
  <si>
    <t>(      )%</t>
  </si>
  <si>
    <t>・その他</t>
    <rPh sb="3" eb="4">
      <t>ホカツキバライ</t>
    </rPh>
    <phoneticPr fontId="10"/>
  </si>
  <si>
    <t>・手形　　％</t>
    <rPh sb="1" eb="3">
      <t>テガタツキバライ</t>
    </rPh>
    <phoneticPr fontId="10"/>
  </si>
  <si>
    <t>（　回／月）</t>
    <rPh sb="2" eb="3">
      <t>カイ</t>
    </rPh>
    <rPh sb="4" eb="5">
      <t>ツキ</t>
    </rPh>
    <phoneticPr fontId="10"/>
  </si>
  <si>
    <t>　　手形期間　　　日間</t>
    <rPh sb="2" eb="4">
      <t>テガタ</t>
    </rPh>
    <rPh sb="4" eb="6">
      <t>キカン</t>
    </rPh>
    <rPh sb="9" eb="11">
      <t>ニチカン</t>
    </rPh>
    <phoneticPr fontId="10"/>
  </si>
  <si>
    <t>施工に必要な許可業種</t>
    <rPh sb="0" eb="2">
      <t>セコウ</t>
    </rPh>
    <rPh sb="3" eb="5">
      <t>ヒツヨウ</t>
    </rPh>
    <rPh sb="6" eb="8">
      <t>キョカ</t>
    </rPh>
    <rPh sb="8" eb="10">
      <t>ギョウシュ</t>
    </rPh>
    <phoneticPr fontId="10"/>
  </si>
  <si>
    <t>契約金額</t>
    <rPh sb="0" eb="2">
      <t>ケイヤク</t>
    </rPh>
    <rPh sb="2" eb="4">
      <t>キンガク</t>
    </rPh>
    <phoneticPr fontId="10"/>
  </si>
  <si>
    <t>契約
営業所</t>
    <rPh sb="0" eb="2">
      <t>ケイヤク</t>
    </rPh>
    <rPh sb="3" eb="6">
      <t>エイギョウショ</t>
    </rPh>
    <phoneticPr fontId="10"/>
  </si>
  <si>
    <t>　</t>
    <phoneticPr fontId="10"/>
  </si>
  <si>
    <t>名　　　　　　　　　称</t>
    <rPh sb="0" eb="11">
      <t>メイショウ</t>
    </rPh>
    <phoneticPr fontId="10"/>
  </si>
  <si>
    <t>住　　　　　　　　　所</t>
    <rPh sb="0" eb="11">
      <t>ジュウショ</t>
    </rPh>
    <phoneticPr fontId="10"/>
  </si>
  <si>
    <t>元請契約</t>
    <rPh sb="0" eb="2">
      <t>モトウケ</t>
    </rPh>
    <rPh sb="2" eb="4">
      <t>ケイヤク</t>
    </rPh>
    <phoneticPr fontId="10"/>
  </si>
  <si>
    <t>健康保険等の加入状況
（ ※４ ）</t>
    <rPh sb="0" eb="2">
      <t>ケンコウ</t>
    </rPh>
    <rPh sb="2" eb="4">
      <t>ホケン</t>
    </rPh>
    <rPh sb="4" eb="5">
      <t>トウ</t>
    </rPh>
    <rPh sb="6" eb="8">
      <t>カニュウ</t>
    </rPh>
    <rPh sb="8" eb="10">
      <t>ジョウキョウ</t>
    </rPh>
    <phoneticPr fontId="10"/>
  </si>
  <si>
    <t>　</t>
    <phoneticPr fontId="10"/>
  </si>
  <si>
    <t>保険加入の有無</t>
    <rPh sb="0" eb="2">
      <t>ホケン</t>
    </rPh>
    <rPh sb="2" eb="4">
      <t>カニュウ</t>
    </rPh>
    <rPh sb="5" eb="7">
      <t>ウム</t>
    </rPh>
    <phoneticPr fontId="10"/>
  </si>
  <si>
    <t>健康保険</t>
    <rPh sb="0" eb="2">
      <t>ケンコウ</t>
    </rPh>
    <rPh sb="2" eb="4">
      <t>ホケン</t>
    </rPh>
    <phoneticPr fontId="10"/>
  </si>
  <si>
    <t>厚生年金保険</t>
    <rPh sb="0" eb="2">
      <t>コウセイ</t>
    </rPh>
    <rPh sb="2" eb="4">
      <t>ネンキン</t>
    </rPh>
    <rPh sb="4" eb="6">
      <t>ホケン</t>
    </rPh>
    <phoneticPr fontId="10"/>
  </si>
  <si>
    <t>雇用保険</t>
    <rPh sb="0" eb="2">
      <t>コヨウ</t>
    </rPh>
    <rPh sb="2" eb="4">
      <t>ホケン</t>
    </rPh>
    <phoneticPr fontId="10"/>
  </si>
  <si>
    <t>下請契約</t>
    <rPh sb="0" eb="2">
      <t>シタウケ</t>
    </rPh>
    <rPh sb="2" eb="4">
      <t>ケイヤク</t>
    </rPh>
    <phoneticPr fontId="10"/>
  </si>
  <si>
    <t>加入　　未加入
適用除外</t>
    <rPh sb="0" eb="2">
      <t>カニュウ</t>
    </rPh>
    <rPh sb="4" eb="7">
      <t>ミカニュウ</t>
    </rPh>
    <rPh sb="8" eb="10">
      <t>テキヨウ</t>
    </rPh>
    <rPh sb="10" eb="12">
      <t>ジョガイ</t>
    </rPh>
    <phoneticPr fontId="10"/>
  </si>
  <si>
    <t>事業所
整理記号等</t>
    <rPh sb="0" eb="3">
      <t>ジギョウショ</t>
    </rPh>
    <rPh sb="4" eb="6">
      <t>セイリ</t>
    </rPh>
    <rPh sb="6" eb="8">
      <t>キゴウ</t>
    </rPh>
    <rPh sb="8" eb="9">
      <t>トウ</t>
    </rPh>
    <phoneticPr fontId="10"/>
  </si>
  <si>
    <t>営業所の名称</t>
    <rPh sb="0" eb="3">
      <t>エイギョウショ</t>
    </rPh>
    <rPh sb="4" eb="6">
      <t>メイショウ</t>
    </rPh>
    <phoneticPr fontId="10"/>
  </si>
  <si>
    <t>健康保険等の加入状況</t>
    <rPh sb="0" eb="2">
      <t>ケンコウ</t>
    </rPh>
    <rPh sb="2" eb="4">
      <t>ホケン</t>
    </rPh>
    <rPh sb="4" eb="5">
      <t>トウ</t>
    </rPh>
    <rPh sb="6" eb="8">
      <t>カニュウ</t>
    </rPh>
    <rPh sb="8" eb="10">
      <t>ジョウキョウ</t>
    </rPh>
    <phoneticPr fontId="10"/>
  </si>
  <si>
    <t>現場代理人名</t>
    <rPh sb="0" eb="2">
      <t>ゲンバ</t>
    </rPh>
    <rPh sb="2" eb="4">
      <t>ダイリ</t>
    </rPh>
    <rPh sb="4" eb="5">
      <t>ニン</t>
    </rPh>
    <rPh sb="5" eb="6">
      <t>メイ</t>
    </rPh>
    <phoneticPr fontId="10"/>
  </si>
  <si>
    <t>安全衛生責任者名</t>
    <rPh sb="0" eb="2">
      <t>アンゼン</t>
    </rPh>
    <rPh sb="2" eb="4">
      <t>エイセイ</t>
    </rPh>
    <rPh sb="4" eb="7">
      <t>セキニンシャ</t>
    </rPh>
    <rPh sb="7" eb="8">
      <t>メイ</t>
    </rPh>
    <phoneticPr fontId="10"/>
  </si>
  <si>
    <t>権限及び
意見申出方法</t>
    <rPh sb="0" eb="2">
      <t>ケンゲン</t>
    </rPh>
    <rPh sb="2" eb="3">
      <t>オヨ</t>
    </rPh>
    <rPh sb="5" eb="7">
      <t>イケン</t>
    </rPh>
    <rPh sb="7" eb="9">
      <t>モウシデ</t>
    </rPh>
    <rPh sb="9" eb="11">
      <t>ホウホウ</t>
    </rPh>
    <phoneticPr fontId="10"/>
  </si>
  <si>
    <t>安全衛生推進者名</t>
    <rPh sb="0" eb="2">
      <t>アンゼン</t>
    </rPh>
    <rPh sb="2" eb="4">
      <t>エイセイ</t>
    </rPh>
    <rPh sb="4" eb="6">
      <t>スイシン</t>
    </rPh>
    <rPh sb="6" eb="7">
      <t>セキニンシャ</t>
    </rPh>
    <rPh sb="7" eb="8">
      <t>メイ</t>
    </rPh>
    <phoneticPr fontId="10"/>
  </si>
  <si>
    <t>主任技術者名</t>
    <rPh sb="0" eb="2">
      <t>シュニン</t>
    </rPh>
    <rPh sb="2" eb="5">
      <t>ギジュツシャ</t>
    </rPh>
    <rPh sb="5" eb="6">
      <t>メイ</t>
    </rPh>
    <phoneticPr fontId="10"/>
  </si>
  <si>
    <t>専　任
非専任</t>
    <rPh sb="0" eb="3">
      <t>センニン</t>
    </rPh>
    <rPh sb="4" eb="5">
      <t>ヒ</t>
    </rPh>
    <rPh sb="5" eb="7">
      <t>センニン</t>
    </rPh>
    <phoneticPr fontId="10"/>
  </si>
  <si>
    <t>雇用管理責任者名</t>
    <rPh sb="0" eb="2">
      <t>コヨウ</t>
    </rPh>
    <rPh sb="2" eb="4">
      <t>カンリ</t>
    </rPh>
    <rPh sb="4" eb="7">
      <t>セキニンシャ</t>
    </rPh>
    <rPh sb="7" eb="8">
      <t>メイ</t>
    </rPh>
    <phoneticPr fontId="10"/>
  </si>
  <si>
    <t>資格内容</t>
    <rPh sb="0" eb="2">
      <t>シカク</t>
    </rPh>
    <rPh sb="2" eb="4">
      <t>ナイヨウ</t>
    </rPh>
    <phoneticPr fontId="10"/>
  </si>
  <si>
    <t>発注者の
監督員名</t>
    <rPh sb="0" eb="3">
      <t>ハッチュウシャ</t>
    </rPh>
    <rPh sb="5" eb="7">
      <t>カントク</t>
    </rPh>
    <rPh sb="7" eb="8">
      <t>イン</t>
    </rPh>
    <rPh sb="8" eb="9">
      <t>メイ</t>
    </rPh>
    <phoneticPr fontId="10"/>
  </si>
  <si>
    <t>権限及び意見申出方法</t>
    <rPh sb="0" eb="2">
      <t>ケンゲン</t>
    </rPh>
    <rPh sb="2" eb="3">
      <t>オヨ</t>
    </rPh>
    <rPh sb="4" eb="6">
      <t>イケン</t>
    </rPh>
    <rPh sb="6" eb="7">
      <t>モウ</t>
    </rPh>
    <rPh sb="7" eb="8">
      <t>デ</t>
    </rPh>
    <rPh sb="8" eb="10">
      <t>ホウホウ</t>
    </rPh>
    <phoneticPr fontId="10"/>
  </si>
  <si>
    <t>監督員名</t>
    <rPh sb="0" eb="2">
      <t>カントク</t>
    </rPh>
    <rPh sb="2" eb="3">
      <t>イン</t>
    </rPh>
    <rPh sb="3" eb="4">
      <t>メイ</t>
    </rPh>
    <phoneticPr fontId="10"/>
  </si>
  <si>
    <t>現場
代理人名</t>
    <rPh sb="0" eb="2">
      <t>ゲンバ</t>
    </rPh>
    <rPh sb="3" eb="5">
      <t>ダイリ</t>
    </rPh>
    <rPh sb="5" eb="6">
      <t>ニン</t>
    </rPh>
    <rPh sb="6" eb="7">
      <t>メイ</t>
    </rPh>
    <phoneticPr fontId="10"/>
  </si>
  <si>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10"/>
  </si>
  <si>
    <t>有　 無</t>
    <rPh sb="0" eb="1">
      <t>ユウ</t>
    </rPh>
    <rPh sb="3" eb="4">
      <t>ム</t>
    </rPh>
    <phoneticPr fontId="10"/>
  </si>
  <si>
    <t>外国人建設就労者の従事の状況(有無)</t>
    <phoneticPr fontId="10"/>
  </si>
  <si>
    <t>外国人建設就労者の従事の状況(有無)</t>
    <phoneticPr fontId="10"/>
  </si>
  <si>
    <t>外国人技能実習生の従事状況(有無)</t>
    <phoneticPr fontId="10"/>
  </si>
  <si>
    <t>監理技術者名　
主任技術者名</t>
    <rPh sb="0" eb="2">
      <t>カンリ</t>
    </rPh>
    <rPh sb="2" eb="5">
      <t>ギジュツシャ</t>
    </rPh>
    <rPh sb="5" eb="6">
      <t>メイ</t>
    </rPh>
    <rPh sb="8" eb="10">
      <t>シュニン</t>
    </rPh>
    <rPh sb="10" eb="13">
      <t>ギジュツシャ</t>
    </rPh>
    <rPh sb="13" eb="14">
      <t>メイ</t>
    </rPh>
    <phoneticPr fontId="10"/>
  </si>
  <si>
    <t>監理技術者
補佐名</t>
    <rPh sb="0" eb="2">
      <t>カンリ</t>
    </rPh>
    <rPh sb="2" eb="5">
      <t>ギジュツシャ</t>
    </rPh>
    <rPh sb="6" eb="8">
      <t>ホサ</t>
    </rPh>
    <rPh sb="8" eb="9">
      <t>メイ</t>
    </rPh>
    <phoneticPr fontId="10"/>
  </si>
  <si>
    <t>（※１）</t>
    <phoneticPr fontId="10"/>
  </si>
  <si>
    <t>（※１）</t>
    <phoneticPr fontId="10"/>
  </si>
  <si>
    <t>県外業者と下請契約を締結する場合は、「選定理由書」を添付すること。</t>
    <rPh sb="0" eb="2">
      <t>ケンガイ</t>
    </rPh>
    <rPh sb="2" eb="4">
      <t>ギョウシャ</t>
    </rPh>
    <rPh sb="5" eb="7">
      <t>シタウケ</t>
    </rPh>
    <rPh sb="7" eb="9">
      <t>ケイヤク</t>
    </rPh>
    <rPh sb="10" eb="12">
      <t>テイケツ</t>
    </rPh>
    <rPh sb="14" eb="16">
      <t>バアイ</t>
    </rPh>
    <rPh sb="19" eb="21">
      <t>センテイ</t>
    </rPh>
    <rPh sb="21" eb="24">
      <t>リユウショ</t>
    </rPh>
    <rPh sb="26" eb="28">
      <t>テンプ</t>
    </rPh>
    <phoneticPr fontId="10"/>
  </si>
  <si>
    <t>専門
技術者名</t>
    <rPh sb="0" eb="2">
      <t>センモン</t>
    </rPh>
    <rPh sb="3" eb="6">
      <t>ギジュツシャ</t>
    </rPh>
    <rPh sb="6" eb="7">
      <t>メイ</t>
    </rPh>
    <phoneticPr fontId="10"/>
  </si>
  <si>
    <t>（※２）</t>
    <phoneticPr fontId="10"/>
  </si>
  <si>
    <t>下請契約額には、社会保険料等(健康保険・厚生年金保険・雇用保険の事業主負担分及び労働者負担分）を含むこと。</t>
    <rPh sb="0" eb="2">
      <t>シタウケ</t>
    </rPh>
    <rPh sb="2" eb="4">
      <t>ケイヤク</t>
    </rPh>
    <rPh sb="4" eb="5">
      <t>ガク</t>
    </rPh>
    <rPh sb="8" eb="10">
      <t>シャカイ</t>
    </rPh>
    <rPh sb="10" eb="13">
      <t>ホケンリョウ</t>
    </rPh>
    <rPh sb="13" eb="14">
      <t>トウ</t>
    </rPh>
    <rPh sb="15" eb="17">
      <t>ケンコウ</t>
    </rPh>
    <rPh sb="17" eb="19">
      <t>ホケン</t>
    </rPh>
    <rPh sb="20" eb="22">
      <t>コウセイ</t>
    </rPh>
    <rPh sb="22" eb="24">
      <t>ネンキン</t>
    </rPh>
    <rPh sb="24" eb="26">
      <t>ホケン</t>
    </rPh>
    <rPh sb="27" eb="29">
      <t>コヨウ</t>
    </rPh>
    <rPh sb="29" eb="31">
      <t>ホケン</t>
    </rPh>
    <rPh sb="32" eb="35">
      <t>ジギョウヌシ</t>
    </rPh>
    <rPh sb="35" eb="38">
      <t>フタンブン</t>
    </rPh>
    <rPh sb="38" eb="39">
      <t>オヨ</t>
    </rPh>
    <rPh sb="40" eb="43">
      <t>ロウドウシャ</t>
    </rPh>
    <rPh sb="43" eb="46">
      <t>フタンブン</t>
    </rPh>
    <rPh sb="48" eb="49">
      <t>フク</t>
    </rPh>
    <phoneticPr fontId="10"/>
  </si>
  <si>
    <t>（※３）</t>
    <phoneticPr fontId="10"/>
  </si>
  <si>
    <t>契約書とは、建設工事標準下請契約約款又はこれに準じた内容をもつ契約書であること。</t>
    <rPh sb="0" eb="3">
      <t>ケイヤクショ</t>
    </rPh>
    <rPh sb="6" eb="8">
      <t>ケンセツ</t>
    </rPh>
    <rPh sb="8" eb="10">
      <t>コウジ</t>
    </rPh>
    <rPh sb="10" eb="12">
      <t>ヒョウジュン</t>
    </rPh>
    <rPh sb="12" eb="14">
      <t>シタウケ</t>
    </rPh>
    <rPh sb="14" eb="16">
      <t>ケイヤク</t>
    </rPh>
    <rPh sb="16" eb="18">
      <t>ヤッカン</t>
    </rPh>
    <rPh sb="18" eb="19">
      <t>マタ</t>
    </rPh>
    <rPh sb="23" eb="24">
      <t>ジュン</t>
    </rPh>
    <rPh sb="26" eb="28">
      <t>ナイヨウ</t>
    </rPh>
    <rPh sb="31" eb="34">
      <t>ケイヤクショ</t>
    </rPh>
    <phoneticPr fontId="10"/>
  </si>
  <si>
    <t>注文書及び請書の形態による場合は、「注文書及び請書による契約について」（平成１２年６月２９日建設省経建発第１３２号）によること。</t>
    <rPh sb="0" eb="3">
      <t>チュウモンショ</t>
    </rPh>
    <rPh sb="3" eb="4">
      <t>オヨ</t>
    </rPh>
    <rPh sb="5" eb="7">
      <t>ウケショ</t>
    </rPh>
    <rPh sb="8" eb="10">
      <t>ケイタイ</t>
    </rPh>
    <rPh sb="13" eb="15">
      <t>バアイ</t>
    </rPh>
    <rPh sb="18" eb="21">
      <t>チュウモンショ</t>
    </rPh>
    <rPh sb="21" eb="22">
      <t>オヨ</t>
    </rPh>
    <rPh sb="23" eb="25">
      <t>ウケショ</t>
    </rPh>
    <rPh sb="28" eb="30">
      <t>ケイヤク</t>
    </rPh>
    <rPh sb="36" eb="38">
      <t>ヘイセイ</t>
    </rPh>
    <rPh sb="40" eb="41">
      <t>ネン</t>
    </rPh>
    <rPh sb="42" eb="43">
      <t>ガツ</t>
    </rPh>
    <rPh sb="45" eb="46">
      <t>ニチ</t>
    </rPh>
    <rPh sb="46" eb="49">
      <t>ケンセツショウ</t>
    </rPh>
    <rPh sb="49" eb="50">
      <t>キョウ</t>
    </rPh>
    <rPh sb="50" eb="51">
      <t>ケン</t>
    </rPh>
    <rPh sb="51" eb="52">
      <t>ハツ</t>
    </rPh>
    <rPh sb="52" eb="53">
      <t>ダイ</t>
    </rPh>
    <rPh sb="56" eb="57">
      <t>ゴウ</t>
    </rPh>
    <phoneticPr fontId="10"/>
  </si>
  <si>
    <t>担当
工事内容</t>
    <rPh sb="0" eb="2">
      <t>タントウ</t>
    </rPh>
    <rPh sb="3" eb="5">
      <t>コウジ</t>
    </rPh>
    <rPh sb="5" eb="7">
      <t>ナイヨウ</t>
    </rPh>
    <phoneticPr fontId="10"/>
  </si>
  <si>
    <t>（※４）</t>
    <phoneticPr fontId="10"/>
  </si>
  <si>
    <t>社会保険等未加入業者（適用除外除く）を、１次下請契約の相手方としてはならない。</t>
    <rPh sb="0" eb="2">
      <t>シャカイ</t>
    </rPh>
    <rPh sb="2" eb="4">
      <t>ホケン</t>
    </rPh>
    <rPh sb="4" eb="5">
      <t>トウ</t>
    </rPh>
    <rPh sb="5" eb="8">
      <t>ミカニュウ</t>
    </rPh>
    <rPh sb="8" eb="10">
      <t>ギョウシャ</t>
    </rPh>
    <rPh sb="11" eb="13">
      <t>テキヨウ</t>
    </rPh>
    <rPh sb="13" eb="15">
      <t>ジョガイ</t>
    </rPh>
    <rPh sb="15" eb="16">
      <t>ノゾ</t>
    </rPh>
    <rPh sb="21" eb="22">
      <t>ツギ</t>
    </rPh>
    <rPh sb="22" eb="24">
      <t>シタウケ</t>
    </rPh>
    <rPh sb="24" eb="26">
      <t>ケイヤク</t>
    </rPh>
    <rPh sb="27" eb="29">
      <t>アイテ</t>
    </rPh>
    <rPh sb="29" eb="30">
      <t>カタ</t>
    </rPh>
    <phoneticPr fontId="10"/>
  </si>
  <si>
    <t>外国人技能実習生の従事状況(有無)</t>
    <phoneticPr fontId="10"/>
  </si>
  <si>
    <t>※　色つきセルは入力必須項目。</t>
    <rPh sb="2" eb="3">
      <t>イロ</t>
    </rPh>
    <rPh sb="8" eb="10">
      <t>ニュウリョク</t>
    </rPh>
    <rPh sb="10" eb="12">
      <t>ヒッス</t>
    </rPh>
    <rPh sb="12" eb="14">
      <t>コウモク</t>
    </rPh>
    <phoneticPr fontId="10"/>
  </si>
  <si>
    <t>様式２</t>
    <rPh sb="0" eb="2">
      <t>ヨウシキ</t>
    </rPh>
    <phoneticPr fontId="10"/>
  </si>
  <si>
    <t>《再下請負関係》</t>
    <rPh sb="1" eb="2">
      <t>サイ</t>
    </rPh>
    <rPh sb="2" eb="3">
      <t>シタ</t>
    </rPh>
    <rPh sb="3" eb="5">
      <t>ウケオ</t>
    </rPh>
    <rPh sb="5" eb="7">
      <t>カンケイ</t>
    </rPh>
    <phoneticPr fontId="10"/>
  </si>
  <si>
    <t>再下請負通知書（福岡県発注工事用様式）</t>
    <rPh sb="0" eb="1">
      <t>サイ</t>
    </rPh>
    <rPh sb="1" eb="2">
      <t>シタ</t>
    </rPh>
    <rPh sb="2" eb="3">
      <t>ショウ</t>
    </rPh>
    <rPh sb="3" eb="4">
      <t>オ</t>
    </rPh>
    <rPh sb="4" eb="6">
      <t>ツウチ</t>
    </rPh>
    <rPh sb="6" eb="7">
      <t>ショ</t>
    </rPh>
    <rPh sb="8" eb="11">
      <t>フクオカケン</t>
    </rPh>
    <rPh sb="11" eb="13">
      <t>ハッチュウ</t>
    </rPh>
    <rPh sb="13" eb="15">
      <t>コウジ</t>
    </rPh>
    <rPh sb="15" eb="16">
      <t>ヨウ</t>
    </rPh>
    <rPh sb="16" eb="18">
      <t>ヨウシキ</t>
    </rPh>
    <phoneticPr fontId="10"/>
  </si>
  <si>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0"/>
  </si>
  <si>
    <t>会社名
・事業者ID</t>
    <rPh sb="0" eb="3">
      <t>カイシャメイ</t>
    </rPh>
    <rPh sb="5" eb="8">
      <t>ジギョウシャ</t>
    </rPh>
    <phoneticPr fontId="10"/>
  </si>
  <si>
    <t>直近上位
注文者名</t>
    <rPh sb="0" eb="1">
      <t>チョク</t>
    </rPh>
    <rPh sb="1" eb="2">
      <t>チカ</t>
    </rPh>
    <rPh sb="2" eb="4">
      <t>ジョウイ</t>
    </rPh>
    <rPh sb="5" eb="7">
      <t>チュウモン</t>
    </rPh>
    <rPh sb="7" eb="8">
      <t>シャ</t>
    </rPh>
    <rPh sb="8" eb="9">
      <t>メイ</t>
    </rPh>
    <phoneticPr fontId="10"/>
  </si>
  <si>
    <t>住所
電話番号</t>
    <rPh sb="0" eb="2">
      <t>ジュウショ</t>
    </rPh>
    <rPh sb="3" eb="5">
      <t>デンワ</t>
    </rPh>
    <rPh sb="5" eb="7">
      <t>バンゴウ</t>
    </rPh>
    <phoneticPr fontId="10"/>
  </si>
  <si>
    <t>【報告下請負業者】</t>
    <rPh sb="1" eb="3">
      <t>ホウコク</t>
    </rPh>
    <rPh sb="3" eb="4">
      <t>シタ</t>
    </rPh>
    <rPh sb="4" eb="6">
      <t>ウケオ</t>
    </rPh>
    <rPh sb="6" eb="8">
      <t>ギョウシャ</t>
    </rPh>
    <phoneticPr fontId="10"/>
  </si>
  <si>
    <t xml:space="preserve">TEL          (          )             </t>
    <phoneticPr fontId="10"/>
  </si>
  <si>
    <t>元請名称・事業者ID</t>
    <rPh sb="0" eb="2">
      <t>モトウケ</t>
    </rPh>
    <rPh sb="2" eb="4">
      <t>メイショウ</t>
    </rPh>
    <rPh sb="5" eb="7">
      <t>ジギョウ</t>
    </rPh>
    <rPh sb="7" eb="8">
      <t>シャ</t>
    </rPh>
    <phoneticPr fontId="10"/>
  </si>
  <si>
    <t>自　　　　　年　　　月　　　日
至　　　　　年　　　月　　　日</t>
    <rPh sb="0" eb="1">
      <t>ジ</t>
    </rPh>
    <rPh sb="6" eb="7">
      <t>ネン</t>
    </rPh>
    <rPh sb="10" eb="11">
      <t>ガツ</t>
    </rPh>
    <rPh sb="14" eb="15">
      <t>ニチ</t>
    </rPh>
    <rPh sb="16" eb="17">
      <t>イタ</t>
    </rPh>
    <phoneticPr fontId="10"/>
  </si>
  <si>
    <t>会社名・事業者ID</t>
    <rPh sb="0" eb="2">
      <t>カイシャ</t>
    </rPh>
    <rPh sb="2" eb="3">
      <t>メイ</t>
    </rPh>
    <rPh sb="4" eb="7">
      <t>ジギョウシャ</t>
    </rPh>
    <phoneticPr fontId="10"/>
  </si>
  <si>
    <r>
      <t xml:space="preserve">下請契約額
</t>
    </r>
    <r>
      <rPr>
        <sz val="9"/>
        <rFont val="ＭＳ 明朝"/>
        <family val="1"/>
        <charset val="128"/>
      </rPr>
      <t>(※１）</t>
    </r>
    <rPh sb="0" eb="2">
      <t>シタウケ</t>
    </rPh>
    <rPh sb="2" eb="4">
      <t>ケイヤク</t>
    </rPh>
    <rPh sb="4" eb="5">
      <t>ガク</t>
    </rPh>
    <phoneticPr fontId="10"/>
  </si>
  <si>
    <t>《自社に関する事項》</t>
    <rPh sb="1" eb="3">
      <t>ジシャ</t>
    </rPh>
    <phoneticPr fontId="10"/>
  </si>
  <si>
    <t>健康保険等の加入状況
（ ※２ ）</t>
    <rPh sb="0" eb="2">
      <t>ケンコウ</t>
    </rPh>
    <rPh sb="2" eb="4">
      <t>ホケン</t>
    </rPh>
    <rPh sb="4" eb="5">
      <t>トウ</t>
    </rPh>
    <rPh sb="6" eb="8">
      <t>カニュウ</t>
    </rPh>
    <rPh sb="8" eb="10">
      <t>ジョウキョウ</t>
    </rPh>
    <phoneticPr fontId="10"/>
  </si>
  <si>
    <t>外国人技能実習生の従事状況(有無)</t>
    <phoneticPr fontId="10"/>
  </si>
  <si>
    <t>作　　業　　員　　名　　簿</t>
  </si>
  <si>
    <t>（　　年　　月　　日作成)</t>
    <phoneticPr fontId="10"/>
  </si>
  <si>
    <t>元請
確認欄</t>
    <phoneticPr fontId="10"/>
  </si>
  <si>
    <t>事業所の名称
・現場ID</t>
    <rPh sb="8" eb="10">
      <t>ゲンバ</t>
    </rPh>
    <phoneticPr fontId="10"/>
  </si>
  <si>
    <t>所長名</t>
  </si>
  <si>
    <t>提出日　　　　　年　　　月　　　日</t>
    <rPh sb="0" eb="2">
      <t>テイシュツ</t>
    </rPh>
    <rPh sb="2" eb="3">
      <t>ビ</t>
    </rPh>
    <rPh sb="8" eb="9">
      <t>ネン</t>
    </rPh>
    <rPh sb="12" eb="13">
      <t>ガツ</t>
    </rPh>
    <rPh sb="16" eb="17">
      <t>ヒ</t>
    </rPh>
    <phoneticPr fontId="10"/>
  </si>
  <si>
    <t>本書面に記載した内容は、作業員名簿として安全衛生管理や労働災害発生時の緊急連絡・対応のために元請負業者に提示することについて、記載者本人は同意しています。</t>
    <phoneticPr fontId="10"/>
  </si>
  <si>
    <t>一次会社名
・事業者ID</t>
    <rPh sb="0" eb="1">
      <t>イチ</t>
    </rPh>
    <rPh sb="7" eb="9">
      <t>ジギョウ</t>
    </rPh>
    <rPh sb="9" eb="10">
      <t>シャ</t>
    </rPh>
    <phoneticPr fontId="10"/>
  </si>
  <si>
    <t>（　次)会社名
・事業者ID</t>
    <rPh sb="9" eb="12">
      <t>ジギョウシャ</t>
    </rPh>
    <phoneticPr fontId="10"/>
  </si>
  <si>
    <t>番号</t>
    <rPh sb="0" eb="1">
      <t>バン</t>
    </rPh>
    <rPh sb="1" eb="2">
      <t>ゴウ</t>
    </rPh>
    <phoneticPr fontId="10"/>
  </si>
  <si>
    <t>ふりがな</t>
    <phoneticPr fontId="10"/>
  </si>
  <si>
    <t>職種</t>
  </si>
  <si>
    <t>※</t>
    <phoneticPr fontId="10"/>
  </si>
  <si>
    <t>生年月日</t>
    <phoneticPr fontId="10"/>
  </si>
  <si>
    <t>建設業退職金
共済制度</t>
    <rPh sb="0" eb="3">
      <t>ケンセツギョウ</t>
    </rPh>
    <rPh sb="3" eb="6">
      <t>タイショクキン</t>
    </rPh>
    <rPh sb="7" eb="9">
      <t>キョウサイ</t>
    </rPh>
    <rPh sb="9" eb="11">
      <t>セイド</t>
    </rPh>
    <phoneticPr fontId="10"/>
  </si>
  <si>
    <t>教　育・資　格・免　許</t>
    <rPh sb="0" eb="1">
      <t>キョウ</t>
    </rPh>
    <rPh sb="2" eb="3">
      <t>イク</t>
    </rPh>
    <rPh sb="4" eb="5">
      <t>シ</t>
    </rPh>
    <rPh sb="6" eb="7">
      <t>カク</t>
    </rPh>
    <rPh sb="8" eb="9">
      <t>メン</t>
    </rPh>
    <rPh sb="10" eb="11">
      <t>モト</t>
    </rPh>
    <phoneticPr fontId="10"/>
  </si>
  <si>
    <t>入場年月日</t>
  </si>
  <si>
    <t>氏名</t>
  </si>
  <si>
    <t>年金保険</t>
    <rPh sb="0" eb="2">
      <t>ネンキン</t>
    </rPh>
    <rPh sb="2" eb="4">
      <t>ホケン</t>
    </rPh>
    <phoneticPr fontId="10"/>
  </si>
  <si>
    <t>年齢</t>
  </si>
  <si>
    <t>中小企業退職金
共済制度</t>
    <rPh sb="0" eb="2">
      <t>チュウショウ</t>
    </rPh>
    <rPh sb="2" eb="4">
      <t>キギョウ</t>
    </rPh>
    <rPh sb="4" eb="6">
      <t>タイショク</t>
    </rPh>
    <rPh sb="6" eb="7">
      <t>キン</t>
    </rPh>
    <rPh sb="8" eb="10">
      <t>キョウサイ</t>
    </rPh>
    <rPh sb="10" eb="12">
      <t>セイド</t>
    </rPh>
    <phoneticPr fontId="10"/>
  </si>
  <si>
    <t>雇入・職長
特別教育</t>
    <rPh sb="0" eb="1">
      <t>ヤトイ</t>
    </rPh>
    <rPh sb="1" eb="2">
      <t>ニュウ</t>
    </rPh>
    <rPh sb="3" eb="5">
      <t>ショクチョウ</t>
    </rPh>
    <rPh sb="6" eb="8">
      <t>トクベツ</t>
    </rPh>
    <rPh sb="8" eb="10">
      <t>キョウイク</t>
    </rPh>
    <phoneticPr fontId="10"/>
  </si>
  <si>
    <t>技能講習</t>
  </si>
  <si>
    <t>免　許</t>
    <phoneticPr fontId="10"/>
  </si>
  <si>
    <t>受入教育
実施年月日</t>
    <phoneticPr fontId="10"/>
  </si>
  <si>
    <t>技能者ID</t>
    <rPh sb="0" eb="3">
      <t>ギノウシャ</t>
    </rPh>
    <phoneticPr fontId="10"/>
  </si>
  <si>
    <t>年　月　日</t>
  </si>
  <si>
    <t>歳</t>
  </si>
  <si>
    <t>（注)１．※印欄には次の略称を入れる。</t>
    <rPh sb="1" eb="2">
      <t>チュウ</t>
    </rPh>
    <rPh sb="6" eb="7">
      <t>ジルシ</t>
    </rPh>
    <rPh sb="7" eb="8">
      <t>ラン</t>
    </rPh>
    <rPh sb="10" eb="11">
      <t>ツギ</t>
    </rPh>
    <rPh sb="12" eb="14">
      <t>リャクショウ</t>
    </rPh>
    <rPh sb="15" eb="16">
      <t>イ</t>
    </rPh>
    <phoneticPr fontId="10"/>
  </si>
  <si>
    <t>（注）６．年金保険欄には、左欄に年金保険の名称（厚生年金、国民年金）を記載。
　　　　　各年金の受給者である場合は、左欄に「受給者」と記載。</t>
    <phoneticPr fontId="10"/>
  </si>
  <si>
    <t>　　現 … 現場代理人</t>
    <rPh sb="2" eb="3">
      <t>ゲン</t>
    </rPh>
    <phoneticPr fontId="10"/>
  </si>
  <si>
    <t>作 … 作業主任者（（注）2.)</t>
    <rPh sb="0" eb="1">
      <t>サク</t>
    </rPh>
    <phoneticPr fontId="10"/>
  </si>
  <si>
    <t>　　女 … 女性作業員</t>
    <rPh sb="2" eb="3">
      <t>オンナ</t>
    </rPh>
    <phoneticPr fontId="10"/>
  </si>
  <si>
    <t>未 … 18歳未満の作業員</t>
    <rPh sb="0" eb="1">
      <t>ミ</t>
    </rPh>
    <rPh sb="6" eb="7">
      <t>サイ</t>
    </rPh>
    <rPh sb="7" eb="9">
      <t>ミマン</t>
    </rPh>
    <rPh sb="10" eb="13">
      <t>サギョウイン</t>
    </rPh>
    <phoneticPr fontId="10"/>
  </si>
  <si>
    <t>　　主 … 主任技術者</t>
    <rPh sb="2" eb="3">
      <t>シュ</t>
    </rPh>
    <phoneticPr fontId="10"/>
  </si>
  <si>
    <t>職 … 職　長</t>
    <rPh sb="0" eb="1">
      <t>ショク</t>
    </rPh>
    <phoneticPr fontId="10"/>
  </si>
  <si>
    <t>安 … 安全衛生責任者</t>
    <rPh sb="0" eb="1">
      <t>アン</t>
    </rPh>
    <phoneticPr fontId="10"/>
  </si>
  <si>
    <t xml:space="preserve"> 能 … 能力向上教育</t>
    <rPh sb="1" eb="2">
      <t>ノウ</t>
    </rPh>
    <rPh sb="5" eb="7">
      <t>ノウリョク</t>
    </rPh>
    <rPh sb="7" eb="9">
      <t>コウジョウ</t>
    </rPh>
    <rPh sb="9" eb="11">
      <t>キョウイク</t>
    </rPh>
    <phoneticPr fontId="10"/>
  </si>
  <si>
    <t>再 … 危険有害業務・再発防止教育</t>
    <rPh sb="0" eb="1">
      <t>サイ</t>
    </rPh>
    <rPh sb="4" eb="6">
      <t>キケン</t>
    </rPh>
    <rPh sb="6" eb="8">
      <t>ユウガイ</t>
    </rPh>
    <rPh sb="8" eb="10">
      <t>ギョウム</t>
    </rPh>
    <rPh sb="11" eb="13">
      <t>サイハツ</t>
    </rPh>
    <rPh sb="13" eb="15">
      <t>ボウシ</t>
    </rPh>
    <rPh sb="15" eb="17">
      <t>キョウイク</t>
    </rPh>
    <phoneticPr fontId="10"/>
  </si>
  <si>
    <t>（注）７．雇用保険欄には右欄に被保険者番号の下４けたを記載。（日雇労働被保険者の場合には
          左欄に「日雇保険」と記載）事業主である等により雇用保険の適用除外である場合には
          左欄に「適用除外」と記載。</t>
    <phoneticPr fontId="10"/>
  </si>
  <si>
    <t>　　習 … 外国人技能実習生</t>
    <rPh sb="2" eb="3">
      <t>シュウ</t>
    </rPh>
    <phoneticPr fontId="10"/>
  </si>
  <si>
    <t>就 … 外国人建設就労者</t>
    <rPh sb="0" eb="1">
      <t>シュウ</t>
    </rPh>
    <phoneticPr fontId="10"/>
  </si>
  <si>
    <t>　　 １特 …１号特定技能外国人</t>
    <rPh sb="4" eb="5">
      <t>トク</t>
    </rPh>
    <phoneticPr fontId="10"/>
  </si>
  <si>
    <t>（注）２．作業主任者は作業を直接指揮する義務を負うので、同時に施工されている他の現場や、同一現場に
          おいても他の作業個所との作業主任者を兼務することは、法的に認められていないので、複数の選任
          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64" eb="65">
      <t>ホカ</t>
    </rPh>
    <rPh sb="68" eb="70">
      <t>カショ</t>
    </rPh>
    <rPh sb="72" eb="74">
      <t>サギョウ</t>
    </rPh>
    <rPh sb="74" eb="77">
      <t>シュニンシャ</t>
    </rPh>
    <rPh sb="78" eb="80">
      <t>ケンム</t>
    </rPh>
    <rPh sb="86" eb="88">
      <t>ホウテキ</t>
    </rPh>
    <rPh sb="89" eb="90">
      <t>ミト</t>
    </rPh>
    <rPh sb="100" eb="102">
      <t>フクスウ</t>
    </rPh>
    <rPh sb="103" eb="105">
      <t>センニン</t>
    </rPh>
    <phoneticPr fontId="10"/>
  </si>
  <si>
    <t>（注）８．建設業退職金共済制度及び中小企業退職金共済制度への加入の有無については、それぞ
          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57" eb="58">
      <t>ラン</t>
    </rPh>
    <rPh sb="60" eb="61">
      <t>アリ</t>
    </rPh>
    <rPh sb="62" eb="63">
      <t>マタ</t>
    </rPh>
    <rPh sb="65" eb="66">
      <t>ナ</t>
    </rPh>
    <rPh sb="68" eb="70">
      <t>キサイ</t>
    </rPh>
    <phoneticPr fontId="10"/>
  </si>
  <si>
    <t>（注）３．各社別に作成するのが原則だが、リース機械等の運転者は一緒でもよい。</t>
    <rPh sb="1" eb="2">
      <t>チュウ</t>
    </rPh>
    <phoneticPr fontId="10"/>
  </si>
  <si>
    <t>（注）９．安全衛生に関する教育の内容（例：雇入時教育、職長教育、建設用リフトの運転の業務
          に係る特別教育）については「雇入・職長特別教育」欄に記載。</t>
    <phoneticPr fontId="10"/>
  </si>
  <si>
    <t>（注）４．資格・免許等の写しを添付することが望ましい。（元請から発注者への提出は不要）</t>
    <rPh sb="1" eb="2">
      <t>チュウ</t>
    </rPh>
    <rPh sb="22" eb="23">
      <t>ノゾ</t>
    </rPh>
    <rPh sb="28" eb="30">
      <t>モトウケ</t>
    </rPh>
    <rPh sb="32" eb="35">
      <t>ハッチュウシャ</t>
    </rPh>
    <rPh sb="37" eb="39">
      <t>テイシュツ</t>
    </rPh>
    <rPh sb="40" eb="42">
      <t>フヨウ</t>
    </rPh>
    <phoneticPr fontId="10"/>
  </si>
  <si>
    <t>（注）５．健康保険欄には、左欄に健康保険の名称（健康保険組合、協会けんぽ、建設国保、国民健康保険）を記載。
          上記の保険に加入しておらず、後期高齢者である等により、国民健康保険の適用除外である場合には、
          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39" eb="41">
      <t>コクホ</t>
    </rPh>
    <rPh sb="42" eb="44">
      <t>コクミン</t>
    </rPh>
    <rPh sb="44" eb="46">
      <t>ケンコウ</t>
    </rPh>
    <rPh sb="46" eb="48">
      <t>ホケン</t>
    </rPh>
    <phoneticPr fontId="10"/>
  </si>
  <si>
    <t>（注）10．建設工事に係る知識及び技術又は技能に関する資格（例：登録○○基幹技能者、○級○
          ○施工管理技士）を有する場合は、「免許」欄に記載。</t>
    <rPh sb="57" eb="59">
      <t>セコウ</t>
    </rPh>
    <rPh sb="59" eb="61">
      <t>カンリ</t>
    </rPh>
    <phoneticPr fontId="10"/>
  </si>
  <si>
    <t>（注）11．記載事項の一部について、別紙を用いて記載しても差し支えない。</t>
    <phoneticPr fontId="10"/>
  </si>
  <si>
    <t>請負者</t>
    <rPh sb="0" eb="2">
      <t>ウケオイ</t>
    </rPh>
    <rPh sb="2" eb="3">
      <t>シャ</t>
    </rPh>
    <phoneticPr fontId="10"/>
  </si>
  <si>
    <t>選　定　理　由　書</t>
    <rPh sb="0" eb="1">
      <t>セン</t>
    </rPh>
    <rPh sb="2" eb="3">
      <t>サダム</t>
    </rPh>
    <rPh sb="4" eb="5">
      <t>リ</t>
    </rPh>
    <rPh sb="6" eb="7">
      <t>ヨシ</t>
    </rPh>
    <rPh sb="8" eb="9">
      <t>ショ</t>
    </rPh>
    <phoneticPr fontId="10"/>
  </si>
  <si>
    <t>県外の建設業者を下請負人に選定したので、下記のとおり報告致します。</t>
    <rPh sb="0" eb="2">
      <t>ケンガイ</t>
    </rPh>
    <rPh sb="3" eb="6">
      <t>ケンセツギョウ</t>
    </rPh>
    <rPh sb="6" eb="7">
      <t>シャ</t>
    </rPh>
    <rPh sb="8" eb="9">
      <t>シタ</t>
    </rPh>
    <rPh sb="9" eb="11">
      <t>ウケオイ</t>
    </rPh>
    <rPh sb="11" eb="12">
      <t>ニン</t>
    </rPh>
    <rPh sb="13" eb="15">
      <t>センテイ</t>
    </rPh>
    <rPh sb="20" eb="22">
      <t>カキ</t>
    </rPh>
    <rPh sb="26" eb="28">
      <t>ホウコク</t>
    </rPh>
    <rPh sb="28" eb="29">
      <t>イタ</t>
    </rPh>
    <phoneticPr fontId="10"/>
  </si>
  <si>
    <t>１　下請負人の住所又は所在</t>
    <rPh sb="2" eb="3">
      <t>シタ</t>
    </rPh>
    <rPh sb="3" eb="5">
      <t>ウケオイ</t>
    </rPh>
    <rPh sb="5" eb="6">
      <t>ニン</t>
    </rPh>
    <rPh sb="7" eb="9">
      <t>ジュウショ</t>
    </rPh>
    <rPh sb="9" eb="10">
      <t>マタ</t>
    </rPh>
    <rPh sb="11" eb="13">
      <t>ショザイ</t>
    </rPh>
    <phoneticPr fontId="10"/>
  </si>
  <si>
    <t>２　氏名又は名称</t>
    <rPh sb="2" eb="4">
      <t>シメイ</t>
    </rPh>
    <rPh sb="4" eb="5">
      <t>マタ</t>
    </rPh>
    <rPh sb="6" eb="8">
      <t>メイショウ</t>
    </rPh>
    <phoneticPr fontId="10"/>
  </si>
  <si>
    <t>３　建設業許可番号</t>
    <rPh sb="2" eb="4">
      <t>ケンセツ</t>
    </rPh>
    <rPh sb="4" eb="5">
      <t>ギョウ</t>
    </rPh>
    <rPh sb="5" eb="7">
      <t>キョカ</t>
    </rPh>
    <rPh sb="7" eb="9">
      <t>バンゴウ</t>
    </rPh>
    <phoneticPr fontId="10"/>
  </si>
  <si>
    <t>・大臣許可</t>
    <rPh sb="1" eb="3">
      <t>ダイジン</t>
    </rPh>
    <rPh sb="3" eb="5">
      <t>キョカ</t>
    </rPh>
    <phoneticPr fontId="10"/>
  </si>
  <si>
    <t>・知事許可</t>
    <rPh sb="1" eb="3">
      <t>チジ</t>
    </rPh>
    <rPh sb="3" eb="5">
      <t>キョカ</t>
    </rPh>
    <phoneticPr fontId="10"/>
  </si>
  <si>
    <t>・許可なし</t>
    <rPh sb="1" eb="3">
      <t>キョカ</t>
    </rPh>
    <phoneticPr fontId="10"/>
  </si>
  <si>
    <t>号）</t>
    <rPh sb="0" eb="1">
      <t>ゴウ</t>
    </rPh>
    <phoneticPr fontId="10"/>
  </si>
  <si>
    <t>４　契約額</t>
    <rPh sb="2" eb="4">
      <t>ケイヤク</t>
    </rPh>
    <rPh sb="4" eb="5">
      <t>ガク</t>
    </rPh>
    <phoneticPr fontId="10"/>
  </si>
  <si>
    <t>円</t>
    <rPh sb="0" eb="1">
      <t>エン</t>
    </rPh>
    <phoneticPr fontId="10"/>
  </si>
  <si>
    <t>５　工期</t>
    <rPh sb="2" eb="4">
      <t>コウキ</t>
    </rPh>
    <phoneticPr fontId="10"/>
  </si>
  <si>
    <t>～</t>
    <phoneticPr fontId="10"/>
  </si>
  <si>
    <t>６　県内業者にしなかった理由</t>
    <rPh sb="2" eb="4">
      <t>ケンナイ</t>
    </rPh>
    <rPh sb="4" eb="6">
      <t>ギョウシャ</t>
    </rPh>
    <rPh sb="12" eb="14">
      <t>リユウ</t>
    </rPh>
    <phoneticPr fontId="10"/>
  </si>
  <si>
    <t>（具体的に記載すること。）</t>
    <rPh sb="1" eb="4">
      <t>グタイテキ</t>
    </rPh>
    <rPh sb="5" eb="7">
      <t>キサイ</t>
    </rPh>
    <phoneticPr fontId="10"/>
  </si>
  <si>
    <t>100</t>
    <phoneticPr fontId="10"/>
  </si>
  <si>
    <t>110</t>
    <phoneticPr fontId="10"/>
  </si>
  <si>
    <t>120</t>
    <phoneticPr fontId="10"/>
  </si>
  <si>
    <t>130</t>
    <phoneticPr fontId="10"/>
  </si>
  <si>
    <t>140</t>
    <phoneticPr fontId="10"/>
  </si>
  <si>
    <t>様式３（R4.10）</t>
    <rPh sb="0" eb="2">
      <t>ヨウシキ</t>
    </rPh>
    <phoneticPr fontId="10"/>
  </si>
  <si>
    <t>（福岡県発注工事用様式）</t>
    <phoneticPr fontId="10"/>
  </si>
  <si>
    <t>適正な労働条件に係る
「誓約書」の日付</t>
    <rPh sb="0" eb="2">
      <t>テキセイ</t>
    </rPh>
    <rPh sb="3" eb="7">
      <t>ロウドウジョウケン</t>
    </rPh>
    <rPh sb="8" eb="9">
      <t>カカ</t>
    </rPh>
    <rPh sb="12" eb="15">
      <t>セイヤクショ</t>
    </rPh>
    <rPh sb="17" eb="19">
      <t>ヒヅケ</t>
    </rPh>
    <phoneticPr fontId="92"/>
  </si>
  <si>
    <t>年　　月　　日</t>
    <rPh sb="0" eb="1">
      <t>ネン</t>
    </rPh>
    <rPh sb="3" eb="4">
      <t>ツキ</t>
    </rPh>
    <rPh sb="6" eb="7">
      <t>ヒ</t>
    </rPh>
    <phoneticPr fontId="92"/>
  </si>
  <si>
    <t>福岡県○○県土整備事務所長　殿</t>
  </si>
  <si>
    <t>福岡市博多区東公園７－７</t>
  </si>
  <si>
    <t>(株）福岡企画技調</t>
  </si>
  <si>
    <t>代表取締役　企画太郎</t>
  </si>
  <si>
    <t>○</t>
  </si>
  <si>
    <t>「安全・訓練等の活動報告書」は工事打合せ簿によるものとして削除</t>
    <rPh sb="29" eb="31">
      <t>サクジョ</t>
    </rPh>
    <phoneticPr fontId="10"/>
  </si>
  <si>
    <t>削除</t>
    <rPh sb="0" eb="2">
      <t>サクジョ</t>
    </rPh>
    <phoneticPr fontId="10"/>
  </si>
  <si>
    <t>「土木工事施工管理の手引き」改定に伴い、工事打合せ簿によるものは、各様式の決済欄を削除した</t>
    <rPh sb="1" eb="5">
      <t>ドボクコウジ</t>
    </rPh>
    <rPh sb="5" eb="9">
      <t>セコウカンリ</t>
    </rPh>
    <rPh sb="10" eb="12">
      <t>テビ</t>
    </rPh>
    <rPh sb="14" eb="16">
      <t>カイテイ</t>
    </rPh>
    <rPh sb="17" eb="18">
      <t>トモナ</t>
    </rPh>
    <rPh sb="20" eb="22">
      <t>コウジ</t>
    </rPh>
    <rPh sb="22" eb="24">
      <t>ウチアワ</t>
    </rPh>
    <rPh sb="25" eb="26">
      <t>ボ</t>
    </rPh>
    <rPh sb="33" eb="36">
      <t>カクヨウシキ</t>
    </rPh>
    <rPh sb="37" eb="40">
      <t>ケッサイラン</t>
    </rPh>
    <rPh sb="41" eb="43">
      <t>サクジョ</t>
    </rPh>
    <phoneticPr fontId="10"/>
  </si>
  <si>
    <t>改定</t>
    <rPh sb="0" eb="2">
      <t>カイテイ</t>
    </rPh>
    <phoneticPr fontId="10"/>
  </si>
  <si>
    <t>「土木工事施工管理の手引き」改定に伴い、一部書類の提出時期、摘要を見直し</t>
    <rPh sb="20" eb="22">
      <t>イチブ</t>
    </rPh>
    <rPh sb="22" eb="24">
      <t>ショルイ</t>
    </rPh>
    <rPh sb="25" eb="29">
      <t>テイシュツジキ</t>
    </rPh>
    <rPh sb="30" eb="32">
      <t>テキヨウ</t>
    </rPh>
    <rPh sb="33" eb="35">
      <t>ミナオ</t>
    </rPh>
    <phoneticPr fontId="10"/>
  </si>
  <si>
    <t>「事前協議チェックシート【工事】」、「材料承認願い」、「施工体系図」の改定</t>
    <rPh sb="19" eb="23">
      <t>ザイリョウショウニン</t>
    </rPh>
    <rPh sb="23" eb="24">
      <t>ネガ</t>
    </rPh>
    <rPh sb="28" eb="33">
      <t>セコウタイケイズ</t>
    </rPh>
    <rPh sb="35" eb="37">
      <t>カイテイ</t>
    </rPh>
    <phoneticPr fontId="10"/>
  </si>
  <si>
    <t>※処分地の面積が分かるような資料を添付すること
※処分地の形状や用途によっては、土砂埋立の許可等が必要になりますので、許可証等の写しを添付すること。
※その他、監督員が必要と認める書類を添付すること。</t>
    <rPh sb="78" eb="79">
      <t>タ</t>
    </rPh>
    <rPh sb="80" eb="83">
      <t>カントクイン</t>
    </rPh>
    <rPh sb="84" eb="86">
      <t>ヒツヨウ</t>
    </rPh>
    <rPh sb="87" eb="88">
      <t>ミト</t>
    </rPh>
    <rPh sb="90" eb="92">
      <t>ショルイ</t>
    </rPh>
    <rPh sb="93" eb="95">
      <t>テンプ</t>
    </rPh>
    <phoneticPr fontId="10"/>
  </si>
  <si>
    <t>監督員への書類提出は、原則として工事打合せ簿によること
監督員は決裁区分に応じて、適宜決裁欄を追加すること</t>
    <rPh sb="0" eb="3">
      <t>カントクイン</t>
    </rPh>
    <rPh sb="5" eb="7">
      <t>ショルイ</t>
    </rPh>
    <rPh sb="7" eb="9">
      <t>テイシュツ</t>
    </rPh>
    <rPh sb="11" eb="13">
      <t>ゲンソク</t>
    </rPh>
    <rPh sb="16" eb="20">
      <t>コウジウチアワ</t>
    </rPh>
    <rPh sb="21" eb="22">
      <t>ボ</t>
    </rPh>
    <rPh sb="28" eb="31">
      <t>カントクイン</t>
    </rPh>
    <rPh sb="32" eb="36">
      <t>ケッサイクブン</t>
    </rPh>
    <rPh sb="37" eb="38">
      <t>オウ</t>
    </rPh>
    <rPh sb="41" eb="43">
      <t>テキギ</t>
    </rPh>
    <rPh sb="43" eb="46">
      <t>ケッサイラン</t>
    </rPh>
    <rPh sb="47" eb="49">
      <t>ツイカ</t>
    </rPh>
    <phoneticPr fontId="10"/>
  </si>
  <si>
    <t>令和　　　年　　　月　　　日</t>
    <rPh sb="0" eb="2">
      <t>レイワ</t>
    </rPh>
    <rPh sb="5" eb="6">
      <t>ネン</t>
    </rPh>
    <rPh sb="9" eb="10">
      <t>ガツ</t>
    </rPh>
    <rPh sb="13" eb="14">
      <t>ニチ</t>
    </rPh>
    <phoneticPr fontId="10"/>
  </si>
  <si>
    <t>工 　事 　名：</t>
    <rPh sb="0" eb="1">
      <t>コウ</t>
    </rPh>
    <rPh sb="3" eb="4">
      <t>コト</t>
    </rPh>
    <rPh sb="6" eb="7">
      <t>メイ</t>
    </rPh>
    <phoneticPr fontId="10"/>
  </si>
  <si>
    <t>受注会社名：</t>
    <rPh sb="0" eb="2">
      <t>ジュチュウ</t>
    </rPh>
    <rPh sb="2" eb="4">
      <t>カイシャ</t>
    </rPh>
    <rPh sb="4" eb="5">
      <t>メイ</t>
    </rPh>
    <phoneticPr fontId="10"/>
  </si>
  <si>
    <t>作 　成 　者：</t>
    <rPh sb="0" eb="1">
      <t>サク</t>
    </rPh>
    <rPh sb="3" eb="4">
      <t>シゲル</t>
    </rPh>
    <rPh sb="6" eb="7">
      <t>シャ</t>
    </rPh>
    <phoneticPr fontId="10"/>
  </si>
  <si>
    <r>
      <t>令和４年</t>
    </r>
    <r>
      <rPr>
        <sz val="11"/>
        <rFont val="ＭＳ Ｐゴシック"/>
        <family val="3"/>
        <charset val="128"/>
        <scheme val="minor"/>
      </rPr>
      <t>１０月改定</t>
    </r>
    <rPh sb="0" eb="2">
      <t>レイワ</t>
    </rPh>
    <rPh sb="3" eb="4">
      <t>ネン</t>
    </rPh>
    <rPh sb="6" eb="7">
      <t>ガツ</t>
    </rPh>
    <rPh sb="7" eb="9">
      <t>カイテイ</t>
    </rPh>
    <phoneticPr fontId="92"/>
  </si>
  <si>
    <t>ＩＣＴ活用工事（床掘工）計画書</t>
    <rPh sb="3" eb="5">
      <t>カツヨウ</t>
    </rPh>
    <rPh sb="5" eb="7">
      <t>コウジ</t>
    </rPh>
    <rPh sb="8" eb="10">
      <t>トコボリ</t>
    </rPh>
    <rPh sb="10" eb="11">
      <t>コウ</t>
    </rPh>
    <rPh sb="12" eb="14">
      <t>ケイカク</t>
    </rPh>
    <rPh sb="14" eb="15">
      <t>ショ</t>
    </rPh>
    <phoneticPr fontId="92"/>
  </si>
  <si>
    <t>表１：該当する発注方式のチェック欄に「■」と記入する。</t>
    <rPh sb="0" eb="1">
      <t>ヒョウ</t>
    </rPh>
    <rPh sb="3" eb="5">
      <t>ガイトウ</t>
    </rPh>
    <rPh sb="7" eb="9">
      <t>ハッチュウ</t>
    </rPh>
    <rPh sb="9" eb="11">
      <t>ホウシキ</t>
    </rPh>
    <rPh sb="16" eb="17">
      <t>ラン</t>
    </rPh>
    <rPh sb="22" eb="24">
      <t>キニュウ</t>
    </rPh>
    <phoneticPr fontId="92"/>
  </si>
  <si>
    <t>当該工事の床掘工において施工プロセス②③を活用し実施します。</t>
    <rPh sb="0" eb="4">
      <t>トウガイコウジ</t>
    </rPh>
    <rPh sb="5" eb="7">
      <t>トコボリ</t>
    </rPh>
    <rPh sb="7" eb="8">
      <t>コウ</t>
    </rPh>
    <rPh sb="12" eb="14">
      <t>セコウ</t>
    </rPh>
    <rPh sb="21" eb="23">
      <t>カツヨウ</t>
    </rPh>
    <rPh sb="24" eb="26">
      <t>ジッシ</t>
    </rPh>
    <phoneticPr fontId="92"/>
  </si>
  <si>
    <t>表２：当該工事の作業土工（床掘）において活用する施工プロセスのチェック欄および実施する作業内容に「■」と記入する。</t>
    <rPh sb="0" eb="1">
      <t>ヒョウ</t>
    </rPh>
    <rPh sb="3" eb="5">
      <t>トウガイ</t>
    </rPh>
    <rPh sb="5" eb="7">
      <t>コウジ</t>
    </rPh>
    <rPh sb="8" eb="10">
      <t>サギョウ</t>
    </rPh>
    <rPh sb="10" eb="12">
      <t>ドコウ</t>
    </rPh>
    <rPh sb="13" eb="15">
      <t>トコボリ</t>
    </rPh>
    <rPh sb="20" eb="22">
      <t>カツヨウ</t>
    </rPh>
    <rPh sb="24" eb="26">
      <t>セコウ</t>
    </rPh>
    <rPh sb="35" eb="36">
      <t>ラン</t>
    </rPh>
    <rPh sb="39" eb="41">
      <t>ジッシ</t>
    </rPh>
    <rPh sb="43" eb="45">
      <t>サギョウ</t>
    </rPh>
    <rPh sb="45" eb="47">
      <t>ナイヨウ</t>
    </rPh>
    <rPh sb="52" eb="54">
      <t>キニュウ</t>
    </rPh>
    <phoneticPr fontId="92"/>
  </si>
  <si>
    <t>床掘工</t>
    <rPh sb="0" eb="2">
      <t>トコボリ</t>
    </rPh>
    <rPh sb="2" eb="3">
      <t>コウ</t>
    </rPh>
    <phoneticPr fontId="92"/>
  </si>
  <si>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t>
    <rPh sb="3" eb="5">
      <t>ジゲン</t>
    </rPh>
    <rPh sb="29" eb="31">
      <t>ジゲン</t>
    </rPh>
    <rPh sb="53" eb="55">
      <t>サイヨウ</t>
    </rPh>
    <rPh sb="57" eb="59">
      <t>ケンセツ</t>
    </rPh>
    <rPh sb="59" eb="61">
      <t>キカイ</t>
    </rPh>
    <rPh sb="61" eb="62">
      <t>オヨ</t>
    </rPh>
    <rPh sb="63" eb="65">
      <t>カツヨウ</t>
    </rPh>
    <rPh sb="65" eb="67">
      <t>サギョウ</t>
    </rPh>
    <rPh sb="67" eb="69">
      <t>コウシュ</t>
    </rPh>
    <rPh sb="70" eb="72">
      <t>セコウ</t>
    </rPh>
    <rPh sb="72" eb="74">
      <t>ハンイ</t>
    </rPh>
    <rPh sb="75" eb="77">
      <t>ベット</t>
    </rPh>
    <rPh sb="77" eb="80">
      <t>ヘイメンズ</t>
    </rPh>
    <rPh sb="80" eb="81">
      <t>ナド</t>
    </rPh>
    <rPh sb="91" eb="93">
      <t>ジュチュウ</t>
    </rPh>
    <rPh sb="93" eb="94">
      <t>ゴ</t>
    </rPh>
    <rPh sb="95" eb="97">
      <t>キョウギ</t>
    </rPh>
    <rPh sb="100" eb="102">
      <t>ケッテイ</t>
    </rPh>
    <phoneticPr fontId="92"/>
  </si>
  <si>
    <r>
      <t>令和４年１０</t>
    </r>
    <r>
      <rPr>
        <sz val="11"/>
        <rFont val="ＭＳ Ｐゴシック"/>
        <family val="3"/>
        <charset val="128"/>
        <scheme val="minor"/>
      </rPr>
      <t>月改定</t>
    </r>
    <rPh sb="0" eb="2">
      <t>レイワ</t>
    </rPh>
    <rPh sb="3" eb="4">
      <t>ネン</t>
    </rPh>
    <rPh sb="6" eb="7">
      <t>ガツ</t>
    </rPh>
    <rPh sb="7" eb="9">
      <t>カイテイ</t>
    </rPh>
    <phoneticPr fontId="92"/>
  </si>
  <si>
    <t>ＩＣＴ活用工事（小規模土工）計画書</t>
    <rPh sb="3" eb="5">
      <t>カツヨウ</t>
    </rPh>
    <rPh sb="5" eb="7">
      <t>コウジ</t>
    </rPh>
    <rPh sb="8" eb="11">
      <t>ショウキボ</t>
    </rPh>
    <rPh sb="11" eb="12">
      <t>ド</t>
    </rPh>
    <rPh sb="12" eb="13">
      <t>コウ</t>
    </rPh>
    <rPh sb="14" eb="16">
      <t>ケイカク</t>
    </rPh>
    <rPh sb="16" eb="17">
      <t>ショ</t>
    </rPh>
    <phoneticPr fontId="92"/>
  </si>
  <si>
    <t>※活用必須工種が【小規模土工】の場合は表１へ。違う場合は表２へ。</t>
    <rPh sb="1" eb="7">
      <t>カツヨウヒッスウコウシュ</t>
    </rPh>
    <rPh sb="9" eb="12">
      <t>ショウキボ</t>
    </rPh>
    <rPh sb="12" eb="14">
      <t>ドコウ</t>
    </rPh>
    <rPh sb="16" eb="18">
      <t>バアイ</t>
    </rPh>
    <rPh sb="19" eb="20">
      <t>ヒョウ</t>
    </rPh>
    <rPh sb="23" eb="24">
      <t>チガ</t>
    </rPh>
    <rPh sb="25" eb="27">
      <t>バアイ</t>
    </rPh>
    <rPh sb="28" eb="29">
      <t>ヒョウ</t>
    </rPh>
    <phoneticPr fontId="92"/>
  </si>
  <si>
    <t>当該工事の小規模土工において施工プロセス①～⑤を活用し実施します。</t>
    <rPh sb="0" eb="4">
      <t>トウガイコウジ</t>
    </rPh>
    <rPh sb="5" eb="8">
      <t>ショウキボ</t>
    </rPh>
    <rPh sb="8" eb="10">
      <t>ドコウ</t>
    </rPh>
    <rPh sb="9" eb="10">
      <t>コウ</t>
    </rPh>
    <rPh sb="14" eb="16">
      <t>セコウ</t>
    </rPh>
    <rPh sb="24" eb="26">
      <t>カツヨウ</t>
    </rPh>
    <rPh sb="27" eb="29">
      <t>ジッシ</t>
    </rPh>
    <phoneticPr fontId="92"/>
  </si>
  <si>
    <t>当該工事の小規模土工において施工プロセス②④⑤を活用し実施します。</t>
    <rPh sb="0" eb="4">
      <t>トウガイコウジ</t>
    </rPh>
    <rPh sb="5" eb="8">
      <t>ショウキボ</t>
    </rPh>
    <rPh sb="8" eb="10">
      <t>ドコウ</t>
    </rPh>
    <rPh sb="14" eb="16">
      <t>セコウ</t>
    </rPh>
    <rPh sb="24" eb="26">
      <t>カツヨウ</t>
    </rPh>
    <rPh sb="27" eb="29">
      <t>ジッシ</t>
    </rPh>
    <phoneticPr fontId="92"/>
  </si>
  <si>
    <t>当該工事の小規模土工において施工プロセス②③を活用し実施します。</t>
    <rPh sb="0" eb="4">
      <t>トウガイコウジ</t>
    </rPh>
    <rPh sb="5" eb="8">
      <t>ショウキボ</t>
    </rPh>
    <rPh sb="8" eb="10">
      <t>ドコウ</t>
    </rPh>
    <rPh sb="14" eb="16">
      <t>セコウ</t>
    </rPh>
    <rPh sb="23" eb="25">
      <t>カツヨウ</t>
    </rPh>
    <rPh sb="26" eb="28">
      <t>ジッシ</t>
    </rPh>
    <phoneticPr fontId="92"/>
  </si>
  <si>
    <t>表２：当該工事の土工において活用する施工プロセスのチェック欄および実施する作業内容に「■」と記入する。</t>
    <rPh sb="0" eb="1">
      <t>ヒョウ</t>
    </rPh>
    <rPh sb="3" eb="5">
      <t>トウガイ</t>
    </rPh>
    <rPh sb="5" eb="7">
      <t>コウジ</t>
    </rPh>
    <rPh sb="8" eb="10">
      <t>ドコウ</t>
    </rPh>
    <rPh sb="14" eb="16">
      <t>カツヨウ</t>
    </rPh>
    <rPh sb="18" eb="20">
      <t>セコウ</t>
    </rPh>
    <rPh sb="29" eb="30">
      <t>ラン</t>
    </rPh>
    <rPh sb="33" eb="35">
      <t>ジッシ</t>
    </rPh>
    <rPh sb="37" eb="39">
      <t>サギョウ</t>
    </rPh>
    <rPh sb="39" eb="41">
      <t>ナイヨウ</t>
    </rPh>
    <rPh sb="46" eb="48">
      <t>キニュウ</t>
    </rPh>
    <phoneticPr fontId="92"/>
  </si>
  <si>
    <t>１．３次元マシンガイダンス建設機械（バックホウ）
※採用する建設機械及び活用作業工種・施工範囲（別途平面図等による）については、受注後の協議により決定する。
※当該工事に含まれる左記作業の工種のいずれかで、ＩＣＴ建設機械を活用すれば良い。</t>
    <rPh sb="3" eb="5">
      <t>ジゲン</t>
    </rPh>
    <rPh sb="27" eb="29">
      <t>サイヨウ</t>
    </rPh>
    <rPh sb="31" eb="33">
      <t>ケンセツ</t>
    </rPh>
    <rPh sb="33" eb="35">
      <t>キカイ</t>
    </rPh>
    <rPh sb="35" eb="36">
      <t>オヨ</t>
    </rPh>
    <rPh sb="37" eb="39">
      <t>カツヨウ</t>
    </rPh>
    <rPh sb="39" eb="41">
      <t>サギョウ</t>
    </rPh>
    <rPh sb="41" eb="43">
      <t>コウシュ</t>
    </rPh>
    <rPh sb="44" eb="46">
      <t>セコウ</t>
    </rPh>
    <rPh sb="46" eb="48">
      <t>ハンイ</t>
    </rPh>
    <rPh sb="49" eb="51">
      <t>ベット</t>
    </rPh>
    <rPh sb="51" eb="54">
      <t>ヘイメンズ</t>
    </rPh>
    <rPh sb="54" eb="55">
      <t>ナド</t>
    </rPh>
    <rPh sb="65" eb="67">
      <t>ジュチュウ</t>
    </rPh>
    <rPh sb="67" eb="68">
      <t>ゴ</t>
    </rPh>
    <rPh sb="69" eb="71">
      <t>キョウギ</t>
    </rPh>
    <rPh sb="74" eb="76">
      <t>ケッテイ</t>
    </rPh>
    <rPh sb="81" eb="83">
      <t>トウガイ</t>
    </rPh>
    <rPh sb="83" eb="85">
      <t>コウジ</t>
    </rPh>
    <rPh sb="86" eb="87">
      <t>フク</t>
    </rPh>
    <rPh sb="90" eb="92">
      <t>サキ</t>
    </rPh>
    <rPh sb="92" eb="94">
      <t>サギョウ</t>
    </rPh>
    <rPh sb="95" eb="97">
      <t>コウシュ</t>
    </rPh>
    <rPh sb="107" eb="109">
      <t>ケンセツ</t>
    </rPh>
    <rPh sb="109" eb="111">
      <t>キカイ</t>
    </rPh>
    <rPh sb="112" eb="114">
      <t>カツヨウ</t>
    </rPh>
    <rPh sb="117" eb="118">
      <t>ヨ</t>
    </rPh>
    <phoneticPr fontId="92"/>
  </si>
  <si>
    <t>床掘工</t>
    <rPh sb="0" eb="2">
      <t>トコボ</t>
    </rPh>
    <rPh sb="2" eb="3">
      <t>コウ</t>
    </rPh>
    <phoneticPr fontId="92"/>
  </si>
  <si>
    <t>１．モバイル端末を用いた出来形管理
２．空中写真測量（無人航空機）を用いた出来形管理
３．地上型レーザースキャナーを用いた出来形管理
４．TS等光波方式を用いた出来形管理
５．TS（ノンプリズム方式）を用いた出来形管理
６．ＲＴＫ－ＧＮＳＳを用いた出来形管理
７．無人航空機搭載型レーザースキャナーを用いた出来形管理
８．地上移動体搭載型レーザースキャナーを用いた出来形管理
９．施工履歴データを用いた出来形管理（河床掘削、地盤改良、土工）
１０．地上写真測量を用いた出来形管理（土工編）（案）（土工）
１１．その他の３次元計測技術を用いた出来形管理
　〔１１．を選択した場合の技術名称：　　　　　　　　　　　　　　　　　　　　〕
※採用する具体の技術は受注後の協議により決定する。
※複数以上の技術を組み合わせて採用してもよい。
※「①３次元起工測量」で採用した技術と相違してもよい。</t>
    <rPh sb="6" eb="8">
      <t>タンマツ</t>
    </rPh>
    <rPh sb="9" eb="10">
      <t>モチ</t>
    </rPh>
    <rPh sb="12" eb="17">
      <t>デキガタカンリ</t>
    </rPh>
    <rPh sb="207" eb="211">
      <t>カショウクッサク</t>
    </rPh>
    <rPh sb="212" eb="216">
      <t>ジバンカイリョウ</t>
    </rPh>
    <rPh sb="217" eb="218">
      <t>ド</t>
    </rPh>
    <rPh sb="218" eb="219">
      <t>コウ</t>
    </rPh>
    <rPh sb="224" eb="230">
      <t>チジョウシャシンソクリョウ</t>
    </rPh>
    <rPh sb="231" eb="232">
      <t>モチ</t>
    </rPh>
    <rPh sb="234" eb="239">
      <t>デキガタカンリ</t>
    </rPh>
    <rPh sb="240" eb="243">
      <t>ドコウヘン</t>
    </rPh>
    <rPh sb="245" eb="246">
      <t>アン</t>
    </rPh>
    <rPh sb="248" eb="250">
      <t>ドコウ</t>
    </rPh>
    <rPh sb="318" eb="320">
      <t>サイヨウ</t>
    </rPh>
    <rPh sb="322" eb="324">
      <t>グタイ</t>
    </rPh>
    <rPh sb="325" eb="327">
      <t>ギジュツ</t>
    </rPh>
    <rPh sb="328" eb="331">
      <t>ジュチュウゴ</t>
    </rPh>
    <rPh sb="332" eb="334">
      <t>キョウギ</t>
    </rPh>
    <rPh sb="337" eb="339">
      <t>ケッテイ</t>
    </rPh>
    <rPh sb="344" eb="346">
      <t>フクスウ</t>
    </rPh>
    <rPh sb="346" eb="348">
      <t>イジョウ</t>
    </rPh>
    <rPh sb="349" eb="351">
      <t>ギジュツ</t>
    </rPh>
    <rPh sb="352" eb="353">
      <t>ク</t>
    </rPh>
    <rPh sb="354" eb="355">
      <t>ア</t>
    </rPh>
    <rPh sb="358" eb="360">
      <t>サイヨウ</t>
    </rPh>
    <rPh sb="371" eb="373">
      <t>ジゲン</t>
    </rPh>
    <rPh sb="373" eb="377">
      <t>キコウソクリョウ</t>
    </rPh>
    <rPh sb="379" eb="381">
      <t>サイヨウ</t>
    </rPh>
    <rPh sb="383" eb="385">
      <t>ギジュツ</t>
    </rPh>
    <rPh sb="386" eb="388">
      <t>ソウイ</t>
    </rPh>
    <phoneticPr fontId="92"/>
  </si>
  <si>
    <t>表２：当該工事の舗装工において活用する施工プロセスのチェック欄および実施する作業内容に「■」と記入する。</t>
    <rPh sb="0" eb="1">
      <t>ヒョウ</t>
    </rPh>
    <rPh sb="3" eb="5">
      <t>トウガイ</t>
    </rPh>
    <rPh sb="5" eb="7">
      <t>コウジ</t>
    </rPh>
    <rPh sb="8" eb="10">
      <t>ホソウ</t>
    </rPh>
    <rPh sb="10" eb="11">
      <t>コウ</t>
    </rPh>
    <rPh sb="15" eb="17">
      <t>カツヨウ</t>
    </rPh>
    <rPh sb="19" eb="21">
      <t>セコウ</t>
    </rPh>
    <rPh sb="30" eb="31">
      <t>ラン</t>
    </rPh>
    <rPh sb="34" eb="36">
      <t>ジッシ</t>
    </rPh>
    <rPh sb="38" eb="40">
      <t>サギョウ</t>
    </rPh>
    <rPh sb="40" eb="42">
      <t>ナイヨウ</t>
    </rPh>
    <rPh sb="47" eb="49">
      <t>キニュウ</t>
    </rPh>
    <phoneticPr fontId="92"/>
  </si>
  <si>
    <t>表２：当該工事の河川浚渫工において活用する施工プロセスのチェック欄および実施する作業内容に「■」と記入する。</t>
    <rPh sb="0" eb="1">
      <t>ヒョウ</t>
    </rPh>
    <rPh sb="3" eb="5">
      <t>トウガイ</t>
    </rPh>
    <rPh sb="5" eb="7">
      <t>コウジ</t>
    </rPh>
    <rPh sb="8" eb="10">
      <t>カセン</t>
    </rPh>
    <rPh sb="10" eb="12">
      <t>シュンセツ</t>
    </rPh>
    <rPh sb="12" eb="13">
      <t>コウ</t>
    </rPh>
    <rPh sb="17" eb="19">
      <t>カツヨウ</t>
    </rPh>
    <rPh sb="21" eb="23">
      <t>セコウ</t>
    </rPh>
    <rPh sb="32" eb="33">
      <t>ラン</t>
    </rPh>
    <rPh sb="36" eb="38">
      <t>ジッシ</t>
    </rPh>
    <rPh sb="40" eb="42">
      <t>サギョウ</t>
    </rPh>
    <rPh sb="42" eb="44">
      <t>ナイヨウ</t>
    </rPh>
    <rPh sb="49" eb="51">
      <t>キニュウ</t>
    </rPh>
    <phoneticPr fontId="92"/>
  </si>
  <si>
    <t>表２：当該工事の付帯構造物設置工において活用する施工プロセスのチェック欄および実施する作業内容に「■」と記入する。</t>
    <rPh sb="0" eb="1">
      <t>ヒョウ</t>
    </rPh>
    <rPh sb="3" eb="5">
      <t>トウガイ</t>
    </rPh>
    <rPh sb="5" eb="7">
      <t>コウジ</t>
    </rPh>
    <rPh sb="8" eb="10">
      <t>フタイ</t>
    </rPh>
    <rPh sb="10" eb="13">
      <t>コウゾウブツ</t>
    </rPh>
    <rPh sb="13" eb="15">
      <t>セッチ</t>
    </rPh>
    <rPh sb="15" eb="16">
      <t>コウ</t>
    </rPh>
    <rPh sb="20" eb="22">
      <t>カツヨウ</t>
    </rPh>
    <rPh sb="24" eb="26">
      <t>セコウ</t>
    </rPh>
    <rPh sb="35" eb="36">
      <t>ラン</t>
    </rPh>
    <rPh sb="39" eb="41">
      <t>ジッシ</t>
    </rPh>
    <rPh sb="43" eb="45">
      <t>サギョウ</t>
    </rPh>
    <rPh sb="45" eb="47">
      <t>ナイヨウ</t>
    </rPh>
    <rPh sb="52" eb="54">
      <t>キニュウ</t>
    </rPh>
    <phoneticPr fontId="92"/>
  </si>
  <si>
    <t>表２：当該工事の地盤改良工において活用する施工プロセスのチェック欄および実施する作業内容に「■」と記入する。</t>
    <rPh sb="0" eb="1">
      <t>ヒョウ</t>
    </rPh>
    <rPh sb="3" eb="5">
      <t>トウガイ</t>
    </rPh>
    <rPh sb="5" eb="7">
      <t>コウジ</t>
    </rPh>
    <rPh sb="8" eb="10">
      <t>ジバン</t>
    </rPh>
    <rPh sb="10" eb="12">
      <t>カイリョウ</t>
    </rPh>
    <rPh sb="12" eb="13">
      <t>コウ</t>
    </rPh>
    <rPh sb="17" eb="19">
      <t>カツヨウ</t>
    </rPh>
    <rPh sb="21" eb="23">
      <t>セコウ</t>
    </rPh>
    <rPh sb="32" eb="33">
      <t>ラン</t>
    </rPh>
    <rPh sb="36" eb="38">
      <t>ジッシ</t>
    </rPh>
    <rPh sb="40" eb="42">
      <t>サギョウ</t>
    </rPh>
    <rPh sb="42" eb="44">
      <t>ナイヨウ</t>
    </rPh>
    <rPh sb="49" eb="51">
      <t>キニュウ</t>
    </rPh>
    <phoneticPr fontId="92"/>
  </si>
  <si>
    <t>表２：当該工事の舗装工（修繕工）において活用する施工プロセスのチェック欄および実施する作業内容に「■」と記入する。</t>
    <rPh sb="0" eb="1">
      <t>ヒョウ</t>
    </rPh>
    <rPh sb="3" eb="5">
      <t>トウガイ</t>
    </rPh>
    <rPh sb="5" eb="7">
      <t>コウジ</t>
    </rPh>
    <rPh sb="8" eb="10">
      <t>ホソウ</t>
    </rPh>
    <rPh sb="10" eb="11">
      <t>コウ</t>
    </rPh>
    <rPh sb="12" eb="14">
      <t>シュウゼン</t>
    </rPh>
    <rPh sb="14" eb="15">
      <t>コウ</t>
    </rPh>
    <rPh sb="20" eb="22">
      <t>カツヨウ</t>
    </rPh>
    <rPh sb="24" eb="26">
      <t>セコウ</t>
    </rPh>
    <rPh sb="35" eb="36">
      <t>ラン</t>
    </rPh>
    <rPh sb="39" eb="41">
      <t>ジッシ</t>
    </rPh>
    <rPh sb="43" eb="45">
      <t>サギョウ</t>
    </rPh>
    <rPh sb="45" eb="47">
      <t>ナイヨウ</t>
    </rPh>
    <rPh sb="52" eb="54">
      <t>キニュウ</t>
    </rPh>
    <phoneticPr fontId="92"/>
  </si>
  <si>
    <t>ＩＣＴ活用工事（基礎工）計画書</t>
    <rPh sb="3" eb="5">
      <t>カツヨウ</t>
    </rPh>
    <rPh sb="5" eb="7">
      <t>コウジ</t>
    </rPh>
    <rPh sb="8" eb="10">
      <t>キソ</t>
    </rPh>
    <rPh sb="10" eb="11">
      <t>コウ</t>
    </rPh>
    <rPh sb="12" eb="14">
      <t>ケイカク</t>
    </rPh>
    <rPh sb="14" eb="15">
      <t>ショ</t>
    </rPh>
    <phoneticPr fontId="92"/>
  </si>
  <si>
    <t>※活用必須工種が【基礎工】の場合は表１へ。違う場合は表２へ。</t>
    <rPh sb="1" eb="7">
      <t>カツヨウヒッスウコウシュ</t>
    </rPh>
    <rPh sb="9" eb="11">
      <t>キソ</t>
    </rPh>
    <rPh sb="11" eb="12">
      <t>コウ</t>
    </rPh>
    <rPh sb="14" eb="16">
      <t>バアイ</t>
    </rPh>
    <rPh sb="17" eb="18">
      <t>ヒョウ</t>
    </rPh>
    <rPh sb="21" eb="22">
      <t>チガ</t>
    </rPh>
    <rPh sb="23" eb="25">
      <t>バアイ</t>
    </rPh>
    <rPh sb="26" eb="27">
      <t>ヒョウ</t>
    </rPh>
    <phoneticPr fontId="92"/>
  </si>
  <si>
    <t>当該工事の基礎工において施工プロセス②④⑤を活用し実施します。</t>
    <rPh sb="0" eb="4">
      <t>トウガイコウジ</t>
    </rPh>
    <rPh sb="5" eb="7">
      <t>キソ</t>
    </rPh>
    <rPh sb="7" eb="8">
      <t>コウ</t>
    </rPh>
    <rPh sb="12" eb="14">
      <t>セコウ</t>
    </rPh>
    <rPh sb="22" eb="24">
      <t>カツヨウ</t>
    </rPh>
    <rPh sb="25" eb="27">
      <t>ジッシ</t>
    </rPh>
    <phoneticPr fontId="92"/>
  </si>
  <si>
    <t>表２：当該工事の基礎工において活用する施工プロセスのチェック欄および実施する作業内容に「■」と記入する。</t>
    <rPh sb="0" eb="1">
      <t>ヒョウ</t>
    </rPh>
    <rPh sb="3" eb="5">
      <t>トウガイ</t>
    </rPh>
    <rPh sb="5" eb="7">
      <t>コウジ</t>
    </rPh>
    <rPh sb="8" eb="10">
      <t>キソ</t>
    </rPh>
    <rPh sb="10" eb="11">
      <t>コウ</t>
    </rPh>
    <rPh sb="15" eb="17">
      <t>カツヨウ</t>
    </rPh>
    <rPh sb="19" eb="21">
      <t>セコウ</t>
    </rPh>
    <rPh sb="30" eb="31">
      <t>ラン</t>
    </rPh>
    <rPh sb="34" eb="36">
      <t>ジッシ</t>
    </rPh>
    <rPh sb="38" eb="40">
      <t>サギョウ</t>
    </rPh>
    <rPh sb="40" eb="42">
      <t>ナイヨウ</t>
    </rPh>
    <rPh sb="47" eb="49">
      <t>キニュウ</t>
    </rPh>
    <phoneticPr fontId="92"/>
  </si>
  <si>
    <t>ＩＣＴ活用工事（擁壁工）計画書</t>
    <rPh sb="3" eb="5">
      <t>カツヨウ</t>
    </rPh>
    <rPh sb="5" eb="7">
      <t>コウジ</t>
    </rPh>
    <rPh sb="8" eb="10">
      <t>ヨウヘキ</t>
    </rPh>
    <rPh sb="10" eb="11">
      <t>コウ</t>
    </rPh>
    <rPh sb="12" eb="14">
      <t>ケイカク</t>
    </rPh>
    <rPh sb="14" eb="15">
      <t>ショ</t>
    </rPh>
    <phoneticPr fontId="92"/>
  </si>
  <si>
    <t>※活用必須工種が【擁壁工】の場合は表１へ。違う場合は表２へ。</t>
    <rPh sb="1" eb="7">
      <t>カツヨウヒッスウコウシュ</t>
    </rPh>
    <rPh sb="9" eb="11">
      <t>ヨウヘキ</t>
    </rPh>
    <rPh sb="11" eb="12">
      <t>コウ</t>
    </rPh>
    <rPh sb="14" eb="16">
      <t>バアイ</t>
    </rPh>
    <rPh sb="17" eb="18">
      <t>ヒョウ</t>
    </rPh>
    <rPh sb="21" eb="22">
      <t>チガ</t>
    </rPh>
    <rPh sb="23" eb="25">
      <t>バアイ</t>
    </rPh>
    <rPh sb="26" eb="27">
      <t>ヒョウ</t>
    </rPh>
    <phoneticPr fontId="92"/>
  </si>
  <si>
    <t>当該工事の擁壁工において施工プロセス②④⑤を活用し実施します。</t>
    <rPh sb="0" eb="4">
      <t>トウガイコウジ</t>
    </rPh>
    <rPh sb="5" eb="7">
      <t>ヨウヘキ</t>
    </rPh>
    <rPh sb="7" eb="8">
      <t>コウ</t>
    </rPh>
    <rPh sb="12" eb="14">
      <t>セコウ</t>
    </rPh>
    <rPh sb="22" eb="24">
      <t>カツヨウ</t>
    </rPh>
    <rPh sb="25" eb="27">
      <t>ジッシ</t>
    </rPh>
    <phoneticPr fontId="92"/>
  </si>
  <si>
    <t>表２：当該工事の擁壁工において活用する施工プロセスのチェック欄および実施する作業内容に「■」と記入する。</t>
    <rPh sb="0" eb="1">
      <t>ヒョウ</t>
    </rPh>
    <rPh sb="3" eb="5">
      <t>トウガイ</t>
    </rPh>
    <rPh sb="5" eb="7">
      <t>コウジ</t>
    </rPh>
    <rPh sb="8" eb="11">
      <t>ヨウヘキコウ</t>
    </rPh>
    <rPh sb="11" eb="12">
      <t>キコウ</t>
    </rPh>
    <rPh sb="15" eb="17">
      <t>カツヨウ</t>
    </rPh>
    <rPh sb="19" eb="21">
      <t>セコウ</t>
    </rPh>
    <rPh sb="30" eb="31">
      <t>ラン</t>
    </rPh>
    <rPh sb="34" eb="36">
      <t>ジッシ</t>
    </rPh>
    <rPh sb="38" eb="40">
      <t>サギョウ</t>
    </rPh>
    <rPh sb="40" eb="42">
      <t>ナイヨウ</t>
    </rPh>
    <rPh sb="47" eb="49">
      <t>キニュウ</t>
    </rPh>
    <phoneticPr fontId="92"/>
  </si>
  <si>
    <t>表２：当該工事の法面工において活用する施工プロセスのチェック欄および実施する作業内容に「■」と記入する。</t>
    <rPh sb="0" eb="1">
      <t>ヒョウ</t>
    </rPh>
    <rPh sb="3" eb="5">
      <t>トウガイ</t>
    </rPh>
    <rPh sb="5" eb="7">
      <t>コウジ</t>
    </rPh>
    <rPh sb="8" eb="10">
      <t>ノリメン</t>
    </rPh>
    <rPh sb="10" eb="11">
      <t>コウ</t>
    </rPh>
    <rPh sb="15" eb="17">
      <t>カツヨウ</t>
    </rPh>
    <rPh sb="19" eb="21">
      <t>セコウ</t>
    </rPh>
    <rPh sb="30" eb="31">
      <t>ラン</t>
    </rPh>
    <rPh sb="34" eb="36">
      <t>ジッシ</t>
    </rPh>
    <rPh sb="38" eb="40">
      <t>サギョウ</t>
    </rPh>
    <rPh sb="40" eb="42">
      <t>ナイヨウ</t>
    </rPh>
    <rPh sb="47" eb="49">
      <t>キニュウ</t>
    </rPh>
    <phoneticPr fontId="92"/>
  </si>
  <si>
    <t>法面整形工
（土工量1000m3未満）</t>
    <rPh sb="0" eb="2">
      <t>ノリメン</t>
    </rPh>
    <rPh sb="2" eb="4">
      <t>セイケイ</t>
    </rPh>
    <rPh sb="4" eb="5">
      <t>コウ</t>
    </rPh>
    <rPh sb="7" eb="10">
      <t>ドコウリョウ</t>
    </rPh>
    <rPh sb="16" eb="18">
      <t>ミマン</t>
    </rPh>
    <phoneticPr fontId="92"/>
  </si>
  <si>
    <t>１．３次元マシンコントロール建設機械（バックホウ）
２．３次元マシンガイダンス建設機械（バックホウ）
※採用する建設機械及び活用作業工種・施工範囲（別途平面図等による）については、受注後の協議により決定する。</t>
    <phoneticPr fontId="92"/>
  </si>
  <si>
    <t>１．空中写真測量（無人航空機）を用いた出来形管理
２．地上型レーザースキャナーを用いた出来形管理
３．TS等光波方式を用いた出来形管理
４．TS（ノンプリズム方式）を用いた出来形管理
５．ＲＴＫ－ＧＮＳＳを用いた出来形管理
６．無人航空機搭載型レーザースキャナーを用いた出来形管理
７．地上移動体搭載型レーザースキャナーを用いた出来形管理
８．施工履歴データを用いた出来形管理（土工）注
９．地上写真測量を用いた出来形管理（土工編）(案)（土工）注
１０．その他の３次元計測技術を用いた出来形管理
　〔１０．を選択した場合の技術名称：　　　　　　　　　　　　　　　　　　　　〕
注：法面整形工（土工量1000m3未満）の場合
※採用する具体の技術は受注後の協議により決定する。
※複数以上の技術を組み合わせて採用してもよい。
※「①３次元起工測量」で採用した技術と相違してもよい。</t>
    <rPh sb="172" eb="176">
      <t>セコウリレキ</t>
    </rPh>
    <rPh sb="180" eb="181">
      <t>モチ</t>
    </rPh>
    <rPh sb="183" eb="188">
      <t>デキガタカンリ</t>
    </rPh>
    <rPh sb="189" eb="191">
      <t>ドコウ</t>
    </rPh>
    <rPh sb="192" eb="193">
      <t>チュウ</t>
    </rPh>
    <rPh sb="196" eb="200">
      <t>チジョウシャシン</t>
    </rPh>
    <rPh sb="200" eb="202">
      <t>ソクリョウ</t>
    </rPh>
    <rPh sb="203" eb="204">
      <t>モチ</t>
    </rPh>
    <rPh sb="206" eb="211">
      <t>デキガタカンリ</t>
    </rPh>
    <rPh sb="212" eb="215">
      <t>ドコウヘン</t>
    </rPh>
    <rPh sb="217" eb="218">
      <t>アン</t>
    </rPh>
    <rPh sb="220" eb="222">
      <t>ドコウ</t>
    </rPh>
    <rPh sb="223" eb="224">
      <t>チュウ</t>
    </rPh>
    <rPh sb="290" eb="291">
      <t>チュウ</t>
    </rPh>
    <rPh sb="292" eb="297">
      <t>ノリメンセイケイコウ</t>
    </rPh>
    <rPh sb="298" eb="301">
      <t>ドコウリョウ</t>
    </rPh>
    <rPh sb="307" eb="309">
      <t>ミマン</t>
    </rPh>
    <rPh sb="311" eb="313">
      <t>バアイ</t>
    </rPh>
    <rPh sb="315" eb="317">
      <t>サイヨウ</t>
    </rPh>
    <rPh sb="319" eb="321">
      <t>グタイ</t>
    </rPh>
    <rPh sb="322" eb="324">
      <t>ギジュツ</t>
    </rPh>
    <rPh sb="325" eb="328">
      <t>ジュチュウゴ</t>
    </rPh>
    <rPh sb="329" eb="331">
      <t>キョウギ</t>
    </rPh>
    <rPh sb="334" eb="336">
      <t>ケッテイ</t>
    </rPh>
    <rPh sb="341" eb="343">
      <t>フクスウ</t>
    </rPh>
    <rPh sb="343" eb="345">
      <t>イジョウ</t>
    </rPh>
    <rPh sb="346" eb="348">
      <t>ギジュツ</t>
    </rPh>
    <rPh sb="349" eb="350">
      <t>ク</t>
    </rPh>
    <rPh sb="351" eb="352">
      <t>ア</t>
    </rPh>
    <rPh sb="355" eb="357">
      <t>サイヨウ</t>
    </rPh>
    <rPh sb="368" eb="370">
      <t>ジゲン</t>
    </rPh>
    <rPh sb="370" eb="374">
      <t>キコウソクリョウ</t>
    </rPh>
    <rPh sb="376" eb="378">
      <t>サイヨウ</t>
    </rPh>
    <rPh sb="380" eb="382">
      <t>ギジュツ</t>
    </rPh>
    <rPh sb="383" eb="385">
      <t>ソウイ</t>
    </rPh>
    <phoneticPr fontId="92"/>
  </si>
  <si>
    <t>１．モバイル端末を用いた出来形管理 注
２．空中写真測量（無人航空機）を用いた出来形管理
３．地上型レーザースキャナーを用いた出来形管理
４．TS等光波方式を用いた出来形管理
５．TS（ノンプリズム方式）を用いた出来形管理
６．ＲＴＫ－ＧＮＳＳを用いた出来形管理
７．無人航空機搭載型レーザースキャナーを用いた出来形管理
８．地上移動体搭載型レーザースキャナーを用いた出来形管理
９．施工履歴データを用いた出来形管理（河床掘削、地盤改良、土工）
１０．地上写真測量を用いた出来形管理（土工編）（案）（土工） 注
１１．その他の３次元計測技術を用いた出来形管理
　〔１１．を選択した場合の技術名称：　　　　　　　　　　　　　　　　　　　　〕
注：土工1000m3未満にのみ適用する。
※採用する具体の技術は受注後の協議により決定する。
※複数以上の技術を組み合わせて採用してもよい。
※「①３次元起工測量」で採用した技術と相違してもよい。</t>
    <rPh sb="6" eb="8">
      <t>タンマツ</t>
    </rPh>
    <rPh sb="9" eb="10">
      <t>モチ</t>
    </rPh>
    <rPh sb="12" eb="17">
      <t>デキガタカンリ</t>
    </rPh>
    <rPh sb="18" eb="19">
      <t>チュウ</t>
    </rPh>
    <rPh sb="209" eb="213">
      <t>カショウクッサク</t>
    </rPh>
    <rPh sb="214" eb="218">
      <t>ジバンカイリョウ</t>
    </rPh>
    <rPh sb="219" eb="220">
      <t>ド</t>
    </rPh>
    <rPh sb="220" eb="221">
      <t>コウ</t>
    </rPh>
    <rPh sb="226" eb="232">
      <t>チジョウシャシンソクリョウ</t>
    </rPh>
    <rPh sb="233" eb="234">
      <t>モチ</t>
    </rPh>
    <rPh sb="236" eb="241">
      <t>デキガタカンリ</t>
    </rPh>
    <rPh sb="242" eb="245">
      <t>ドコウヘン</t>
    </rPh>
    <rPh sb="247" eb="248">
      <t>アン</t>
    </rPh>
    <rPh sb="250" eb="252">
      <t>ドコウ</t>
    </rPh>
    <rPh sb="254" eb="255">
      <t>チュウ</t>
    </rPh>
    <rPh sb="321" eb="322">
      <t>チュウ</t>
    </rPh>
    <rPh sb="323" eb="325">
      <t>ドコウ</t>
    </rPh>
    <rPh sb="331" eb="333">
      <t>ミマン</t>
    </rPh>
    <rPh sb="336" eb="338">
      <t>テキヨウ</t>
    </rPh>
    <rPh sb="343" eb="345">
      <t>サイヨウ</t>
    </rPh>
    <rPh sb="347" eb="349">
      <t>グタイ</t>
    </rPh>
    <rPh sb="350" eb="352">
      <t>ギジュツ</t>
    </rPh>
    <rPh sb="353" eb="356">
      <t>ジュチュウゴ</t>
    </rPh>
    <rPh sb="357" eb="359">
      <t>キョウギ</t>
    </rPh>
    <rPh sb="362" eb="364">
      <t>ケッテイ</t>
    </rPh>
    <rPh sb="369" eb="371">
      <t>フクスウ</t>
    </rPh>
    <rPh sb="371" eb="373">
      <t>イジョウ</t>
    </rPh>
    <rPh sb="374" eb="376">
      <t>ギジュツ</t>
    </rPh>
    <rPh sb="377" eb="378">
      <t>ク</t>
    </rPh>
    <rPh sb="379" eb="380">
      <t>ア</t>
    </rPh>
    <rPh sb="383" eb="385">
      <t>サイヨウ</t>
    </rPh>
    <rPh sb="396" eb="398">
      <t>ジゲン</t>
    </rPh>
    <rPh sb="398" eb="402">
      <t>キコウソクリョウ</t>
    </rPh>
    <rPh sb="404" eb="406">
      <t>サイヨウ</t>
    </rPh>
    <rPh sb="408" eb="410">
      <t>ギジュツ</t>
    </rPh>
    <rPh sb="411" eb="413">
      <t>ソウイ</t>
    </rPh>
    <phoneticPr fontId="92"/>
  </si>
  <si>
    <r>
      <t xml:space="preserve">
</t>
    </r>
    <r>
      <rPr>
        <sz val="12"/>
        <color rgb="FFFF0000"/>
        <rFont val="ＭＳ Ｐ明朝"/>
        <family val="1"/>
        <charset val="128"/>
      </rPr>
      <t>※記載例
　　　各ICT活用工事計画書は、各ICT○○シートを参照（工事名、会社名リンク済）</t>
    </r>
    <r>
      <rPr>
        <sz val="12"/>
        <rFont val="ＭＳ Ｐ明朝"/>
        <family val="1"/>
        <charset val="128"/>
      </rPr>
      <t xml:space="preserve">
【発注者指定型】
　特記仕様書第〇章（ICT活用工事（発注者指定型）について）第４条に基づき、別添のICT活用工事計画書及びＩＣＴ活用施工範囲図のとおり協議します。
【受注者希望型】
　特記仕様書第〇章（ICT活用工事（受注者希望型）について）第３条に基づき、受注者希望○型によるICT活用工事の実施を報告します。また併せて、同第４条に基づき、別添のICT活用工事計画書及びＩＣＴ活用施工範囲図のとおり協議します。</t>
    </r>
    <rPh sb="2" eb="4">
      <t>キサイ</t>
    </rPh>
    <rPh sb="4" eb="5">
      <t>レイ</t>
    </rPh>
    <rPh sb="9" eb="10">
      <t>カク</t>
    </rPh>
    <rPh sb="35" eb="38">
      <t>コウジメイ</t>
    </rPh>
    <rPh sb="39" eb="42">
      <t>カイシャメイ</t>
    </rPh>
    <rPh sb="45" eb="46">
      <t>スミ</t>
    </rPh>
    <rPh sb="50" eb="53">
      <t>ハッチュウシャ</t>
    </rPh>
    <rPh sb="53" eb="56">
      <t>シテイガタ</t>
    </rPh>
    <rPh sb="67" eb="68">
      <t>ショウ</t>
    </rPh>
    <rPh sb="77" eb="83">
      <t>ハッチュウシャシテイガタ</t>
    </rPh>
    <rPh sb="89" eb="90">
      <t>ダイ</t>
    </rPh>
    <rPh sb="91" eb="92">
      <t>ジョウ</t>
    </rPh>
    <rPh sb="93" eb="94">
      <t>モト</t>
    </rPh>
    <rPh sb="135" eb="138">
      <t>ジュチュウシャ</t>
    </rPh>
    <rPh sb="138" eb="141">
      <t>キボウガタ</t>
    </rPh>
    <rPh sb="152" eb="153">
      <t>ショウ</t>
    </rPh>
    <rPh sb="162" eb="168">
      <t>ジュチュウシャキボウガタ</t>
    </rPh>
    <rPh sb="174" eb="175">
      <t>ダイ</t>
    </rPh>
    <rPh sb="176" eb="177">
      <t>ジョウ</t>
    </rPh>
    <rPh sb="178" eb="179">
      <t>モト</t>
    </rPh>
    <rPh sb="197" eb="199">
      <t>コウジ</t>
    </rPh>
    <rPh sb="200" eb="202">
      <t>ジッシ</t>
    </rPh>
    <rPh sb="203" eb="205">
      <t>ホウコク</t>
    </rPh>
    <rPh sb="211" eb="212">
      <t>アワ</t>
    </rPh>
    <rPh sb="215" eb="216">
      <t>ドウ</t>
    </rPh>
    <rPh sb="216" eb="217">
      <t>ダイ</t>
    </rPh>
    <rPh sb="218" eb="219">
      <t>ジョウ</t>
    </rPh>
    <rPh sb="220" eb="221">
      <t>モト</t>
    </rPh>
    <phoneticPr fontId="92"/>
  </si>
  <si>
    <t>「ICT活用工事関連書類」の各計画シートを令和４年１０月１日改定版に改定</t>
    <rPh sb="14" eb="15">
      <t>カク</t>
    </rPh>
    <rPh sb="15" eb="17">
      <t>ケイカク</t>
    </rPh>
    <rPh sb="21" eb="23">
      <t>レイワ</t>
    </rPh>
    <rPh sb="24" eb="25">
      <t>ネン</t>
    </rPh>
    <rPh sb="27" eb="28">
      <t>ガツ</t>
    </rPh>
    <rPh sb="29" eb="30">
      <t>ヒ</t>
    </rPh>
    <rPh sb="30" eb="32">
      <t>カイテイ</t>
    </rPh>
    <rPh sb="32" eb="33">
      <t>バン</t>
    </rPh>
    <rPh sb="34" eb="36">
      <t>カイテイ</t>
    </rPh>
    <phoneticPr fontId="10"/>
  </si>
  <si>
    <t>各書類</t>
    <rPh sb="0" eb="3">
      <t>カクショルイ</t>
    </rPh>
    <phoneticPr fontId="10"/>
  </si>
  <si>
    <t>210，100，150</t>
    <phoneticPr fontId="10"/>
  </si>
  <si>
    <t>220</t>
    <phoneticPr fontId="10"/>
  </si>
  <si>
    <t>（2.01版）</t>
    <rPh sb="5" eb="6">
      <t>バン</t>
    </rPh>
    <phoneticPr fontId="10"/>
  </si>
  <si>
    <t>240</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</si>
</sst>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411]ggge&quot;年&quot;m&quot;月&quot;d&quot;日&quot;;@"/>
    <numFmt numFmtId="177" formatCode="&quot;福&quot;&quot;岡&quot;&quot;県&quot;@&quot;長&quot;\ \ &quot;殿&quot;"/>
    <numFmt numFmtId="178" formatCode="[$-411]ge\.m\.d;@"/>
    <numFmt numFmtId="179" formatCode="0.0"/>
    <numFmt numFmtId="180" formatCode="0_);[Red]\(0\)"/>
    <numFmt numFmtId="181" formatCode="&quot;¥&quot;#,##0_);[Red]\(&quot;¥&quot;#,##0\)"/>
    <numFmt numFmtId="182" formatCode="0.0%"/>
    <numFmt numFmtId="183" formatCode="###&quot;日間&quot;"/>
    <numFmt numFmtId="184" formatCode="m/d"/>
    <numFmt numFmtId="185" formatCode="d"/>
    <numFmt numFmtId="186" formatCode="\500\-"/>
    <numFmt numFmtId="187" formatCode="&quot;福岡県&quot;@&quot;長&quot;\ &quot;殿&quot;"/>
    <numFmt numFmtId="188" formatCode="&quot;請&quot;&quot;負&quot;&quot;者&quot;\ \ \ \ \ @"/>
    <numFmt numFmtId="189" formatCode="[$-F800]dddd\,\ mmmm\ dd\,\ yyyy"/>
    <numFmt numFmtId="190" formatCode="m/d;@"/>
    <numFmt numFmtId="191" formatCode="#,##0_ "/>
  </numFmts>
  <fonts count="16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ＪＳ明朝"/>
      <family val="1"/>
      <charset val="128"/>
    </font>
    <font>
      <sz val="14"/>
      <name val="ＪＳ明朝"/>
      <family val="1"/>
      <charset val="128"/>
    </font>
    <font>
      <sz val="11"/>
      <name val="ＭＳ Ｐゴシック"/>
      <family val="3"/>
      <charset val="128"/>
    </font>
    <font>
      <sz val="11"/>
      <name val="ＭＳ 明朝"/>
      <family val="1"/>
      <charset val="128"/>
    </font>
    <font>
      <b/>
      <sz val="18"/>
      <name val="ＭＳ 明朝"/>
      <family val="1"/>
      <charset val="128"/>
    </font>
    <font>
      <sz val="8"/>
      <name val="ＭＳ Ｐゴシック"/>
      <family val="3"/>
      <charset val="128"/>
    </font>
    <font>
      <sz val="10"/>
      <name val="ＭＳ 明朝"/>
      <family val="1"/>
      <charset val="128"/>
    </font>
    <font>
      <sz val="14"/>
      <name val="ＭＳ 明朝"/>
      <family val="1"/>
      <charset val="128"/>
    </font>
    <font>
      <sz val="10.5"/>
      <name val="ＭＳ 明朝"/>
      <family val="1"/>
      <charset val="128"/>
    </font>
    <font>
      <b/>
      <sz val="16"/>
      <name val="ＭＳ 明朝"/>
      <family val="1"/>
      <charset val="128"/>
    </font>
    <font>
      <b/>
      <sz val="20"/>
      <name val="ＭＳ 明朝"/>
      <family val="1"/>
      <charset val="128"/>
    </font>
    <font>
      <sz val="10"/>
      <name val="ＭＳ Ｐゴシック"/>
      <family val="3"/>
      <charset val="128"/>
    </font>
    <font>
      <sz val="24"/>
      <name val="ＭＳ 明朝"/>
      <family val="1"/>
      <charset val="128"/>
    </font>
    <font>
      <sz val="10"/>
      <name val="ＭＳ Ｐ明朝"/>
      <family val="1"/>
      <charset val="128"/>
    </font>
    <font>
      <sz val="8"/>
      <name val="ＭＳ Ｐ明朝"/>
      <family val="1"/>
      <charset val="128"/>
    </font>
    <font>
      <sz val="9"/>
      <name val="ＭＳ Ｐ明朝"/>
      <family val="1"/>
      <charset val="128"/>
    </font>
    <font>
      <vertAlign val="superscript"/>
      <sz val="10"/>
      <name val="ＭＳ Ｐ明朝"/>
      <family val="1"/>
      <charset val="128"/>
    </font>
    <font>
      <sz val="16"/>
      <name val="ＭＳ Ｐゴシック"/>
      <family val="3"/>
      <charset val="128"/>
    </font>
    <font>
      <sz val="12"/>
      <name val="ＭＳ Ｐゴシック"/>
      <family val="3"/>
      <charset val="128"/>
    </font>
    <font>
      <sz val="10"/>
      <name val="ＪＳ明朝"/>
      <family val="1"/>
      <charset val="128"/>
    </font>
    <font>
      <sz val="9"/>
      <name val="ＭＳ Ｐゴシック"/>
      <family val="3"/>
      <charset val="128"/>
    </font>
    <font>
      <sz val="11"/>
      <color indexed="10"/>
      <name val="ＭＳ Ｐゴシック"/>
      <family val="3"/>
      <charset val="128"/>
    </font>
    <font>
      <sz val="12"/>
      <color indexed="10"/>
      <name val="ＭＳ Ｐゴシック"/>
      <family val="3"/>
      <charset val="128"/>
    </font>
    <font>
      <sz val="11"/>
      <name val="ＭＳゴシック"/>
      <family val="3"/>
      <charset val="128"/>
    </font>
    <font>
      <sz val="10"/>
      <name val="ＭＳ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1"/>
      <name val="ＭＳ ゴシック"/>
      <family val="3"/>
      <charset val="128"/>
    </font>
    <font>
      <sz val="16"/>
      <name val="ＭＳ 明朝"/>
      <family val="1"/>
      <charset val="128"/>
    </font>
    <font>
      <sz val="12"/>
      <name val="ＭＳ 明朝"/>
      <family val="1"/>
      <charset val="128"/>
    </font>
    <font>
      <sz val="9"/>
      <name val="ＭＳ 明朝"/>
      <family val="1"/>
      <charset val="128"/>
    </font>
    <font>
      <sz val="11"/>
      <name val="ＭＳ Ｐ明朝"/>
      <family val="1"/>
      <charset val="128"/>
    </font>
    <font>
      <sz val="12"/>
      <name val="ＭＳ ゴシック"/>
      <family val="3"/>
      <charset val="128"/>
    </font>
    <font>
      <b/>
      <sz val="18"/>
      <name val="ＭＳ ゴシック"/>
      <family val="3"/>
      <charset val="128"/>
    </font>
    <font>
      <b/>
      <sz val="12"/>
      <color indexed="81"/>
      <name val="ＭＳ Ｐゴシック"/>
      <family val="3"/>
      <charset val="128"/>
    </font>
    <font>
      <sz val="10.5"/>
      <color indexed="8"/>
      <name val="ＭＳ 明朝"/>
      <family val="1"/>
      <charset val="128"/>
    </font>
    <font>
      <u/>
      <sz val="10.5"/>
      <color indexed="8"/>
      <name val="ＭＳ 明朝"/>
      <family val="1"/>
      <charset val="128"/>
    </font>
    <font>
      <sz val="8"/>
      <color indexed="8"/>
      <name val="ＭＳ 明朝"/>
      <family val="1"/>
      <charset val="128"/>
    </font>
    <font>
      <sz val="9"/>
      <name val="MS UI Gothic"/>
      <family val="3"/>
      <charset val="128"/>
    </font>
    <font>
      <sz val="10.5"/>
      <color indexed="8"/>
      <name val="ＭＳ 明朝"/>
      <family val="1"/>
      <charset val="128"/>
    </font>
    <font>
      <u/>
      <sz val="10.5"/>
      <color indexed="8"/>
      <name val="ＭＳ 明朝"/>
      <family val="1"/>
      <charset val="128"/>
    </font>
    <font>
      <b/>
      <sz val="9"/>
      <color indexed="81"/>
      <name val="ＭＳ Ｐゴシック"/>
      <family val="3"/>
      <charset val="128"/>
    </font>
    <font>
      <sz val="9"/>
      <color indexed="81"/>
      <name val="ＭＳ Ｐゴシック"/>
      <family val="3"/>
      <charset val="128"/>
    </font>
    <font>
      <b/>
      <sz val="10"/>
      <color indexed="10"/>
      <name val="ＭＳ Ｐゴシック"/>
      <family val="3"/>
      <charset val="128"/>
    </font>
    <font>
      <sz val="11"/>
      <color theme="1"/>
      <name val="ＭＳ Ｐゴシック"/>
      <family val="3"/>
      <charset val="128"/>
      <scheme val="minor"/>
    </font>
    <font>
      <sz val="10"/>
      <color rgb="FFFF0000"/>
      <name val="ＭＳ Ｐゴシック"/>
      <family val="3"/>
      <charset val="128"/>
    </font>
    <font>
      <sz val="16"/>
      <color theme="1"/>
      <name val="HGｺﾞｼｯｸM"/>
      <family val="3"/>
      <charset val="128"/>
    </font>
    <font>
      <sz val="11"/>
      <color theme="1"/>
      <name val="HGｺﾞｼｯｸM"/>
      <family val="3"/>
      <charset val="128"/>
    </font>
    <font>
      <sz val="12"/>
      <color theme="1"/>
      <name val="HGｺﾞｼｯｸM"/>
      <family val="3"/>
      <charset val="128"/>
    </font>
    <font>
      <sz val="9"/>
      <color theme="1"/>
      <name val="HGｺﾞｼｯｸM"/>
      <family val="3"/>
      <charset val="128"/>
    </font>
    <font>
      <sz val="11"/>
      <color theme="1"/>
      <name val="HGPｺﾞｼｯｸM"/>
      <family val="3"/>
      <charset val="128"/>
    </font>
    <font>
      <sz val="11"/>
      <color rgb="FFFF0000"/>
      <name val="HGｺﾞｼｯｸM"/>
      <family val="3"/>
      <charset val="128"/>
    </font>
    <font>
      <sz val="11"/>
      <color theme="0"/>
      <name val="HGPｺﾞｼｯｸM"/>
      <family val="3"/>
      <charset val="128"/>
    </font>
    <font>
      <sz val="6"/>
      <name val="ＭＳ 明朝"/>
      <family val="1"/>
      <charset val="128"/>
    </font>
    <font>
      <sz val="18"/>
      <name val="ＭＳ 明朝"/>
      <family val="1"/>
      <charset val="128"/>
    </font>
    <font>
      <sz val="11"/>
      <name val="ＭＳ Ｐゴシック"/>
      <family val="3"/>
      <charset val="128"/>
      <scheme val="minor"/>
    </font>
    <font>
      <sz val="11"/>
      <name val="明朝"/>
      <family val="1"/>
      <charset val="128"/>
    </font>
    <font>
      <sz val="16"/>
      <name val="明朝"/>
      <family val="1"/>
      <charset val="128"/>
    </font>
    <font>
      <sz val="6"/>
      <name val="ＭＳ Ｐゴシック"/>
      <family val="3"/>
      <charset val="128"/>
      <scheme val="minor"/>
    </font>
    <font>
      <sz val="6"/>
      <name val="明朝"/>
      <family val="1"/>
      <charset val="128"/>
    </font>
    <font>
      <sz val="11"/>
      <color rgb="FFFF0000"/>
      <name val="ＭＳ Ｐゴシック"/>
      <family val="3"/>
      <charset val="128"/>
    </font>
    <font>
      <sz val="10.5"/>
      <name val="Century"/>
      <family val="1"/>
    </font>
    <font>
      <strike/>
      <sz val="11"/>
      <name val="ＭＳ Ｐ明朝"/>
      <family val="1"/>
      <charset val="128"/>
    </font>
    <font>
      <sz val="9"/>
      <color rgb="FF000000"/>
      <name val="ＭＳ Ｐ明朝"/>
      <family val="1"/>
      <charset val="128"/>
    </font>
    <font>
      <sz val="18"/>
      <name val="ＭＳ Ｐ明朝"/>
      <family val="1"/>
      <charset val="128"/>
    </font>
    <font>
      <sz val="6"/>
      <name val="ＭＳ Ｐゴシック"/>
      <family val="2"/>
      <charset val="128"/>
      <scheme val="minor"/>
    </font>
    <font>
      <sz val="11"/>
      <color rgb="FFFF0000"/>
      <name val="ＭＳ 明朝"/>
      <family val="1"/>
      <charset val="128"/>
    </font>
    <font>
      <sz val="14"/>
      <color rgb="FF000000"/>
      <name val="ＭＳ Ｐ明朝"/>
      <family val="1"/>
      <charset val="128"/>
    </font>
    <font>
      <sz val="10.5"/>
      <name val="ＭＳ Ｐ明朝"/>
      <family val="1"/>
      <charset val="128"/>
    </font>
    <font>
      <sz val="10.5"/>
      <color rgb="FF000000"/>
      <name val="ＭＳ Ｐ明朝"/>
      <family val="1"/>
      <charset val="128"/>
    </font>
    <font>
      <b/>
      <sz val="11"/>
      <color indexed="10"/>
      <name val="ＭＳ Ｐゴシック"/>
      <family val="3"/>
      <charset val="128"/>
    </font>
    <font>
      <sz val="12"/>
      <name val="ＭＳ Ｐゴシック"/>
      <family val="3"/>
      <charset val="128"/>
      <scheme val="minor"/>
    </font>
    <font>
      <sz val="11"/>
      <color theme="1"/>
      <name val="ＭＳ Ｐゴシック"/>
      <family val="2"/>
      <charset val="128"/>
      <scheme val="minor"/>
    </font>
    <font>
      <sz val="11"/>
      <color rgb="FFFF0000"/>
      <name val="ＭＳ Ｐゴシック"/>
      <family val="3"/>
      <charset val="128"/>
      <scheme val="minor"/>
    </font>
    <font>
      <sz val="11"/>
      <color rgb="FFFF0000"/>
      <name val="明朝"/>
      <family val="1"/>
      <charset val="128"/>
    </font>
    <font>
      <sz val="14"/>
      <name val="ＭＳ Ｐ明朝"/>
      <family val="1"/>
      <charset val="128"/>
    </font>
    <font>
      <sz val="8"/>
      <name val="ＭＳ 明朝"/>
      <family val="1"/>
      <charset val="128"/>
    </font>
    <font>
      <u/>
      <sz val="10"/>
      <name val="ＭＳ Ｐ明朝"/>
      <family val="1"/>
      <charset val="128"/>
    </font>
    <font>
      <u/>
      <sz val="11"/>
      <color theme="10"/>
      <name val="ＭＳ Ｐゴシック"/>
      <family val="3"/>
      <charset val="128"/>
    </font>
    <font>
      <sz val="10.5"/>
      <color theme="1"/>
      <name val="ＭＳ 明朝"/>
      <family val="1"/>
      <charset val="128"/>
    </font>
    <font>
      <sz val="14"/>
      <color theme="1"/>
      <name val="ＭＳ 明朝"/>
      <family val="1"/>
      <charset val="128"/>
    </font>
    <font>
      <sz val="11"/>
      <color theme="1"/>
      <name val="ＭＳ 明朝"/>
      <family val="1"/>
      <charset val="128"/>
    </font>
    <font>
      <sz val="11"/>
      <color theme="1"/>
      <name val="Century"/>
      <family val="1"/>
    </font>
    <font>
      <sz val="10.5"/>
      <color theme="1"/>
      <name val="Century"/>
      <family val="1"/>
    </font>
    <font>
      <sz val="9"/>
      <color theme="1"/>
      <name val="Century"/>
      <family val="1"/>
    </font>
    <font>
      <sz val="9"/>
      <color theme="1"/>
      <name val="ＭＳ 明朝"/>
      <family val="1"/>
      <charset val="128"/>
    </font>
    <font>
      <u/>
      <sz val="10.5"/>
      <color theme="1"/>
      <name val="ＭＳ 明朝"/>
      <family val="1"/>
      <charset val="128"/>
    </font>
    <font>
      <sz val="7"/>
      <color theme="1"/>
      <name val="Times New Roman"/>
      <family val="1"/>
    </font>
    <font>
      <sz val="11"/>
      <name val="Century"/>
      <family val="1"/>
    </font>
    <font>
      <sz val="11"/>
      <color theme="1"/>
      <name val="ＭＳ Ｐ明朝"/>
      <family val="1"/>
      <charset val="128"/>
    </font>
    <font>
      <sz val="11"/>
      <name val="ＭＳ Ｐゴシック"/>
      <family val="2"/>
      <charset val="128"/>
      <scheme val="minor"/>
    </font>
    <font>
      <sz val="18"/>
      <name val="ＭＳ Ｐゴシック"/>
      <family val="3"/>
      <charset val="128"/>
      <scheme val="minor"/>
    </font>
    <font>
      <sz val="10"/>
      <name val="ＭＳ Ｐゴシック"/>
      <family val="3"/>
      <charset val="128"/>
      <scheme val="minor"/>
    </font>
    <font>
      <sz val="9"/>
      <name val="ＭＳ Ｐゴシック"/>
      <family val="3"/>
      <charset val="128"/>
      <scheme val="minor"/>
    </font>
    <font>
      <strike/>
      <sz val="11"/>
      <name val="ＭＳ Ｐゴシック"/>
      <family val="3"/>
      <charset val="128"/>
      <scheme val="minor"/>
    </font>
    <font>
      <strike/>
      <sz val="10"/>
      <name val="ＭＳ Ｐゴシック"/>
      <family val="3"/>
      <charset val="128"/>
      <scheme val="minor"/>
    </font>
    <font>
      <strike/>
      <sz val="9"/>
      <name val="ＭＳ Ｐゴシック"/>
      <family val="3"/>
      <charset val="128"/>
      <scheme val="minor"/>
    </font>
    <font>
      <sz val="8"/>
      <color theme="1"/>
      <name val="HGｺﾞｼｯｸM"/>
      <family val="3"/>
      <charset val="128"/>
    </font>
    <font>
      <b/>
      <sz val="16"/>
      <color theme="1"/>
      <name val="HGｺﾞｼｯｸM"/>
      <family val="3"/>
      <charset val="128"/>
    </font>
    <font>
      <sz val="12"/>
      <name val="HGｺﾞｼｯｸM"/>
      <family val="3"/>
      <charset val="128"/>
    </font>
    <font>
      <b/>
      <sz val="11"/>
      <color theme="1"/>
      <name val="HGｺﾞｼｯｸM"/>
      <family val="3"/>
      <charset val="128"/>
    </font>
    <font>
      <sz val="6"/>
      <color theme="1"/>
      <name val="HGｺﾞｼｯｸM"/>
      <family val="3"/>
      <charset val="128"/>
    </font>
    <font>
      <sz val="11"/>
      <name val="HGPｺﾞｼｯｸM"/>
      <family val="3"/>
      <charset val="128"/>
    </font>
    <font>
      <b/>
      <u/>
      <sz val="12"/>
      <color theme="1"/>
      <name val="HGｺﾞｼｯｸM"/>
      <family val="3"/>
      <charset val="128"/>
    </font>
    <font>
      <sz val="14"/>
      <name val="ＭＳ Ｐゴシック"/>
      <family val="3"/>
      <charset val="128"/>
    </font>
    <font>
      <sz val="18"/>
      <name val="ＭＳ Ｐゴシック"/>
      <family val="3"/>
      <charset val="128"/>
    </font>
    <font>
      <sz val="11"/>
      <color theme="1"/>
      <name val="ＭＳ Ｐゴシック"/>
      <family val="3"/>
      <charset val="128"/>
    </font>
    <font>
      <sz val="11"/>
      <color theme="9"/>
      <name val="ＭＳ Ｐゴシック"/>
      <family val="3"/>
      <charset val="128"/>
    </font>
    <font>
      <sz val="12"/>
      <color theme="1"/>
      <name val="ＭＳ 明朝"/>
      <family val="1"/>
      <charset val="128"/>
    </font>
    <font>
      <b/>
      <sz val="16"/>
      <color indexed="10"/>
      <name val="ＭＳ Ｐゴシック"/>
      <family val="3"/>
      <charset val="128"/>
    </font>
    <font>
      <b/>
      <sz val="16"/>
      <color rgb="FF0070C0"/>
      <name val="ＭＳ Ｐゴシック"/>
      <family val="3"/>
      <charset val="128"/>
    </font>
    <font>
      <i/>
      <u/>
      <sz val="11"/>
      <color theme="1"/>
      <name val="ＭＳ Ｐゴシック"/>
      <family val="3"/>
      <charset val="128"/>
    </font>
    <font>
      <sz val="1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24"/>
      <name val="ＭＳ Ｐゴシック"/>
      <family val="3"/>
      <charset val="128"/>
    </font>
    <font>
      <b/>
      <sz val="52"/>
      <name val="ＭＳ Ｐゴシック"/>
      <family val="3"/>
      <charset val="128"/>
    </font>
    <font>
      <sz val="14"/>
      <color rgb="FFFF0000"/>
      <name val="ＭＳ Ｐゴシック"/>
      <family val="3"/>
      <charset val="128"/>
    </font>
    <font>
      <sz val="20"/>
      <name val="ＭＳ Ｐゴシック"/>
      <family val="3"/>
      <charset val="128"/>
    </font>
    <font>
      <sz val="14"/>
      <color indexed="8"/>
      <name val="ＭＳ Ｐゴシック"/>
      <family val="3"/>
      <charset val="128"/>
    </font>
    <font>
      <sz val="12"/>
      <color indexed="8"/>
      <name val="ＭＳ Ｐゴシック"/>
      <family val="3"/>
      <charset val="128"/>
    </font>
    <font>
      <sz val="20"/>
      <color rgb="FFFF0000"/>
      <name val="ＭＳ Ｐゴシック"/>
      <family val="3"/>
      <charset val="128"/>
    </font>
    <font>
      <sz val="9.5"/>
      <name val="ＭＳ 明朝"/>
      <family val="1"/>
      <charset val="128"/>
    </font>
    <font>
      <sz val="7"/>
      <name val="ＭＳ 明朝"/>
      <family val="1"/>
      <charset val="128"/>
    </font>
    <font>
      <sz val="8.5"/>
      <name val="ＭＳ Ｐゴシック"/>
      <family val="3"/>
      <charset val="128"/>
    </font>
    <font>
      <sz val="8.5"/>
      <name val="ＭＳ 明朝"/>
      <family val="1"/>
      <charset val="128"/>
    </font>
    <font>
      <sz val="11"/>
      <color indexed="8"/>
      <name val="ＭＳ 明朝"/>
      <family val="1"/>
      <charset val="128"/>
    </font>
    <font>
      <sz val="8.5"/>
      <color rgb="FFFF0000"/>
      <name val="ＭＳ 明朝"/>
      <family val="1"/>
      <charset val="128"/>
    </font>
    <font>
      <b/>
      <sz val="10"/>
      <name val="ＭＳ 明朝"/>
      <family val="1"/>
      <charset val="128"/>
    </font>
    <font>
      <b/>
      <sz val="12"/>
      <name val="ＭＳ 明朝"/>
      <family val="1"/>
      <charset val="128"/>
    </font>
    <font>
      <sz val="10"/>
      <color indexed="10"/>
      <name val="ＭＳ 明朝"/>
      <family val="1"/>
      <charset val="128"/>
    </font>
    <font>
      <sz val="9"/>
      <color indexed="10"/>
      <name val="ＭＳ 明朝"/>
      <family val="1"/>
      <charset val="128"/>
    </font>
    <font>
      <sz val="10"/>
      <color indexed="8"/>
      <name val="ＭＳ 明朝"/>
      <family val="1"/>
      <charset val="128"/>
    </font>
    <font>
      <sz val="10"/>
      <color indexed="8"/>
      <name val="ＭＳ Ｐゴシック"/>
      <family val="3"/>
      <charset val="128"/>
    </font>
    <font>
      <sz val="14"/>
      <color indexed="8"/>
      <name val="ＭＳ 明朝"/>
      <family val="1"/>
      <charset val="128"/>
    </font>
    <font>
      <sz val="12"/>
      <color rgb="FFFF0000"/>
      <name val="ＭＳ Ｐ明朝"/>
      <family val="1"/>
      <charset val="128"/>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FFFF99"/>
        <bgColor indexed="64"/>
      </patternFill>
    </fill>
    <fill>
      <patternFill patternType="solid">
        <fgColor rgb="FFCCECFF"/>
        <bgColor indexed="64"/>
      </patternFill>
    </fill>
    <fill>
      <patternFill patternType="solid">
        <fgColor rgb="FF6699FF"/>
        <bgColor indexed="64"/>
      </patternFill>
    </fill>
    <fill>
      <patternFill patternType="solid">
        <fgColor rgb="FF0000FF"/>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gray0625">
        <fgColor indexed="13"/>
        <bgColor rgb="FFCCFFFF"/>
      </patternFill>
    </fill>
    <fill>
      <patternFill patternType="solid">
        <fgColor theme="9" tint="0.39997558519241921"/>
        <bgColor indexed="64"/>
      </patternFill>
    </fill>
    <fill>
      <patternFill patternType="solid">
        <fgColor rgb="FFE0FFFF"/>
        <bgColor indexed="64"/>
      </patternFill>
    </fill>
    <fill>
      <patternFill patternType="solid">
        <fgColor theme="1" tint="0.499984740745262"/>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6337778862885"/>
        <bgColor indexed="64"/>
      </patternFill>
    </fill>
    <fill>
      <patternFill patternType="solid">
        <fgColor indexed="9"/>
        <bgColor indexed="64"/>
      </patternFill>
    </fill>
  </fills>
  <borders count="3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dotted">
        <color indexed="64"/>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dotted">
        <color indexed="64"/>
      </left>
      <right/>
      <top/>
      <bottom/>
      <diagonal/>
    </border>
    <border>
      <left/>
      <right style="dotted">
        <color indexed="64"/>
      </right>
      <top/>
      <bottom/>
      <diagonal/>
    </border>
    <border>
      <left style="medium">
        <color indexed="64"/>
      </left>
      <right/>
      <top/>
      <bottom style="double">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thin">
        <color indexed="64"/>
      </left>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dotted">
        <color indexed="64"/>
      </right>
      <top style="dotted">
        <color indexed="64"/>
      </top>
      <bottom/>
      <diagonal/>
    </border>
    <border>
      <left/>
      <right/>
      <top/>
      <bottom style="dash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style="dotted">
        <color indexed="64"/>
      </top>
      <bottom/>
      <diagonal/>
    </border>
    <border>
      <left/>
      <right style="hair">
        <color indexed="64"/>
      </right>
      <top style="dotted">
        <color indexed="64"/>
      </top>
      <bottom/>
      <diagonal/>
    </border>
    <border>
      <left style="thick">
        <color rgb="FF000000"/>
      </left>
      <right style="medium">
        <color indexed="64"/>
      </right>
      <top/>
      <bottom/>
      <diagonal/>
    </border>
    <border>
      <left/>
      <right/>
      <top style="dashDot">
        <color auto="1"/>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diagonal/>
    </border>
    <border>
      <left style="thin">
        <color indexed="64"/>
      </left>
      <right style="thin">
        <color indexed="64"/>
      </right>
      <top style="dotted">
        <color theme="0" tint="-0.499984740745262"/>
      </top>
      <bottom/>
      <diagonal/>
    </border>
    <border>
      <left style="thin">
        <color indexed="64"/>
      </left>
      <right style="medium">
        <color indexed="64"/>
      </right>
      <top style="dotted">
        <color theme="0" tint="-0.499984740745262"/>
      </top>
      <bottom/>
      <diagonal/>
    </border>
    <border>
      <left/>
      <right style="thin">
        <color indexed="64"/>
      </right>
      <top style="dotted">
        <color theme="0" tint="-0.499984740745262"/>
      </top>
      <bottom/>
      <diagonal/>
    </border>
    <border>
      <left style="medium">
        <color indexed="64"/>
      </left>
      <right style="medium">
        <color indexed="64"/>
      </right>
      <top style="dotted">
        <color theme="0" tint="-0.499984740745262"/>
      </top>
      <bottom/>
      <diagonal/>
    </border>
    <border>
      <left style="medium">
        <color indexed="64"/>
      </left>
      <right/>
      <top/>
      <bottom style="dotted">
        <color theme="0" tint="-0.499984740745262"/>
      </bottom>
      <diagonal/>
    </border>
    <border>
      <left style="thin">
        <color indexed="64"/>
      </left>
      <right style="thin">
        <color indexed="64"/>
      </right>
      <top/>
      <bottom style="dotted">
        <color theme="0" tint="-0.499984740745262"/>
      </bottom>
      <diagonal/>
    </border>
    <border>
      <left style="thin">
        <color indexed="64"/>
      </left>
      <right style="medium">
        <color indexed="64"/>
      </right>
      <top/>
      <bottom style="dotted">
        <color theme="0" tint="-0.499984740745262"/>
      </bottom>
      <diagonal/>
    </border>
    <border>
      <left/>
      <right style="thin">
        <color indexed="64"/>
      </right>
      <top/>
      <bottom style="dotted">
        <color theme="0" tint="-0.499984740745262"/>
      </bottom>
      <diagonal/>
    </border>
    <border>
      <left style="medium">
        <color indexed="64"/>
      </left>
      <right style="medium">
        <color indexed="64"/>
      </right>
      <top/>
      <bottom style="dotted">
        <color theme="0" tint="-0.499984740745262"/>
      </bottom>
      <diagonal/>
    </border>
    <border>
      <left style="medium">
        <color indexed="64"/>
      </left>
      <right style="medium">
        <color indexed="64"/>
      </right>
      <top style="dotted">
        <color theme="0" tint="-0.499984740745262"/>
      </top>
      <bottom style="thin">
        <color indexed="64"/>
      </bottom>
      <diagonal/>
    </border>
    <border>
      <left style="medium">
        <color indexed="64"/>
      </left>
      <right style="medium">
        <color indexed="64"/>
      </right>
      <top style="thin">
        <color indexed="64"/>
      </top>
      <bottom style="dotted">
        <color theme="0" tint="-0.499984740745262"/>
      </bottom>
      <diagonal/>
    </border>
    <border>
      <left style="medium">
        <color indexed="64"/>
      </left>
      <right/>
      <top style="dotted">
        <color theme="0" tint="-0.499984740745262"/>
      </top>
      <bottom style="thin">
        <color indexed="64"/>
      </bottom>
      <diagonal/>
    </border>
    <border>
      <left style="medium">
        <color indexed="64"/>
      </left>
      <right/>
      <top style="thin">
        <color indexed="64"/>
      </top>
      <bottom style="dotted">
        <color theme="0" tint="-0.499984740745262"/>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diagonalUp="1">
      <left style="thin">
        <color auto="1"/>
      </left>
      <right style="thin">
        <color auto="1"/>
      </right>
      <top/>
      <bottom style="thin">
        <color auto="1"/>
      </bottom>
      <diagonal style="hair">
        <color auto="1"/>
      </diagonal>
    </border>
    <border diagonalUp="1">
      <left style="thin">
        <color auto="1"/>
      </left>
      <right style="thin">
        <color auto="1"/>
      </right>
      <top style="thin">
        <color auto="1"/>
      </top>
      <bottom style="thin">
        <color indexed="64"/>
      </bottom>
      <diagonal style="thin">
        <color auto="1"/>
      </diagonal>
    </border>
    <border>
      <left style="thin">
        <color indexed="64"/>
      </left>
      <right style="thin">
        <color indexed="64"/>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top style="hair">
        <color auto="1"/>
      </top>
      <bottom style="hair">
        <color auto="1"/>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top style="hair">
        <color indexed="64"/>
      </top>
      <bottom style="hair">
        <color indexed="64"/>
      </bottom>
      <diagonal/>
    </border>
    <border>
      <left style="hair">
        <color auto="1"/>
      </left>
      <right/>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hair">
        <color auto="1"/>
      </right>
      <top/>
      <bottom/>
      <diagonal/>
    </border>
    <border>
      <left/>
      <right/>
      <top style="hair">
        <color indexed="64"/>
      </top>
      <bottom style="thin">
        <color indexed="64"/>
      </bottom>
      <diagonal/>
    </border>
    <border>
      <left/>
      <right style="thin">
        <color indexed="64"/>
      </right>
      <top style="hair">
        <color auto="1"/>
      </top>
      <bottom/>
      <diagonal/>
    </border>
    <border>
      <left style="medium">
        <color rgb="FFFF0000"/>
      </left>
      <right style="hair">
        <color auto="1"/>
      </right>
      <top style="medium">
        <color rgb="FFFF0000"/>
      </top>
      <bottom style="hair">
        <color auto="1"/>
      </bottom>
      <diagonal/>
    </border>
    <border>
      <left style="hair">
        <color auto="1"/>
      </left>
      <right style="hair">
        <color auto="1"/>
      </right>
      <top style="medium">
        <color rgb="FFFF0000"/>
      </top>
      <bottom style="hair">
        <color auto="1"/>
      </bottom>
      <diagonal/>
    </border>
    <border>
      <left style="hair">
        <color auto="1"/>
      </left>
      <right style="medium">
        <color rgb="FFFF0000"/>
      </right>
      <top style="medium">
        <color rgb="FFFF0000"/>
      </top>
      <bottom style="hair">
        <color auto="1"/>
      </bottom>
      <diagonal/>
    </border>
    <border>
      <left style="medium">
        <color rgb="FFFF0000"/>
      </left>
      <right style="hair">
        <color auto="1"/>
      </right>
      <top style="hair">
        <color auto="1"/>
      </top>
      <bottom style="medium">
        <color rgb="FFFF0000"/>
      </bottom>
      <diagonal/>
    </border>
    <border>
      <left style="hair">
        <color auto="1"/>
      </left>
      <right style="hair">
        <color auto="1"/>
      </right>
      <top style="hair">
        <color auto="1"/>
      </top>
      <bottom style="medium">
        <color rgb="FFFF0000"/>
      </bottom>
      <diagonal/>
    </border>
    <border>
      <left style="hair">
        <color auto="1"/>
      </left>
      <right style="medium">
        <color rgb="FFFF0000"/>
      </right>
      <top style="hair">
        <color auto="1"/>
      </top>
      <bottom style="medium">
        <color rgb="FFFF0000"/>
      </bottom>
      <diagonal/>
    </border>
    <border>
      <left style="hair">
        <color auto="1"/>
      </left>
      <right/>
      <top style="thin">
        <color indexed="64"/>
      </top>
      <bottom/>
      <diagonal/>
    </border>
    <border>
      <left style="medium">
        <color indexed="64"/>
      </left>
      <right style="medium">
        <color indexed="64"/>
      </right>
      <top style="dotted">
        <color theme="0" tint="-0.34998626667073579"/>
      </top>
      <bottom/>
      <diagonal/>
    </border>
    <border>
      <left style="medium">
        <color indexed="64"/>
      </left>
      <right style="medium">
        <color indexed="64"/>
      </right>
      <top/>
      <bottom style="dotted">
        <color theme="0" tint="-0.34998626667073579"/>
      </bottom>
      <diagonal/>
    </border>
    <border>
      <left style="medium">
        <color indexed="64"/>
      </left>
      <right/>
      <top style="dotted">
        <color theme="0" tint="-0.34998626667073579"/>
      </top>
      <bottom/>
      <diagonal/>
    </border>
    <border>
      <left style="thin">
        <color indexed="64"/>
      </left>
      <right style="thin">
        <color indexed="64"/>
      </right>
      <top style="dotted">
        <color theme="0" tint="-0.34998626667073579"/>
      </top>
      <bottom/>
      <diagonal/>
    </border>
    <border>
      <left style="thin">
        <color indexed="64"/>
      </left>
      <right style="medium">
        <color indexed="64"/>
      </right>
      <top style="dotted">
        <color theme="0" tint="-0.34998626667073579"/>
      </top>
      <bottom/>
      <diagonal/>
    </border>
    <border>
      <left/>
      <right style="thin">
        <color indexed="64"/>
      </right>
      <top style="dotted">
        <color theme="0" tint="-0.34998626667073579"/>
      </top>
      <bottom/>
      <diagonal/>
    </border>
    <border>
      <left style="medium">
        <color indexed="64"/>
      </left>
      <right/>
      <top/>
      <bottom style="dotted">
        <color theme="0" tint="-0.34998626667073579"/>
      </bottom>
      <diagonal/>
    </border>
    <border>
      <left style="thin">
        <color indexed="64"/>
      </left>
      <right style="thin">
        <color indexed="64"/>
      </right>
      <top/>
      <bottom style="dotted">
        <color theme="0" tint="-0.34998626667073579"/>
      </bottom>
      <diagonal/>
    </border>
    <border>
      <left style="thin">
        <color indexed="64"/>
      </left>
      <right style="medium">
        <color indexed="64"/>
      </right>
      <top/>
      <bottom style="dotted">
        <color theme="0" tint="-0.34998626667073579"/>
      </bottom>
      <diagonal/>
    </border>
    <border>
      <left/>
      <right style="thin">
        <color indexed="64"/>
      </right>
      <top/>
      <bottom style="dotted">
        <color theme="0" tint="-0.34998626667073579"/>
      </bottom>
      <diagonal/>
    </border>
    <border>
      <left/>
      <right/>
      <top style="dotted">
        <color theme="0" tint="-0.34998626667073579"/>
      </top>
      <bottom style="thin">
        <color indexed="64"/>
      </bottom>
      <diagonal/>
    </border>
    <border>
      <left/>
      <right/>
      <top style="thin">
        <color indexed="64"/>
      </top>
      <bottom style="dotted">
        <color theme="0" tint="-0.34998626667073579"/>
      </bottom>
      <diagonal/>
    </border>
    <border>
      <left/>
      <right/>
      <top style="dotted">
        <color theme="0" tint="-0.499984740745262"/>
      </top>
      <bottom/>
      <diagonal/>
    </border>
    <border>
      <left/>
      <right/>
      <top/>
      <bottom style="dotted">
        <color theme="0" tint="-0.499984740745262"/>
      </bottom>
      <diagonal/>
    </border>
    <border>
      <left/>
      <right/>
      <top style="thin">
        <color indexed="64"/>
      </top>
      <bottom style="dotted">
        <color theme="0" tint="-0.499984740745262"/>
      </bottom>
      <diagonal/>
    </border>
    <border>
      <left/>
      <right/>
      <top style="dotted">
        <color theme="0" tint="-0.499984740745262"/>
      </top>
      <bottom style="dotted">
        <color theme="0" tint="-0.499984740745262"/>
      </bottom>
      <diagonal/>
    </border>
    <border>
      <left/>
      <right/>
      <top style="dotted">
        <color theme="0" tint="-0.499984740745262"/>
      </top>
      <bottom style="thin">
        <color indexed="64"/>
      </bottom>
      <diagonal/>
    </border>
    <border>
      <left/>
      <right/>
      <top style="double">
        <color indexed="64"/>
      </top>
      <bottom style="thin">
        <color indexed="64"/>
      </bottom>
      <diagonal/>
    </border>
    <border diagonalUp="1">
      <left style="medium">
        <color indexed="64"/>
      </left>
      <right style="medium">
        <color indexed="64"/>
      </right>
      <top style="dotted">
        <color theme="0" tint="-0.499984740745262"/>
      </top>
      <bottom style="thin">
        <color indexed="64"/>
      </bottom>
      <diagonal style="thin">
        <color indexed="64"/>
      </diagonal>
    </border>
    <border diagonalUp="1">
      <left style="medium">
        <color indexed="64"/>
      </left>
      <right style="medium">
        <color indexed="64"/>
      </right>
      <top style="dotted">
        <color theme="0" tint="-0.499984740745262"/>
      </top>
      <bottom style="dotted">
        <color theme="0" tint="-0.499984740745262"/>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double">
        <color indexed="64"/>
      </bottom>
      <diagonal style="thin">
        <color indexed="64"/>
      </diagonal>
    </border>
    <border diagonalUp="1">
      <left style="medium">
        <color indexed="64"/>
      </left>
      <right style="medium">
        <color indexed="64"/>
      </right>
      <top style="double">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64"/>
      </left>
      <right style="hair">
        <color indexed="64"/>
      </right>
      <top/>
      <bottom/>
      <diagonal/>
    </border>
    <border>
      <left style="hair">
        <color indexed="8"/>
      </left>
      <right/>
      <top style="hair">
        <color indexed="64"/>
      </top>
      <bottom/>
      <diagonal/>
    </border>
    <border>
      <left/>
      <right style="hair">
        <color indexed="8"/>
      </right>
      <top style="hair">
        <color indexed="64"/>
      </top>
      <bottom/>
      <diagonal/>
    </border>
    <border>
      <left style="hair">
        <color indexed="64"/>
      </left>
      <right/>
      <top/>
      <bottom/>
      <diagonal/>
    </border>
    <border>
      <left style="hair">
        <color indexed="8"/>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right/>
      <top style="hair">
        <color indexed="64"/>
      </top>
      <bottom/>
      <diagonal/>
    </border>
    <border>
      <left/>
      <right style="thick">
        <color indexed="64"/>
      </right>
      <top style="thick">
        <color indexed="64"/>
      </top>
      <bottom style="thick">
        <color indexed="64"/>
      </bottom>
      <diagonal/>
    </border>
  </borders>
  <cellStyleXfs count="82">
    <xf numFmtId="0" fontId="0" fillId="0" borderId="0"/>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21" borderId="0" applyNumberFormat="0" applyBorder="0" applyAlignment="0" applyProtection="0">
      <alignment vertical="center"/>
    </xf>
    <xf numFmtId="0" fontId="13" fillId="22" borderId="2" applyNumberFormat="0" applyFont="0" applyAlignment="0" applyProtection="0">
      <alignment vertical="center"/>
    </xf>
    <xf numFmtId="0" fontId="42" fillId="0" borderId="3" applyNumberFormat="0" applyFill="0" applyAlignment="0" applyProtection="0">
      <alignment vertical="center"/>
    </xf>
    <xf numFmtId="0" fontId="43" fillId="3" borderId="0" applyNumberFormat="0" applyBorder="0" applyAlignment="0" applyProtection="0">
      <alignment vertical="center"/>
    </xf>
    <xf numFmtId="0" fontId="44" fillId="23" borderId="4" applyNumberFormat="0" applyAlignment="0" applyProtection="0">
      <alignment vertical="center"/>
    </xf>
    <xf numFmtId="0" fontId="32" fillId="0" borderId="0" applyNumberFormat="0" applyFill="0" applyBorder="0" applyAlignment="0" applyProtection="0">
      <alignment vertical="center"/>
    </xf>
    <xf numFmtId="38" fontId="9" fillId="0" borderId="0" applyFont="0" applyFill="0" applyBorder="0" applyAlignment="0" applyProtection="0"/>
    <xf numFmtId="38" fontId="13" fillId="0" borderId="0" applyFont="0" applyFill="0" applyBorder="0" applyAlignment="0" applyProtection="0">
      <alignment vertical="center"/>
    </xf>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13" fillId="0" borderId="0">
      <alignment vertical="center"/>
    </xf>
    <xf numFmtId="0" fontId="71" fillId="0" borderId="0">
      <alignment vertical="center"/>
    </xf>
    <xf numFmtId="0" fontId="13" fillId="0" borderId="0">
      <alignment vertical="center"/>
    </xf>
    <xf numFmtId="0" fontId="13" fillId="0" borderId="0">
      <alignment vertical="center"/>
    </xf>
    <xf numFmtId="0" fontId="13" fillId="0" borderId="0">
      <alignment vertical="center"/>
    </xf>
    <xf numFmtId="0" fontId="52" fillId="4" borderId="0" applyNumberFormat="0" applyBorder="0" applyAlignment="0" applyProtection="0">
      <alignment vertical="center"/>
    </xf>
    <xf numFmtId="0" fontId="83" fillId="0" borderId="0"/>
    <xf numFmtId="0" fontId="83" fillId="0" borderId="0"/>
    <xf numFmtId="0" fontId="83" fillId="0" borderId="0"/>
    <xf numFmtId="181" fontId="71" fillId="0" borderId="0" applyFont="0" applyFill="0" applyBorder="0" applyAlignment="0" applyProtection="0">
      <alignment vertical="center"/>
    </xf>
    <xf numFmtId="38" fontId="71" fillId="0" borderId="0" applyFont="0" applyFill="0" applyBorder="0" applyAlignment="0" applyProtection="0">
      <alignment vertical="center"/>
    </xf>
    <xf numFmtId="38" fontId="17" fillId="0" borderId="0" applyFont="0" applyFill="0" applyBorder="0" applyAlignment="0" applyProtection="0">
      <alignment vertical="center"/>
    </xf>
    <xf numFmtId="0" fontId="71" fillId="0" borderId="0">
      <alignment vertical="center"/>
    </xf>
    <xf numFmtId="0" fontId="9" fillId="0" borderId="0"/>
    <xf numFmtId="38" fontId="9" fillId="0" borderId="0" applyFont="0" applyFill="0" applyBorder="0" applyAlignment="0" applyProtection="0"/>
    <xf numFmtId="0" fontId="17" fillId="0" borderId="0">
      <alignment vertical="center"/>
    </xf>
    <xf numFmtId="0" fontId="83" fillId="0" borderId="0"/>
    <xf numFmtId="0" fontId="83" fillId="0" borderId="0"/>
    <xf numFmtId="181" fontId="9" fillId="0" borderId="0" applyFont="0" applyFill="0" applyBorder="0" applyAlignment="0" applyProtection="0"/>
    <xf numFmtId="0" fontId="83" fillId="0" borderId="0"/>
    <xf numFmtId="0" fontId="83" fillId="0" borderId="0"/>
    <xf numFmtId="0" fontId="83" fillId="0" borderId="0"/>
    <xf numFmtId="0" fontId="99" fillId="0" borderId="0">
      <alignment vertical="center"/>
    </xf>
    <xf numFmtId="0" fontId="105" fillId="0" borderId="0" applyNumberFormat="0" applyFill="0" applyBorder="0" applyAlignment="0" applyProtection="0"/>
    <xf numFmtId="0" fontId="8"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alignment vertical="center"/>
    </xf>
    <xf numFmtId="0" fontId="9" fillId="0" borderId="0">
      <alignment vertical="center"/>
    </xf>
    <xf numFmtId="38" fontId="2" fillId="0" borderId="0" applyFont="0" applyFill="0" applyBorder="0" applyAlignment="0" applyProtection="0">
      <alignment vertical="center"/>
    </xf>
    <xf numFmtId="0" fontId="1" fillId="0" borderId="0">
      <alignment vertical="center"/>
    </xf>
  </cellStyleXfs>
  <cellXfs count="3579">
    <xf numFmtId="0" fontId="0" fillId="0" borderId="0" xfId="0"/>
    <xf numFmtId="0" fontId="11" fillId="0" borderId="0" xfId="0" applyFont="1" applyProtection="1"/>
    <xf numFmtId="0" fontId="11" fillId="0" borderId="0" xfId="0" applyFont="1" applyBorder="1" applyProtection="1"/>
    <xf numFmtId="0" fontId="11" fillId="0" borderId="13" xfId="0" applyFont="1" applyBorder="1" applyProtection="1"/>
    <xf numFmtId="0" fontId="11" fillId="0" borderId="14" xfId="0" applyFont="1" applyBorder="1" applyProtection="1"/>
    <xf numFmtId="0" fontId="11" fillId="0" borderId="27" xfId="0" applyFont="1" applyBorder="1" applyProtection="1"/>
    <xf numFmtId="0" fontId="11" fillId="0" borderId="18" xfId="0" applyFont="1" applyBorder="1" applyProtection="1"/>
    <xf numFmtId="0" fontId="11" fillId="0" borderId="16" xfId="0" applyFont="1" applyBorder="1" applyProtection="1"/>
    <xf numFmtId="0" fontId="11" fillId="0" borderId="15" xfId="0" applyFont="1" applyBorder="1" applyProtection="1"/>
    <xf numFmtId="0" fontId="11" fillId="0" borderId="28" xfId="0" applyFont="1" applyBorder="1" applyAlignment="1" applyProtection="1">
      <alignment horizontal="center" vertical="center"/>
    </xf>
    <xf numFmtId="0" fontId="11" fillId="0" borderId="12" xfId="0" applyFont="1" applyBorder="1" applyAlignment="1" applyProtection="1">
      <alignment vertical="center"/>
    </xf>
    <xf numFmtId="0" fontId="11" fillId="0" borderId="28"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0" fontId="11" fillId="0" borderId="10" xfId="0" applyFont="1" applyBorder="1" applyProtection="1"/>
    <xf numFmtId="0" fontId="11" fillId="0" borderId="26" xfId="0" applyFont="1" applyBorder="1" applyProtection="1"/>
    <xf numFmtId="0" fontId="13" fillId="0" borderId="0" xfId="47" applyProtection="1">
      <alignment vertical="center"/>
    </xf>
    <xf numFmtId="0" fontId="19" fillId="0" borderId="0" xfId="47" applyFont="1" applyAlignment="1" applyProtection="1">
      <alignment horizontal="right" vertical="center"/>
    </xf>
    <xf numFmtId="0" fontId="20" fillId="0" borderId="0" xfId="47" applyFont="1" applyAlignment="1" applyProtection="1">
      <alignment horizontal="center" vertical="center"/>
    </xf>
    <xf numFmtId="0" fontId="19" fillId="0" borderId="13" xfId="47" applyFont="1" applyBorder="1" applyAlignment="1" applyProtection="1">
      <alignment vertical="center" wrapText="1"/>
    </xf>
    <xf numFmtId="0" fontId="19" fillId="0" borderId="14" xfId="47" applyFont="1" applyBorder="1" applyAlignment="1" applyProtection="1">
      <alignment vertical="center" wrapText="1"/>
    </xf>
    <xf numFmtId="0" fontId="19" fillId="0" borderId="19" xfId="47" applyFont="1" applyBorder="1" applyAlignment="1" applyProtection="1">
      <alignment horizontal="center" vertical="center" wrapText="1"/>
    </xf>
    <xf numFmtId="0" fontId="19" fillId="0" borderId="14" xfId="47" applyFont="1" applyBorder="1" applyAlignment="1" applyProtection="1">
      <alignment horizontal="justify" vertical="top" wrapText="1"/>
    </xf>
    <xf numFmtId="0" fontId="22" fillId="0" borderId="0" xfId="47" applyFont="1" applyProtection="1">
      <alignment vertical="center"/>
    </xf>
    <xf numFmtId="0" fontId="13" fillId="0" borderId="0" xfId="47" applyAlignment="1" applyProtection="1">
      <alignment vertical="center"/>
    </xf>
    <xf numFmtId="0" fontId="22" fillId="0" borderId="0" xfId="0" applyFont="1" applyProtection="1"/>
    <xf numFmtId="0" fontId="22" fillId="0" borderId="0" xfId="0" applyFont="1" applyAlignment="1" applyProtection="1">
      <alignment horizontal="center"/>
    </xf>
    <xf numFmtId="0" fontId="22" fillId="0" borderId="0" xfId="0" applyFont="1" applyBorder="1" applyAlignment="1" applyProtection="1">
      <alignment horizontal="center"/>
    </xf>
    <xf numFmtId="0" fontId="22" fillId="0" borderId="0" xfId="0" applyFont="1" applyBorder="1" applyProtection="1"/>
    <xf numFmtId="0" fontId="24" fillId="0" borderId="19" xfId="0" applyFont="1" applyBorder="1" applyAlignment="1" applyProtection="1">
      <alignment horizontal="center" vertical="center"/>
    </xf>
    <xf numFmtId="0" fontId="24" fillId="0" borderId="28" xfId="0" applyFont="1" applyBorder="1" applyAlignment="1" applyProtection="1">
      <alignment horizontal="center" vertical="center"/>
    </xf>
    <xf numFmtId="0" fontId="24" fillId="0" borderId="12" xfId="0" applyFont="1" applyBorder="1" applyAlignment="1" applyProtection="1">
      <alignment horizontal="center" vertical="center"/>
    </xf>
    <xf numFmtId="0" fontId="22" fillId="0" borderId="0" xfId="0" applyFont="1" applyAlignment="1" applyProtection="1">
      <alignment vertical="center"/>
    </xf>
    <xf numFmtId="0" fontId="24" fillId="0" borderId="0" xfId="0" applyFont="1" applyProtection="1"/>
    <xf numFmtId="0" fontId="24" fillId="0" borderId="0" xfId="0" applyFont="1" applyAlignment="1" applyProtection="1">
      <alignment horizontal="center"/>
    </xf>
    <xf numFmtId="0" fontId="24" fillId="0" borderId="19" xfId="0" applyFont="1" applyBorder="1" applyAlignment="1" applyProtection="1">
      <alignment horizontal="center" wrapText="1"/>
    </xf>
    <xf numFmtId="0" fontId="24" fillId="0" borderId="0" xfId="0" applyFont="1" applyBorder="1" applyProtection="1"/>
    <xf numFmtId="0" fontId="24" fillId="0" borderId="0" xfId="0" applyFont="1" applyBorder="1" applyAlignment="1" applyProtection="1">
      <alignment horizontal="center"/>
    </xf>
    <xf numFmtId="0" fontId="24" fillId="0" borderId="19"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11" fillId="0" borderId="28" xfId="0" applyFont="1" applyBorder="1" applyAlignment="1" applyProtection="1">
      <alignment horizontal="left" vertical="center"/>
    </xf>
    <xf numFmtId="0" fontId="11" fillId="0" borderId="12" xfId="0" applyFont="1" applyBorder="1" applyAlignment="1" applyProtection="1">
      <alignment horizontal="left" vertical="center"/>
    </xf>
    <xf numFmtId="0" fontId="0" fillId="0" borderId="0" xfId="0" applyAlignment="1">
      <alignment vertical="center"/>
    </xf>
    <xf numFmtId="0" fontId="59" fillId="0" borderId="0" xfId="45" applyFont="1">
      <alignment vertical="center"/>
    </xf>
    <xf numFmtId="0" fontId="59" fillId="0" borderId="0" xfId="45" applyFont="1" applyBorder="1" applyAlignment="1">
      <alignment horizontal="center" vertical="center"/>
    </xf>
    <xf numFmtId="0" fontId="60" fillId="0" borderId="0" xfId="45" applyFont="1" applyAlignment="1">
      <alignment horizontal="left" vertical="center"/>
    </xf>
    <xf numFmtId="0" fontId="59" fillId="0" borderId="0" xfId="45" applyFont="1" applyBorder="1">
      <alignment vertical="center"/>
    </xf>
    <xf numFmtId="0" fontId="60" fillId="0" borderId="0" xfId="45" applyFont="1" applyAlignment="1">
      <alignment vertical="center"/>
    </xf>
    <xf numFmtId="0" fontId="59" fillId="0" borderId="70" xfId="45" applyFont="1" applyBorder="1">
      <alignment vertical="center"/>
    </xf>
    <xf numFmtId="0" fontId="59" fillId="0" borderId="70" xfId="45" applyFont="1" applyBorder="1" applyAlignment="1">
      <alignment horizontal="center" vertical="center"/>
    </xf>
    <xf numFmtId="0" fontId="59" fillId="0" borderId="71" xfId="45" applyFont="1" applyBorder="1" applyAlignment="1">
      <alignment horizontal="left" vertical="center"/>
    </xf>
    <xf numFmtId="0" fontId="54" fillId="0" borderId="72" xfId="45" applyFont="1" applyBorder="1" applyAlignment="1">
      <alignment horizontal="center" vertical="center" wrapText="1"/>
    </xf>
    <xf numFmtId="0" fontId="59" fillId="0" borderId="73" xfId="45" applyFont="1" applyBorder="1" applyAlignment="1">
      <alignment horizontal="center" vertical="center" wrapText="1"/>
    </xf>
    <xf numFmtId="0" fontId="71" fillId="0" borderId="0" xfId="44" applyProtection="1">
      <alignment vertical="center"/>
      <protection locked="0"/>
    </xf>
    <xf numFmtId="0" fontId="59" fillId="24" borderId="84" xfId="45" applyFont="1" applyFill="1" applyBorder="1" applyProtection="1">
      <alignment vertical="center"/>
      <protection locked="0"/>
    </xf>
    <xf numFmtId="0" fontId="59" fillId="24" borderId="85" xfId="45" applyFont="1" applyFill="1" applyBorder="1" applyProtection="1">
      <alignment vertical="center"/>
      <protection locked="0"/>
    </xf>
    <xf numFmtId="0" fontId="54" fillId="0" borderId="38" xfId="45" applyFont="1" applyBorder="1" applyAlignment="1" applyProtection="1">
      <alignment vertical="center" shrinkToFit="1"/>
      <protection locked="0"/>
    </xf>
    <xf numFmtId="0" fontId="54" fillId="0" borderId="37" xfId="45" applyFont="1" applyBorder="1" applyAlignment="1" applyProtection="1">
      <alignment vertical="center" shrinkToFit="1"/>
      <protection locked="0"/>
    </xf>
    <xf numFmtId="0" fontId="59" fillId="24" borderId="86" xfId="45" applyFont="1" applyFill="1" applyBorder="1" applyProtection="1">
      <alignment vertical="center"/>
      <protection locked="0"/>
    </xf>
    <xf numFmtId="0" fontId="54" fillId="24" borderId="87" xfId="45" applyFont="1" applyFill="1" applyBorder="1" applyAlignment="1" applyProtection="1">
      <alignment horizontal="center" vertical="center"/>
      <protection locked="0"/>
    </xf>
    <xf numFmtId="0" fontId="54" fillId="24" borderId="88" xfId="45" applyFont="1" applyFill="1" applyBorder="1" applyAlignment="1" applyProtection="1">
      <alignment horizontal="center" vertical="center"/>
      <protection locked="0"/>
    </xf>
    <xf numFmtId="0" fontId="54" fillId="24" borderId="89" xfId="45" applyFont="1" applyFill="1" applyBorder="1" applyAlignment="1" applyProtection="1">
      <alignment horizontal="center" vertical="center"/>
      <protection locked="0"/>
    </xf>
    <xf numFmtId="0" fontId="59" fillId="24" borderId="90" xfId="45" applyFont="1" applyFill="1" applyBorder="1" applyProtection="1">
      <alignment vertical="center"/>
      <protection locked="0"/>
    </xf>
    <xf numFmtId="0" fontId="59" fillId="24" borderId="91" xfId="45" applyFont="1" applyFill="1" applyBorder="1" applyProtection="1">
      <alignment vertical="center"/>
      <protection locked="0"/>
    </xf>
    <xf numFmtId="0" fontId="59" fillId="24" borderId="92" xfId="45" applyFont="1" applyFill="1" applyBorder="1" applyProtection="1">
      <alignment vertical="center"/>
      <protection locked="0"/>
    </xf>
    <xf numFmtId="0" fontId="59" fillId="24" borderId="93" xfId="45" applyFont="1" applyFill="1" applyBorder="1" applyProtection="1">
      <alignment vertical="center"/>
      <protection locked="0"/>
    </xf>
    <xf numFmtId="0" fontId="59" fillId="24" borderId="70" xfId="45" applyFont="1" applyFill="1" applyBorder="1" applyProtection="1">
      <alignment vertical="center"/>
      <protection locked="0"/>
    </xf>
    <xf numFmtId="0" fontId="66" fillId="0" borderId="0" xfId="44" applyFont="1" applyFill="1" applyAlignment="1" applyProtection="1">
      <alignment horizontal="justify" vertical="center"/>
    </xf>
    <xf numFmtId="0" fontId="66" fillId="0" borderId="10" xfId="44" applyFont="1" applyFill="1" applyBorder="1" applyAlignment="1" applyProtection="1">
      <alignment horizontal="left"/>
    </xf>
    <xf numFmtId="0" fontId="71" fillId="0" borderId="10" xfId="44" applyFill="1" applyBorder="1" applyAlignment="1" applyProtection="1"/>
    <xf numFmtId="0" fontId="71" fillId="0" borderId="10" xfId="44" applyFill="1" applyBorder="1" applyAlignment="1" applyProtection="1">
      <alignment horizontal="left"/>
    </xf>
    <xf numFmtId="0" fontId="66" fillId="0" borderId="10" xfId="44" applyFont="1" applyFill="1" applyBorder="1" applyAlignment="1" applyProtection="1">
      <alignment horizontal="left"/>
      <protection locked="0"/>
    </xf>
    <xf numFmtId="0" fontId="67" fillId="0" borderId="10" xfId="44" applyFont="1" applyFill="1" applyBorder="1" applyAlignment="1" applyProtection="1">
      <alignment horizontal="left"/>
      <protection locked="0"/>
    </xf>
    <xf numFmtId="0" fontId="66" fillId="0" borderId="10" xfId="44" applyFont="1" applyFill="1" applyBorder="1" applyAlignment="1" applyProtection="1">
      <alignment horizontal="right"/>
    </xf>
    <xf numFmtId="0" fontId="66" fillId="0" borderId="28" xfId="44" applyFont="1" applyFill="1" applyBorder="1" applyAlignment="1" applyProtection="1">
      <alignment horizontal="left"/>
    </xf>
    <xf numFmtId="0" fontId="66" fillId="0" borderId="0" xfId="44" applyFont="1" applyFill="1" applyAlignment="1" applyProtection="1">
      <alignment horizontal="left" vertical="center"/>
    </xf>
    <xf numFmtId="0" fontId="71" fillId="0" borderId="0" xfId="44" applyFill="1" applyAlignment="1" applyProtection="1">
      <alignment vertical="center"/>
      <protection locked="0"/>
    </xf>
    <xf numFmtId="0" fontId="71" fillId="0" borderId="0" xfId="44" applyFill="1" applyAlignment="1" applyProtection="1">
      <alignment vertical="center"/>
    </xf>
    <xf numFmtId="0" fontId="66" fillId="0" borderId="0" xfId="44" applyFont="1" applyFill="1" applyBorder="1" applyAlignment="1" applyProtection="1">
      <alignment horizontal="left" vertical="center"/>
    </xf>
    <xf numFmtId="0" fontId="66" fillId="0" borderId="0" xfId="44" applyFont="1" applyFill="1" applyBorder="1" applyAlignment="1" applyProtection="1">
      <alignment horizontal="justify" vertical="center"/>
    </xf>
    <xf numFmtId="0" fontId="66" fillId="0" borderId="0" xfId="44" applyFont="1" applyFill="1" applyAlignment="1" applyProtection="1">
      <alignment horizontal="right" vertical="center"/>
    </xf>
    <xf numFmtId="0" fontId="71" fillId="0" borderId="0" xfId="44" applyFill="1" applyProtection="1">
      <alignment vertical="center"/>
    </xf>
    <xf numFmtId="0" fontId="71" fillId="0" borderId="0" xfId="44" applyFill="1" applyProtection="1">
      <alignment vertical="center"/>
      <protection locked="0"/>
    </xf>
    <xf numFmtId="0" fontId="70"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Alignment="1">
      <alignment horizontal="left" vertical="center"/>
    </xf>
    <xf numFmtId="0" fontId="72" fillId="0" borderId="0" xfId="0" applyFont="1" applyFill="1" applyAlignment="1">
      <alignment vertical="center"/>
    </xf>
    <xf numFmtId="0" fontId="29" fillId="0" borderId="19" xfId="0" applyFont="1" applyBorder="1" applyAlignment="1">
      <alignment horizontal="center" vertical="center"/>
    </xf>
    <xf numFmtId="0" fontId="24" fillId="0" borderId="0" xfId="0" applyFont="1" applyBorder="1" applyAlignment="1" applyProtection="1">
      <alignment vertical="top" wrapText="1"/>
    </xf>
    <xf numFmtId="0" fontId="14" fillId="0" borderId="0" xfId="49" applyFont="1" applyFill="1"/>
    <xf numFmtId="0" fontId="83" fillId="0" borderId="0" xfId="49" applyFont="1" applyFill="1"/>
    <xf numFmtId="0" fontId="83" fillId="0" borderId="0" xfId="49" applyFont="1" applyFill="1" applyAlignment="1">
      <alignment horizontal="right"/>
    </xf>
    <xf numFmtId="0" fontId="83" fillId="0" borderId="0" xfId="50" applyFont="1" applyFill="1"/>
    <xf numFmtId="0" fontId="84" fillId="0" borderId="0" xfId="49" applyFont="1" applyFill="1" applyAlignment="1">
      <alignment horizontal="centerContinuous"/>
    </xf>
    <xf numFmtId="0" fontId="83" fillId="0" borderId="0" xfId="49" applyFont="1" applyFill="1" applyAlignment="1">
      <alignment horizontal="centerContinuous"/>
    </xf>
    <xf numFmtId="0" fontId="83" fillId="0" borderId="0" xfId="49" applyFont="1" applyFill="1" applyBorder="1"/>
    <xf numFmtId="0" fontId="83" fillId="0" borderId="0" xfId="49" applyFont="1" applyFill="1" applyAlignment="1"/>
    <xf numFmtId="0" fontId="0" fillId="0" borderId="0" xfId="0" applyAlignment="1"/>
    <xf numFmtId="0" fontId="14" fillId="0" borderId="0" xfId="46" applyFont="1" applyFill="1" applyAlignment="1"/>
    <xf numFmtId="0" fontId="18" fillId="0" borderId="0" xfId="46" applyFont="1" applyFill="1" applyAlignment="1">
      <alignment horizontal="centerContinuous"/>
    </xf>
    <xf numFmtId="0" fontId="14" fillId="0" borderId="0" xfId="46" applyFont="1" applyFill="1" applyAlignment="1">
      <alignment horizontal="right"/>
    </xf>
    <xf numFmtId="0" fontId="14" fillId="0" borderId="0" xfId="46" applyFont="1" applyFill="1" applyAlignment="1">
      <alignment horizontal="left"/>
    </xf>
    <xf numFmtId="0" fontId="56" fillId="0" borderId="0" xfId="46" applyFont="1" applyFill="1" applyAlignment="1">
      <alignment horizontal="centerContinuous"/>
    </xf>
    <xf numFmtId="0" fontId="56" fillId="0" borderId="0" xfId="46" applyFont="1" applyFill="1" applyAlignment="1">
      <alignment horizontal="center"/>
    </xf>
    <xf numFmtId="0" fontId="14" fillId="0" borderId="15" xfId="46" applyFont="1" applyFill="1" applyBorder="1" applyAlignment="1">
      <alignment horizontal="center" vertical="center"/>
    </xf>
    <xf numFmtId="0" fontId="14" fillId="0" borderId="11" xfId="46" applyFont="1" applyFill="1" applyBorder="1" applyAlignment="1">
      <alignment horizontal="right" vertical="center"/>
    </xf>
    <xf numFmtId="0" fontId="14" fillId="0" borderId="13" xfId="46" applyFont="1" applyFill="1" applyBorder="1" applyAlignment="1"/>
    <xf numFmtId="0" fontId="14" fillId="0" borderId="14" xfId="46" applyFont="1" applyFill="1" applyBorder="1" applyAlignment="1"/>
    <xf numFmtId="0" fontId="14" fillId="0" borderId="0" xfId="46" applyFont="1" applyFill="1" applyBorder="1" applyAlignment="1"/>
    <xf numFmtId="0" fontId="14" fillId="0" borderId="15" xfId="46" applyFont="1" applyFill="1" applyBorder="1" applyAlignment="1"/>
    <xf numFmtId="0" fontId="14" fillId="0" borderId="16" xfId="46" applyFont="1" applyFill="1" applyBorder="1" applyAlignment="1"/>
    <xf numFmtId="0" fontId="14" fillId="0" borderId="61" xfId="46" applyFont="1" applyFill="1" applyBorder="1" applyAlignment="1"/>
    <xf numFmtId="0" fontId="14" fillId="0" borderId="0" xfId="46" applyFont="1" applyFill="1" applyBorder="1" applyAlignment="1">
      <alignment horizontal="centerContinuous" vertical="center"/>
    </xf>
    <xf numFmtId="0" fontId="14" fillId="0" borderId="62" xfId="46" applyFont="1" applyFill="1" applyBorder="1" applyAlignment="1">
      <alignment horizontal="centerContinuous" vertical="center"/>
    </xf>
    <xf numFmtId="0" fontId="14" fillId="0" borderId="64" xfId="46" applyFont="1" applyFill="1" applyBorder="1" applyAlignment="1"/>
    <xf numFmtId="0" fontId="14" fillId="0" borderId="41" xfId="46" applyFont="1" applyFill="1" applyBorder="1" applyAlignment="1"/>
    <xf numFmtId="0" fontId="14" fillId="0" borderId="65" xfId="46" applyFont="1" applyFill="1" applyBorder="1" applyAlignment="1"/>
    <xf numFmtId="0" fontId="14" fillId="0" borderId="18" xfId="46" applyFont="1" applyFill="1" applyBorder="1" applyAlignment="1"/>
    <xf numFmtId="0" fontId="14" fillId="0" borderId="10" xfId="46" applyFont="1" applyFill="1" applyBorder="1" applyAlignment="1"/>
    <xf numFmtId="0" fontId="14" fillId="0" borderId="26" xfId="46" applyFont="1" applyFill="1" applyBorder="1" applyAlignment="1"/>
    <xf numFmtId="0" fontId="17" fillId="0" borderId="0" xfId="46" applyFont="1" applyFill="1" applyAlignment="1">
      <alignment horizontal="right"/>
    </xf>
    <xf numFmtId="0" fontId="17" fillId="0" borderId="0" xfId="46" applyFont="1" applyFill="1" applyAlignment="1">
      <alignment horizontal="left"/>
    </xf>
    <xf numFmtId="0" fontId="17" fillId="0" borderId="0" xfId="46" applyFont="1" applyFill="1" applyAlignment="1"/>
    <xf numFmtId="0" fontId="17" fillId="0" borderId="0" xfId="46" quotePrefix="1" applyFont="1" applyFill="1" applyAlignment="1">
      <alignment horizontal="right"/>
    </xf>
    <xf numFmtId="0" fontId="14" fillId="0" borderId="0" xfId="55" applyFont="1" applyFill="1">
      <alignment vertical="center"/>
    </xf>
    <xf numFmtId="0" fontId="58" fillId="0" borderId="0" xfId="55" applyFont="1" applyFill="1">
      <alignment vertical="center"/>
    </xf>
    <xf numFmtId="0" fontId="71" fillId="0" borderId="0" xfId="55">
      <alignment vertical="center"/>
    </xf>
    <xf numFmtId="0" fontId="58" fillId="0" borderId="39" xfId="55" applyFont="1" applyFill="1" applyBorder="1">
      <alignment vertical="center"/>
    </xf>
    <xf numFmtId="0" fontId="58" fillId="0" borderId="31" xfId="55" applyFont="1" applyFill="1" applyBorder="1">
      <alignment vertical="center"/>
    </xf>
    <xf numFmtId="0" fontId="58" fillId="0" borderId="32" xfId="55" applyFont="1" applyFill="1" applyBorder="1">
      <alignment vertical="center"/>
    </xf>
    <xf numFmtId="0" fontId="58" fillId="0" borderId="40" xfId="55" applyFont="1" applyFill="1" applyBorder="1">
      <alignment vertical="center"/>
    </xf>
    <xf numFmtId="0" fontId="58" fillId="0" borderId="33" xfId="55" applyFont="1" applyFill="1" applyBorder="1">
      <alignment vertical="center"/>
    </xf>
    <xf numFmtId="0" fontId="58" fillId="0" borderId="46" xfId="55" applyFont="1" applyFill="1" applyBorder="1">
      <alignment vertical="center"/>
    </xf>
    <xf numFmtId="0" fontId="58" fillId="0" borderId="35" xfId="55" applyFont="1" applyFill="1" applyBorder="1">
      <alignment vertical="center"/>
    </xf>
    <xf numFmtId="0" fontId="58" fillId="0" borderId="39" xfId="55" applyFont="1" applyFill="1" applyBorder="1" applyAlignment="1">
      <alignment vertical="center" textRotation="255"/>
    </xf>
    <xf numFmtId="0" fontId="58" fillId="0" borderId="0" xfId="55" applyFont="1" applyFill="1" applyBorder="1">
      <alignment vertical="center"/>
    </xf>
    <xf numFmtId="0" fontId="58" fillId="0" borderId="116" xfId="55" applyFont="1" applyFill="1" applyBorder="1" applyAlignment="1">
      <alignment horizontal="center" vertical="center" textRotation="255"/>
    </xf>
    <xf numFmtId="0" fontId="58" fillId="0" borderId="36" xfId="55" applyFont="1" applyFill="1" applyBorder="1">
      <alignment vertical="center"/>
    </xf>
    <xf numFmtId="0" fontId="58" fillId="0" borderId="40" xfId="55" applyFont="1" applyFill="1" applyBorder="1" applyAlignment="1">
      <alignment vertical="center" textRotation="255"/>
    </xf>
    <xf numFmtId="0" fontId="58" fillId="0" borderId="45" xfId="55" applyFont="1" applyFill="1" applyBorder="1">
      <alignment vertical="center"/>
    </xf>
    <xf numFmtId="0" fontId="58" fillId="0" borderId="46" xfId="55" applyFont="1" applyFill="1" applyBorder="1" applyAlignment="1">
      <alignment vertical="center" textRotation="255"/>
    </xf>
    <xf numFmtId="0" fontId="14" fillId="0" borderId="81" xfId="55" applyFont="1" applyFill="1" applyBorder="1">
      <alignment vertical="center"/>
    </xf>
    <xf numFmtId="0" fontId="14" fillId="0" borderId="106" xfId="55" applyFont="1" applyFill="1" applyBorder="1">
      <alignment vertical="center"/>
    </xf>
    <xf numFmtId="0" fontId="14" fillId="0" borderId="77" xfId="55" applyFont="1" applyFill="1" applyBorder="1">
      <alignment vertical="center"/>
    </xf>
    <xf numFmtId="0" fontId="14" fillId="0" borderId="79" xfId="55" applyFont="1" applyFill="1" applyBorder="1">
      <alignment vertical="center"/>
    </xf>
    <xf numFmtId="0" fontId="14" fillId="0" borderId="0" xfId="55" applyFont="1" applyFill="1" applyBorder="1">
      <alignment vertical="center"/>
    </xf>
    <xf numFmtId="0" fontId="14" fillId="0" borderId="0" xfId="55" applyFont="1" applyFill="1" applyBorder="1" applyAlignment="1">
      <alignment vertical="center"/>
    </xf>
    <xf numFmtId="0" fontId="14" fillId="0" borderId="74" xfId="55" applyFont="1" applyFill="1" applyBorder="1">
      <alignment vertical="center"/>
    </xf>
    <xf numFmtId="0" fontId="14" fillId="0" borderId="66" xfId="55" applyFont="1" applyFill="1" applyBorder="1">
      <alignment vertical="center"/>
    </xf>
    <xf numFmtId="0" fontId="14" fillId="0" borderId="70" xfId="55" applyFont="1" applyFill="1" applyBorder="1">
      <alignment vertical="center"/>
    </xf>
    <xf numFmtId="0" fontId="14" fillId="0" borderId="75" xfId="55" applyFont="1" applyFill="1" applyBorder="1">
      <alignment vertical="center"/>
    </xf>
    <xf numFmtId="0" fontId="82" fillId="0" borderId="0" xfId="55" applyFont="1" applyFill="1">
      <alignment vertical="center"/>
    </xf>
    <xf numFmtId="0" fontId="82" fillId="0" borderId="0" xfId="55" applyFont="1" applyFill="1" applyBorder="1">
      <alignment vertical="center"/>
    </xf>
    <xf numFmtId="0" fontId="82" fillId="0" borderId="0" xfId="55" applyFont="1" applyFill="1" applyBorder="1" applyAlignment="1">
      <alignment vertical="center"/>
    </xf>
    <xf numFmtId="0" fontId="82" fillId="0" borderId="0" xfId="55" applyFont="1">
      <alignment vertical="center"/>
    </xf>
    <xf numFmtId="0" fontId="14" fillId="0" borderId="177" xfId="55" applyFont="1" applyFill="1" applyBorder="1">
      <alignment vertical="center"/>
    </xf>
    <xf numFmtId="0" fontId="14" fillId="0" borderId="42" xfId="55" applyFont="1" applyFill="1" applyBorder="1">
      <alignment vertical="center"/>
    </xf>
    <xf numFmtId="0" fontId="14" fillId="0" borderId="178" xfId="55" applyFont="1" applyFill="1" applyBorder="1">
      <alignment vertical="center"/>
    </xf>
    <xf numFmtId="0" fontId="82" fillId="0" borderId="79" xfId="55" applyFont="1" applyFill="1" applyBorder="1">
      <alignment vertical="center"/>
    </xf>
    <xf numFmtId="0" fontId="82" fillId="0" borderId="74" xfId="55" applyFont="1" applyFill="1" applyBorder="1">
      <alignment vertical="center"/>
    </xf>
    <xf numFmtId="0" fontId="14" fillId="0" borderId="0" xfId="56" applyFont="1" applyAlignment="1">
      <alignment vertical="center"/>
    </xf>
    <xf numFmtId="0" fontId="26" fillId="0" borderId="0" xfId="56" applyFont="1" applyAlignment="1">
      <alignment vertical="center"/>
    </xf>
    <xf numFmtId="0" fontId="91" fillId="0" borderId="40" xfId="56" applyFont="1" applyBorder="1" applyAlignment="1">
      <alignment horizontal="centerContinuous" vertical="center"/>
    </xf>
    <xf numFmtId="0" fontId="24" fillId="0" borderId="0" xfId="56" applyFont="1" applyBorder="1" applyAlignment="1">
      <alignment horizontal="centerContinuous" vertical="center"/>
    </xf>
    <xf numFmtId="0" fontId="58" fillId="0" borderId="0" xfId="56" applyFont="1" applyBorder="1" applyAlignment="1">
      <alignment horizontal="centerContinuous" vertical="center"/>
    </xf>
    <xf numFmtId="0" fontId="24" fillId="0" borderId="33" xfId="56" applyFont="1" applyBorder="1" applyAlignment="1">
      <alignment horizontal="centerContinuous" vertical="center"/>
    </xf>
    <xf numFmtId="0" fontId="24" fillId="0" borderId="0" xfId="56" applyFont="1" applyAlignment="1">
      <alignment vertical="center"/>
    </xf>
    <xf numFmtId="0" fontId="26" fillId="0" borderId="40" xfId="56" applyFont="1" applyBorder="1" applyAlignment="1">
      <alignment vertical="center"/>
    </xf>
    <xf numFmtId="0" fontId="26" fillId="0" borderId="0" xfId="56" applyFont="1" applyBorder="1" applyAlignment="1">
      <alignment vertical="center"/>
    </xf>
    <xf numFmtId="0" fontId="26" fillId="0" borderId="33" xfId="56" applyFont="1" applyBorder="1" applyAlignment="1">
      <alignment vertical="center"/>
    </xf>
    <xf numFmtId="0" fontId="26" fillId="0" borderId="139" xfId="56" applyFont="1" applyBorder="1" applyAlignment="1">
      <alignment horizontal="centerContinuous" vertical="center"/>
    </xf>
    <xf numFmtId="0" fontId="26" fillId="0" borderId="28" xfId="56" applyFont="1" applyBorder="1" applyAlignment="1">
      <alignment horizontal="centerContinuous" vertical="center"/>
    </xf>
    <xf numFmtId="0" fontId="26" fillId="0" borderId="12" xfId="56" applyFont="1" applyBorder="1" applyAlignment="1">
      <alignment horizontal="centerContinuous" vertical="center"/>
    </xf>
    <xf numFmtId="0" fontId="26" fillId="0" borderId="179" xfId="56" applyFont="1" applyBorder="1" applyAlignment="1">
      <alignment horizontal="right" vertical="center"/>
    </xf>
    <xf numFmtId="0" fontId="26" fillId="0" borderId="28" xfId="56" applyFont="1" applyBorder="1" applyAlignment="1">
      <alignment vertical="center"/>
    </xf>
    <xf numFmtId="0" fontId="26" fillId="0" borderId="12" xfId="56" applyFont="1" applyBorder="1" applyAlignment="1">
      <alignment horizontal="right" vertical="center"/>
    </xf>
    <xf numFmtId="0" fontId="26" fillId="0" borderId="11" xfId="56" applyFont="1" applyBorder="1" applyAlignment="1">
      <alignment vertical="center"/>
    </xf>
    <xf numFmtId="0" fontId="26" fillId="0" borderId="54" xfId="56" applyFont="1" applyBorder="1" applyAlignment="1">
      <alignment vertical="center"/>
    </xf>
    <xf numFmtId="0" fontId="26" fillId="0" borderId="19" xfId="56" applyFont="1" applyBorder="1" applyAlignment="1">
      <alignment horizontal="centerContinuous" vertical="center"/>
    </xf>
    <xf numFmtId="0" fontId="26" fillId="0" borderId="44" xfId="56" applyFont="1" applyBorder="1" applyAlignment="1">
      <alignment horizontal="centerContinuous" vertical="center"/>
    </xf>
    <xf numFmtId="0" fontId="26" fillId="0" borderId="14" xfId="56" applyFont="1" applyBorder="1" applyAlignment="1">
      <alignment horizontal="centerContinuous" vertical="center"/>
    </xf>
    <xf numFmtId="0" fontId="26" fillId="0" borderId="27" xfId="56" applyFont="1" applyBorder="1" applyAlignment="1">
      <alignment horizontal="centerContinuous" vertical="center"/>
    </xf>
    <xf numFmtId="0" fontId="26" fillId="0" borderId="14" xfId="56" applyFont="1" applyBorder="1" applyAlignment="1"/>
    <xf numFmtId="176" fontId="26" fillId="0" borderId="14" xfId="56" applyNumberFormat="1" applyFont="1" applyFill="1" applyBorder="1" applyAlignment="1">
      <alignment vertical="center"/>
    </xf>
    <xf numFmtId="0" fontId="26" fillId="0" borderId="14" xfId="56" applyFont="1" applyBorder="1" applyAlignment="1">
      <alignment horizontal="right" vertical="center"/>
    </xf>
    <xf numFmtId="0" fontId="26" fillId="0" borderId="14" xfId="56" applyFont="1" applyBorder="1" applyAlignment="1">
      <alignment vertical="center"/>
    </xf>
    <xf numFmtId="0" fontId="26" fillId="0" borderId="45" xfId="56" applyFont="1" applyBorder="1" applyAlignment="1">
      <alignment vertical="center"/>
    </xf>
    <xf numFmtId="0" fontId="26" fillId="0" borderId="40" xfId="56" applyFont="1" applyBorder="1" applyAlignment="1">
      <alignment horizontal="centerContinuous" vertical="center"/>
    </xf>
    <xf numFmtId="0" fontId="26" fillId="0" borderId="0" xfId="56" applyFont="1" applyBorder="1" applyAlignment="1">
      <alignment horizontal="centerContinuous" vertical="center"/>
    </xf>
    <xf numFmtId="0" fontId="26" fillId="0" borderId="15" xfId="56" applyFont="1" applyBorder="1" applyAlignment="1">
      <alignment horizontal="centerContinuous" vertical="center"/>
    </xf>
    <xf numFmtId="0" fontId="26" fillId="0" borderId="0" xfId="56" applyFont="1" applyBorder="1" applyAlignment="1">
      <alignment horizontal="right" vertical="center"/>
    </xf>
    <xf numFmtId="0" fontId="26" fillId="0" borderId="33" xfId="56" applyFont="1" applyBorder="1" applyAlignment="1">
      <alignment horizontal="centerContinuous" vertical="center"/>
    </xf>
    <xf numFmtId="0" fontId="26" fillId="0" borderId="43" xfId="56" applyFont="1" applyBorder="1" applyAlignment="1">
      <alignment horizontal="centerContinuous" vertical="center"/>
    </xf>
    <xf numFmtId="0" fontId="26" fillId="0" borderId="10" xfId="56" applyFont="1" applyBorder="1" applyAlignment="1">
      <alignment horizontal="centerContinuous" vertical="center"/>
    </xf>
    <xf numFmtId="0" fontId="26" fillId="0" borderId="26" xfId="56" applyFont="1" applyBorder="1" applyAlignment="1">
      <alignment horizontal="centerContinuous" vertical="center"/>
    </xf>
    <xf numFmtId="0" fontId="26" fillId="0" borderId="10" xfId="56" applyFont="1" applyBorder="1" applyAlignment="1">
      <alignment vertical="top"/>
    </xf>
    <xf numFmtId="176" fontId="26" fillId="0" borderId="10" xfId="56" applyNumberFormat="1" applyFont="1" applyFill="1" applyBorder="1" applyAlignment="1">
      <alignment vertical="center"/>
    </xf>
    <xf numFmtId="0" fontId="26" fillId="0" borderId="10" xfId="56" applyFont="1" applyBorder="1" applyAlignment="1">
      <alignment horizontal="right" vertical="center"/>
    </xf>
    <xf numFmtId="0" fontId="26" fillId="0" borderId="10" xfId="56" applyFont="1" applyBorder="1" applyAlignment="1">
      <alignment vertical="center"/>
    </xf>
    <xf numFmtId="0" fontId="26" fillId="0" borderId="36" xfId="56" applyFont="1" applyBorder="1" applyAlignment="1">
      <alignment vertical="center"/>
    </xf>
    <xf numFmtId="0" fontId="90" fillId="0" borderId="13" xfId="56" applyFont="1" applyBorder="1" applyAlignment="1">
      <alignment horizontal="centerContinuous" vertical="center"/>
    </xf>
    <xf numFmtId="0" fontId="90" fillId="0" borderId="14" xfId="56" applyFont="1" applyBorder="1" applyAlignment="1">
      <alignment horizontal="centerContinuous" vertical="center"/>
    </xf>
    <xf numFmtId="0" fontId="90" fillId="0" borderId="27" xfId="56" applyFont="1" applyBorder="1" applyAlignment="1">
      <alignment horizontal="centerContinuous" vertical="center"/>
    </xf>
    <xf numFmtId="0" fontId="90" fillId="0" borderId="45" xfId="56" applyFont="1" applyBorder="1" applyAlignment="1">
      <alignment horizontal="centerContinuous" vertical="center"/>
    </xf>
    <xf numFmtId="0" fontId="90" fillId="0" borderId="11" xfId="56" applyFont="1" applyBorder="1" applyAlignment="1">
      <alignment horizontal="left" vertical="center"/>
    </xf>
    <xf numFmtId="0" fontId="90" fillId="0" borderId="28" xfId="56" applyFont="1" applyBorder="1" applyAlignment="1">
      <alignment horizontal="left" vertical="center"/>
    </xf>
    <xf numFmtId="0" fontId="90" fillId="0" borderId="12" xfId="56" applyFont="1" applyBorder="1" applyAlignment="1">
      <alignment horizontal="left" vertical="center"/>
    </xf>
    <xf numFmtId="0" fontId="90" fillId="0" borderId="54" xfId="56" applyFont="1" applyBorder="1" applyAlignment="1">
      <alignment horizontal="left" vertical="center"/>
    </xf>
    <xf numFmtId="0" fontId="90" fillId="0" borderId="11" xfId="56" applyFont="1" applyBorder="1" applyAlignment="1">
      <alignment vertical="center"/>
    </xf>
    <xf numFmtId="0" fontId="90" fillId="0" borderId="28" xfId="56" applyFont="1" applyBorder="1" applyAlignment="1">
      <alignment vertical="center"/>
    </xf>
    <xf numFmtId="0" fontId="90" fillId="0" borderId="12" xfId="56" applyFont="1" applyBorder="1" applyAlignment="1">
      <alignment vertical="center"/>
    </xf>
    <xf numFmtId="0" fontId="90" fillId="0" borderId="54" xfId="56" applyFont="1" applyBorder="1" applyAlignment="1">
      <alignment vertical="center"/>
    </xf>
    <xf numFmtId="0" fontId="90" fillId="0" borderId="13" xfId="56" applyFont="1" applyBorder="1" applyAlignment="1">
      <alignment vertical="center"/>
    </xf>
    <xf numFmtId="0" fontId="90" fillId="0" borderId="14" xfId="56" applyFont="1" applyBorder="1" applyAlignment="1">
      <alignment vertical="center"/>
    </xf>
    <xf numFmtId="0" fontId="90" fillId="0" borderId="45" xfId="56" applyFont="1" applyBorder="1" applyAlignment="1">
      <alignment vertical="center"/>
    </xf>
    <xf numFmtId="0" fontId="90" fillId="0" borderId="16" xfId="56" applyFont="1" applyBorder="1" applyAlignment="1">
      <alignment vertical="center"/>
    </xf>
    <xf numFmtId="0" fontId="90" fillId="0" borderId="0" xfId="56" applyFont="1" applyBorder="1" applyAlignment="1">
      <alignment vertical="center"/>
    </xf>
    <xf numFmtId="0" fontId="90" fillId="0" borderId="33" xfId="56" applyFont="1" applyBorder="1" applyAlignment="1">
      <alignment vertical="center"/>
    </xf>
    <xf numFmtId="0" fontId="90" fillId="0" borderId="18" xfId="56" applyFont="1" applyBorder="1" applyAlignment="1">
      <alignment vertical="center"/>
    </xf>
    <xf numFmtId="0" fontId="90" fillId="0" borderId="10" xfId="56" applyFont="1" applyBorder="1" applyAlignment="1">
      <alignment vertical="center"/>
    </xf>
    <xf numFmtId="0" fontId="90" fillId="0" borderId="36" xfId="56" applyFont="1" applyBorder="1" applyAlignment="1">
      <alignment vertical="center"/>
    </xf>
    <xf numFmtId="0" fontId="90" fillId="0" borderId="38" xfId="56" applyFont="1" applyBorder="1" applyAlignment="1">
      <alignment vertical="center"/>
    </xf>
    <xf numFmtId="0" fontId="90" fillId="0" borderId="34" xfId="56" applyFont="1" applyBorder="1" applyAlignment="1">
      <alignment vertical="center"/>
    </xf>
    <xf numFmtId="0" fontId="90" fillId="0" borderId="35" xfId="56" applyFont="1" applyBorder="1" applyAlignment="1">
      <alignment vertical="center"/>
    </xf>
    <xf numFmtId="0" fontId="14" fillId="0" borderId="71" xfId="55" applyFont="1" applyFill="1" applyBorder="1" applyAlignment="1">
      <alignment horizontal="center" vertical="center"/>
    </xf>
    <xf numFmtId="0" fontId="14" fillId="0" borderId="71" xfId="55" applyFont="1" applyFill="1" applyBorder="1">
      <alignment vertical="center"/>
    </xf>
    <xf numFmtId="0" fontId="14" fillId="0" borderId="101" xfId="55" applyFont="1" applyFill="1" applyBorder="1">
      <alignment vertical="center"/>
    </xf>
    <xf numFmtId="0" fontId="14" fillId="0" borderId="0" xfId="58" applyFont="1" applyFill="1">
      <alignment vertical="center"/>
    </xf>
    <xf numFmtId="0" fontId="14" fillId="0" borderId="0" xfId="58" applyFont="1" applyFill="1" applyAlignment="1">
      <alignment horizontal="right" vertical="center"/>
    </xf>
    <xf numFmtId="0" fontId="14" fillId="0" borderId="41" xfId="58" applyFont="1" applyFill="1" applyBorder="1">
      <alignment vertical="center"/>
    </xf>
    <xf numFmtId="0" fontId="14" fillId="0" borderId="0" xfId="59" applyFont="1" applyFill="1" applyAlignment="1">
      <alignment vertical="center"/>
    </xf>
    <xf numFmtId="0" fontId="83" fillId="0" borderId="0" xfId="59" applyFont="1" applyFill="1" applyAlignment="1">
      <alignment vertical="center"/>
    </xf>
    <xf numFmtId="0" fontId="83" fillId="0" borderId="0" xfId="59" applyFont="1" applyFill="1" applyAlignment="1">
      <alignment horizontal="right" vertical="center"/>
    </xf>
    <xf numFmtId="0" fontId="83" fillId="0" borderId="0" xfId="60" applyFont="1" applyFill="1" applyAlignment="1">
      <alignment vertical="center"/>
    </xf>
    <xf numFmtId="0" fontId="83" fillId="0" borderId="0" xfId="59" applyFont="1" applyFill="1" applyAlignment="1">
      <alignment horizontal="centerContinuous" vertical="center"/>
    </xf>
    <xf numFmtId="0" fontId="83" fillId="0" borderId="14" xfId="59" applyFont="1" applyFill="1" applyBorder="1" applyAlignment="1">
      <alignment vertical="center"/>
    </xf>
    <xf numFmtId="0" fontId="83" fillId="0" borderId="0" xfId="62" applyFont="1" applyFill="1" applyAlignment="1">
      <alignment vertical="center"/>
    </xf>
    <xf numFmtId="0" fontId="83" fillId="0" borderId="0" xfId="62" applyFont="1" applyFill="1" applyAlignment="1">
      <alignment horizontal="right" vertical="center"/>
    </xf>
    <xf numFmtId="0" fontId="83" fillId="0" borderId="0" xfId="62" applyFont="1" applyFill="1" applyAlignment="1">
      <alignment horizontal="centerContinuous" vertical="center"/>
    </xf>
    <xf numFmtId="0" fontId="83" fillId="0" borderId="19" xfId="62" applyFont="1" applyFill="1" applyBorder="1" applyAlignment="1">
      <alignment horizontal="center" vertical="center"/>
    </xf>
    <xf numFmtId="0" fontId="83" fillId="0" borderId="11" xfId="62" applyFont="1" applyFill="1" applyBorder="1" applyAlignment="1">
      <alignment horizontal="centerContinuous" vertical="center"/>
    </xf>
    <xf numFmtId="0" fontId="83" fillId="0" borderId="12" xfId="62" applyFont="1" applyFill="1" applyBorder="1" applyAlignment="1">
      <alignment horizontal="centerContinuous" vertical="center"/>
    </xf>
    <xf numFmtId="0" fontId="83" fillId="0" borderId="22" xfId="62" applyFont="1" applyFill="1" applyBorder="1" applyAlignment="1">
      <alignment vertical="center"/>
    </xf>
    <xf numFmtId="0" fontId="83" fillId="0" borderId="15" xfId="62" applyFont="1" applyFill="1" applyBorder="1" applyAlignment="1">
      <alignment vertical="center"/>
    </xf>
    <xf numFmtId="0" fontId="83" fillId="0" borderId="0" xfId="62" applyFont="1" applyFill="1" applyBorder="1" applyAlignment="1">
      <alignment horizontal="right" vertical="center"/>
    </xf>
    <xf numFmtId="0" fontId="83" fillId="0" borderId="23" xfId="62" applyFont="1" applyFill="1" applyBorder="1" applyAlignment="1">
      <alignment vertical="center"/>
    </xf>
    <xf numFmtId="0" fontId="83" fillId="0" borderId="10" xfId="62" applyFont="1" applyFill="1" applyBorder="1" applyAlignment="1">
      <alignment vertical="center"/>
    </xf>
    <xf numFmtId="0" fontId="83" fillId="0" borderId="26" xfId="62" applyFont="1" applyFill="1" applyBorder="1" applyAlignment="1">
      <alignment vertical="center"/>
    </xf>
    <xf numFmtId="0" fontId="83" fillId="0" borderId="41" xfId="62" applyFont="1" applyFill="1" applyBorder="1" applyAlignment="1">
      <alignment vertical="center"/>
    </xf>
    <xf numFmtId="0" fontId="14" fillId="0" borderId="0" xfId="63" applyFont="1" applyFill="1" applyAlignment="1">
      <alignment vertical="center"/>
    </xf>
    <xf numFmtId="0" fontId="83" fillId="0" borderId="0" xfId="63" applyFont="1" applyFill="1" applyAlignment="1">
      <alignment vertical="center"/>
    </xf>
    <xf numFmtId="0" fontId="83" fillId="0" borderId="0" xfId="63" applyFont="1" applyFill="1" applyAlignment="1">
      <alignment horizontal="left" vertical="center"/>
    </xf>
    <xf numFmtId="0" fontId="83" fillId="0" borderId="170" xfId="63" applyFont="1" applyFill="1" applyBorder="1" applyAlignment="1">
      <alignment horizontal="centerContinuous" vertical="center"/>
    </xf>
    <xf numFmtId="0" fontId="83" fillId="0" borderId="49" xfId="63" applyFont="1" applyFill="1" applyBorder="1" applyAlignment="1">
      <alignment horizontal="centerContinuous" vertical="center"/>
    </xf>
    <xf numFmtId="0" fontId="93" fillId="0" borderId="0" xfId="58" applyFont="1" applyFill="1">
      <alignment vertical="center"/>
    </xf>
    <xf numFmtId="0" fontId="14" fillId="0" borderId="0" xfId="58" quotePrefix="1" applyFont="1" applyFill="1">
      <alignment vertical="center"/>
    </xf>
    <xf numFmtId="176" fontId="14" fillId="0" borderId="0" xfId="58" applyNumberFormat="1" applyFont="1" applyFill="1" applyAlignment="1">
      <alignment vertical="center" shrinkToFit="1"/>
    </xf>
    <xf numFmtId="0" fontId="81" fillId="0" borderId="0" xfId="58" applyFont="1" applyFill="1">
      <alignment vertical="center"/>
    </xf>
    <xf numFmtId="0" fontId="14" fillId="0" borderId="0" xfId="58" applyFont="1" applyFill="1" applyBorder="1">
      <alignment vertical="center"/>
    </xf>
    <xf numFmtId="0" fontId="83" fillId="0" borderId="0" xfId="64" applyFont="1" applyFill="1"/>
    <xf numFmtId="0" fontId="58" fillId="0" borderId="0" xfId="56" applyFont="1" applyAlignment="1">
      <alignment vertical="center"/>
    </xf>
    <xf numFmtId="0" fontId="95" fillId="0" borderId="19" xfId="56" applyFont="1" applyBorder="1" applyAlignment="1">
      <alignment horizontal="left" vertical="center" wrapText="1"/>
    </xf>
    <xf numFmtId="0" fontId="95" fillId="0" borderId="22" xfId="56" applyFont="1" applyBorder="1" applyAlignment="1">
      <alignment horizontal="left" vertical="center" wrapText="1"/>
    </xf>
    <xf numFmtId="0" fontId="95" fillId="0" borderId="21" xfId="56" applyFont="1" applyBorder="1" applyAlignment="1">
      <alignment horizontal="left" vertical="center" wrapText="1"/>
    </xf>
    <xf numFmtId="0" fontId="58" fillId="0" borderId="22" xfId="56" applyFont="1" applyBorder="1" applyAlignment="1">
      <alignment vertical="center" wrapText="1"/>
    </xf>
    <xf numFmtId="0" fontId="96" fillId="0" borderId="23" xfId="56" applyFont="1" applyBorder="1" applyAlignment="1">
      <alignment horizontal="left" vertical="center" wrapText="1"/>
    </xf>
    <xf numFmtId="0" fontId="96" fillId="0" borderId="22" xfId="56" applyFont="1" applyBorder="1" applyAlignment="1">
      <alignment horizontal="left" vertical="center" wrapText="1"/>
    </xf>
    <xf numFmtId="0" fontId="96" fillId="0" borderId="21" xfId="56" applyFont="1" applyBorder="1" applyAlignment="1">
      <alignment horizontal="left" vertical="center" wrapText="1"/>
    </xf>
    <xf numFmtId="0" fontId="58" fillId="0" borderId="23" xfId="56" applyFont="1" applyBorder="1" applyAlignment="1">
      <alignment vertical="center" wrapText="1"/>
    </xf>
    <xf numFmtId="0" fontId="14" fillId="0" borderId="0" xfId="56" applyFont="1" applyAlignment="1">
      <alignment vertical="top"/>
    </xf>
    <xf numFmtId="0" fontId="58" fillId="0" borderId="0" xfId="56" applyFont="1" applyAlignment="1">
      <alignment horizontal="center" vertical="center"/>
    </xf>
    <xf numFmtId="0" fontId="58" fillId="0" borderId="11" xfId="56" applyFont="1" applyBorder="1" applyAlignment="1">
      <alignment horizontal="center" vertical="center"/>
    </xf>
    <xf numFmtId="0" fontId="58" fillId="0" borderId="0" xfId="56" applyFont="1" applyAlignment="1">
      <alignment horizontal="left" vertical="top"/>
    </xf>
    <xf numFmtId="0" fontId="83" fillId="0" borderId="0" xfId="49" applyFont="1" applyFill="1" applyAlignment="1">
      <alignment horizontal="center"/>
    </xf>
    <xf numFmtId="0" fontId="14" fillId="0" borderId="0" xfId="58" applyFont="1" applyFill="1" applyAlignment="1">
      <alignment vertical="center" shrinkToFit="1"/>
    </xf>
    <xf numFmtId="176" fontId="14" fillId="0" borderId="0" xfId="55" applyNumberFormat="1" applyFont="1" applyFill="1" applyBorder="1" applyAlignment="1">
      <alignment horizontal="center" vertical="center"/>
    </xf>
    <xf numFmtId="0" fontId="82" fillId="0" borderId="79" xfId="55" applyFont="1" applyFill="1" applyBorder="1" applyAlignment="1">
      <alignment horizontal="center" vertical="center"/>
    </xf>
    <xf numFmtId="0" fontId="82" fillId="0" borderId="0" xfId="55" applyFont="1" applyFill="1" applyBorder="1" applyAlignment="1">
      <alignment horizontal="center" vertical="center"/>
    </xf>
    <xf numFmtId="0" fontId="82" fillId="0" borderId="74" xfId="55" applyFont="1" applyFill="1" applyBorder="1" applyAlignment="1">
      <alignment horizontal="center" vertical="center"/>
    </xf>
    <xf numFmtId="0" fontId="14" fillId="0" borderId="0" xfId="55" applyFont="1" applyFill="1" applyBorder="1" applyAlignment="1">
      <alignment horizontal="right" vertical="center"/>
    </xf>
    <xf numFmtId="0" fontId="14" fillId="0" borderId="70" xfId="55" applyFont="1" applyFill="1" applyBorder="1" applyAlignment="1">
      <alignment horizontal="right" vertical="center"/>
    </xf>
    <xf numFmtId="0" fontId="58" fillId="0" borderId="0" xfId="55" applyFont="1" applyFill="1" applyBorder="1" applyAlignment="1">
      <alignment vertical="center"/>
    </xf>
    <xf numFmtId="0" fontId="15" fillId="0" borderId="0" xfId="55" applyFont="1" applyFill="1" applyAlignment="1">
      <alignment horizontal="center" vertical="center"/>
    </xf>
    <xf numFmtId="0" fontId="26" fillId="0" borderId="0" xfId="56" applyFont="1" applyBorder="1" applyAlignment="1">
      <alignment horizontal="left" vertical="center"/>
    </xf>
    <xf numFmtId="0" fontId="95" fillId="0" borderId="19" xfId="56" applyFont="1" applyBorder="1" applyAlignment="1">
      <alignment horizontal="center" vertical="center" wrapText="1"/>
    </xf>
    <xf numFmtId="0" fontId="83" fillId="0" borderId="0" xfId="63" applyFont="1" applyFill="1" applyAlignment="1">
      <alignment horizontal="right" vertical="center"/>
    </xf>
    <xf numFmtId="0" fontId="0" fillId="0" borderId="0" xfId="0" applyAlignment="1">
      <alignment horizontal="right"/>
    </xf>
    <xf numFmtId="0" fontId="83" fillId="0" borderId="0" xfId="49" applyFont="1" applyFill="1" applyAlignment="1">
      <alignment horizontal="left" vertical="center"/>
    </xf>
    <xf numFmtId="0" fontId="13" fillId="0" borderId="0" xfId="46">
      <alignment vertical="center"/>
    </xf>
    <xf numFmtId="0" fontId="13" fillId="0" borderId="0" xfId="46" applyAlignment="1">
      <alignment vertical="center"/>
    </xf>
    <xf numFmtId="0" fontId="0" fillId="0" borderId="0" xfId="0" applyAlignment="1">
      <alignment horizontal="left" vertical="distributed"/>
    </xf>
    <xf numFmtId="176" fontId="83" fillId="0" borderId="0" xfId="49" applyNumberFormat="1" applyFont="1" applyFill="1" applyAlignment="1">
      <alignment horizontal="left" vertical="distributed"/>
    </xf>
    <xf numFmtId="0" fontId="14" fillId="0" borderId="0" xfId="58" applyFont="1" applyFill="1" applyAlignment="1">
      <alignment horizontal="left" vertical="center"/>
    </xf>
    <xf numFmtId="0" fontId="14" fillId="0" borderId="0" xfId="58" applyFont="1" applyFill="1" applyAlignment="1">
      <alignment vertical="top" wrapText="1"/>
    </xf>
    <xf numFmtId="0" fontId="14" fillId="0" borderId="0" xfId="58" applyFont="1" applyFill="1" applyBorder="1" applyAlignment="1">
      <alignment horizontal="right" vertical="center"/>
    </xf>
    <xf numFmtId="0" fontId="14" fillId="0" borderId="0" xfId="58" applyNumberFormat="1" applyFont="1" applyFill="1" applyAlignment="1">
      <alignment vertical="center"/>
    </xf>
    <xf numFmtId="0" fontId="14" fillId="0" borderId="0" xfId="58" applyFont="1" applyFill="1" applyAlignment="1"/>
    <xf numFmtId="0" fontId="14" fillId="0" borderId="0" xfId="58" applyFont="1" applyFill="1" applyAlignment="1">
      <alignment vertical="center" wrapText="1"/>
    </xf>
    <xf numFmtId="0" fontId="14" fillId="0" borderId="0" xfId="58" applyFont="1" applyFill="1" applyAlignment="1">
      <alignment vertical="center"/>
    </xf>
    <xf numFmtId="0" fontId="14" fillId="0" borderId="0" xfId="58" applyFont="1" applyFill="1" applyAlignment="1">
      <alignment horizontal="center"/>
    </xf>
    <xf numFmtId="0" fontId="13" fillId="0" borderId="0" xfId="46" quotePrefix="1">
      <alignment vertical="center"/>
    </xf>
    <xf numFmtId="0" fontId="17" fillId="0" borderId="0" xfId="58" applyFont="1" applyFill="1">
      <alignment vertical="center"/>
    </xf>
    <xf numFmtId="0" fontId="17" fillId="0" borderId="0" xfId="58" applyFont="1" applyFill="1" applyAlignment="1">
      <alignment vertical="center"/>
    </xf>
    <xf numFmtId="0" fontId="17" fillId="0" borderId="0" xfId="58" applyFont="1" applyFill="1" applyAlignment="1">
      <alignment horizontal="center" vertical="center"/>
    </xf>
    <xf numFmtId="0" fontId="17" fillId="0" borderId="0" xfId="58" applyFont="1" applyFill="1" applyAlignment="1">
      <alignment vertical="top" wrapText="1"/>
    </xf>
    <xf numFmtId="176" fontId="14" fillId="0" borderId="0" xfId="58" applyNumberFormat="1" applyFont="1" applyFill="1" applyBorder="1" applyAlignment="1">
      <alignment horizontal="center" vertical="center"/>
    </xf>
    <xf numFmtId="176" fontId="14" fillId="0" borderId="0" xfId="58" applyNumberFormat="1" applyFont="1" applyFill="1" applyBorder="1" applyAlignment="1">
      <alignment vertical="center"/>
    </xf>
    <xf numFmtId="176" fontId="14" fillId="0" borderId="0" xfId="58" applyNumberFormat="1" applyFont="1" applyFill="1" applyAlignment="1">
      <alignment horizontal="center" vertical="center"/>
    </xf>
    <xf numFmtId="0" fontId="17" fillId="0" borderId="0" xfId="58" applyFont="1" applyFill="1" applyAlignment="1">
      <alignment horizontal="center"/>
    </xf>
    <xf numFmtId="0" fontId="17" fillId="0" borderId="81" xfId="58" applyFont="1" applyFill="1" applyBorder="1">
      <alignment vertical="center"/>
    </xf>
    <xf numFmtId="0" fontId="17" fillId="0" borderId="106" xfId="58" applyFont="1" applyFill="1" applyBorder="1">
      <alignment vertical="center"/>
    </xf>
    <xf numFmtId="0" fontId="17" fillId="0" borderId="79" xfId="58" applyFont="1" applyFill="1" applyBorder="1">
      <alignment vertical="center"/>
    </xf>
    <xf numFmtId="0" fontId="17" fillId="0" borderId="0" xfId="58" applyFont="1" applyFill="1" applyBorder="1">
      <alignment vertical="center"/>
    </xf>
    <xf numFmtId="0" fontId="17" fillId="0" borderId="66" xfId="58" applyFont="1" applyFill="1" applyBorder="1">
      <alignment vertical="center"/>
    </xf>
    <xf numFmtId="0" fontId="17" fillId="0" borderId="70" xfId="58" applyFont="1" applyFill="1" applyBorder="1">
      <alignment vertical="center"/>
    </xf>
    <xf numFmtId="0" fontId="17" fillId="0" borderId="0" xfId="58" applyFont="1" applyFill="1" applyAlignment="1">
      <alignment vertical="top"/>
    </xf>
    <xf numFmtId="0" fontId="71" fillId="0" borderId="0" xfId="46" applyFont="1">
      <alignment vertical="center"/>
    </xf>
    <xf numFmtId="0" fontId="14" fillId="0" borderId="0" xfId="58" applyFont="1" applyFill="1" applyAlignment="1">
      <alignment vertical="top"/>
    </xf>
    <xf numFmtId="0" fontId="17" fillId="0" borderId="79" xfId="58" quotePrefix="1" applyFont="1" applyFill="1" applyBorder="1">
      <alignment vertical="center"/>
    </xf>
    <xf numFmtId="0" fontId="14" fillId="0" borderId="0" xfId="46" quotePrefix="1" applyFont="1" applyFill="1" applyAlignment="1"/>
    <xf numFmtId="0" fontId="14" fillId="0" borderId="0" xfId="58" applyFont="1" applyFill="1" applyAlignment="1">
      <alignment horizontal="left"/>
    </xf>
    <xf numFmtId="0" fontId="82" fillId="0" borderId="0" xfId="0" applyFont="1" applyAlignment="1">
      <alignment vertical="center"/>
    </xf>
    <xf numFmtId="0" fontId="82" fillId="0" borderId="0" xfId="65" applyFont="1">
      <alignment vertical="center"/>
    </xf>
    <xf numFmtId="0" fontId="71" fillId="0" borderId="0" xfId="55" quotePrefix="1">
      <alignment vertical="center"/>
    </xf>
    <xf numFmtId="0" fontId="14" fillId="0" borderId="0" xfId="55" applyFont="1" applyFill="1" applyBorder="1" applyAlignment="1">
      <alignment horizontal="center"/>
    </xf>
    <xf numFmtId="0" fontId="82" fillId="0" borderId="0" xfId="55" applyFont="1" applyFill="1" applyBorder="1" applyAlignment="1">
      <alignment horizontal="left" vertical="center"/>
    </xf>
    <xf numFmtId="0" fontId="14" fillId="0" borderId="79" xfId="55" quotePrefix="1" applyFont="1" applyFill="1" applyBorder="1">
      <alignment vertical="center"/>
    </xf>
    <xf numFmtId="0" fontId="14" fillId="0" borderId="180" xfId="58" applyFont="1" applyFill="1" applyBorder="1">
      <alignment vertical="center"/>
    </xf>
    <xf numFmtId="0" fontId="100" fillId="0" borderId="0" xfId="59" applyFont="1" applyFill="1" applyAlignment="1">
      <alignment horizontal="right" vertical="center"/>
    </xf>
    <xf numFmtId="0" fontId="101" fillId="0" borderId="0" xfId="62" applyFont="1" applyFill="1" applyAlignment="1">
      <alignment vertical="center"/>
    </xf>
    <xf numFmtId="0" fontId="11" fillId="0" borderId="28" xfId="0" applyFont="1" applyBorder="1" applyAlignment="1" applyProtection="1">
      <alignment vertical="center" shrinkToFit="1"/>
    </xf>
    <xf numFmtId="0" fontId="11" fillId="0" borderId="28" xfId="0" applyFont="1" applyBorder="1" applyAlignment="1" applyProtection="1">
      <alignment vertical="center"/>
    </xf>
    <xf numFmtId="0" fontId="22" fillId="0" borderId="0" xfId="0" applyFont="1" applyFill="1" applyAlignment="1">
      <alignment vertical="center"/>
    </xf>
    <xf numFmtId="0" fontId="22" fillId="0" borderId="0" xfId="0" applyFont="1" applyFill="1" applyAlignment="1">
      <alignment vertical="center"/>
    </xf>
    <xf numFmtId="0" fontId="24" fillId="0" borderId="0" xfId="0" applyFont="1"/>
    <xf numFmtId="0" fontId="14" fillId="0" borderId="70" xfId="55" applyFont="1" applyFill="1" applyBorder="1" applyAlignment="1">
      <alignment vertical="center"/>
    </xf>
    <xf numFmtId="0" fontId="14" fillId="0" borderId="0" xfId="55" applyFont="1" applyFill="1" applyBorder="1" applyAlignment="1">
      <alignment vertical="center"/>
    </xf>
    <xf numFmtId="0" fontId="22" fillId="0" borderId="0" xfId="0" applyFont="1" applyFill="1" applyAlignment="1">
      <alignment vertical="center"/>
    </xf>
    <xf numFmtId="0" fontId="14" fillId="0" borderId="0" xfId="58" applyFont="1" applyFill="1" applyAlignment="1">
      <alignment vertical="center"/>
    </xf>
    <xf numFmtId="0" fontId="14" fillId="0" borderId="0" xfId="58" applyFont="1" applyFill="1" applyAlignment="1">
      <alignment horizontal="right" vertical="center"/>
    </xf>
    <xf numFmtId="0" fontId="24" fillId="0" borderId="11" xfId="0" applyFont="1" applyBorder="1" applyAlignment="1" applyProtection="1">
      <alignment horizontal="center" vertical="center"/>
    </xf>
    <xf numFmtId="0" fontId="83" fillId="0" borderId="21" xfId="59" applyFont="1" applyFill="1" applyBorder="1" applyAlignment="1">
      <alignment horizontal="center" vertical="center"/>
    </xf>
    <xf numFmtId="0" fontId="14" fillId="0" borderId="0" xfId="58" applyFont="1" applyFill="1" applyBorder="1" applyAlignment="1">
      <alignment horizontal="center" vertical="center"/>
    </xf>
    <xf numFmtId="0" fontId="95" fillId="0" borderId="19" xfId="56" applyFont="1" applyBorder="1" applyAlignment="1">
      <alignment horizontal="center" vertical="center" wrapText="1"/>
    </xf>
    <xf numFmtId="0" fontId="83" fillId="0" borderId="15" xfId="62" applyFont="1" applyFill="1" applyBorder="1" applyAlignment="1">
      <alignment horizontal="center" vertical="center"/>
    </xf>
    <xf numFmtId="0" fontId="83" fillId="0" borderId="0" xfId="62" applyFont="1" applyFill="1" applyAlignment="1">
      <alignment horizontal="center" vertical="center"/>
    </xf>
    <xf numFmtId="0" fontId="83" fillId="0" borderId="0" xfId="63" applyFont="1" applyFill="1" applyAlignment="1">
      <alignment horizontal="center" vertical="center"/>
    </xf>
    <xf numFmtId="0" fontId="0" fillId="0" borderId="0" xfId="0" applyAlignment="1"/>
    <xf numFmtId="0" fontId="83" fillId="0" borderId="22" xfId="62" applyFont="1" applyFill="1" applyBorder="1" applyAlignment="1">
      <alignment horizontal="center" vertical="center"/>
    </xf>
    <xf numFmtId="0" fontId="17" fillId="0" borderId="0" xfId="58" applyFont="1" applyFill="1" applyAlignment="1">
      <alignment horizontal="right" vertical="center"/>
    </xf>
    <xf numFmtId="0" fontId="104" fillId="0" borderId="0" xfId="0" applyFont="1" applyAlignment="1" applyProtection="1">
      <alignment vertical="center"/>
    </xf>
    <xf numFmtId="176" fontId="11" fillId="0" borderId="0" xfId="0" applyNumberFormat="1" applyFont="1" applyFill="1" applyBorder="1" applyAlignment="1" applyProtection="1">
      <protection locked="0"/>
    </xf>
    <xf numFmtId="0" fontId="83" fillId="0" borderId="0" xfId="59" applyFont="1" applyFill="1" applyAlignment="1">
      <alignment horizontal="right" vertical="center" indent="1"/>
    </xf>
    <xf numFmtId="0" fontId="83" fillId="0" borderId="0" xfId="60" applyFont="1" applyFill="1" applyAlignment="1">
      <alignment horizontal="right" vertical="center" indent="1"/>
    </xf>
    <xf numFmtId="0" fontId="83" fillId="0" borderId="0" xfId="63" applyFont="1" applyFill="1" applyAlignment="1">
      <alignment horizontal="right" vertical="center" indent="1"/>
    </xf>
    <xf numFmtId="0" fontId="83" fillId="0" borderId="0" xfId="59" applyFont="1" applyFill="1" applyAlignment="1">
      <alignment horizontal="right" vertical="top" indent="1"/>
    </xf>
    <xf numFmtId="0" fontId="83" fillId="0" borderId="0" xfId="62" applyFont="1" applyFill="1" applyAlignment="1">
      <alignment horizontal="right" vertical="center" indent="1"/>
    </xf>
    <xf numFmtId="0" fontId="83" fillId="0" borderId="26" xfId="62" applyFont="1" applyFill="1" applyBorder="1" applyAlignment="1">
      <alignment horizontal="distributed" vertical="center" justifyLastLine="1"/>
    </xf>
    <xf numFmtId="0" fontId="83" fillId="0" borderId="0" xfId="59" applyFont="1" applyFill="1" applyAlignment="1">
      <alignment horizontal="right" indent="1"/>
    </xf>
    <xf numFmtId="0" fontId="83" fillId="0" borderId="0" xfId="60" applyFont="1" applyFill="1" applyAlignment="1">
      <alignment horizontal="right" indent="1"/>
    </xf>
    <xf numFmtId="0" fontId="83" fillId="0" borderId="10" xfId="59" applyFont="1" applyFill="1" applyBorder="1" applyAlignment="1">
      <alignment horizontal="distributed" vertical="center" justifyLastLine="1"/>
    </xf>
    <xf numFmtId="0" fontId="24" fillId="0" borderId="19" xfId="0" applyFont="1" applyBorder="1" applyAlignment="1" applyProtection="1">
      <alignment horizontal="center" vertical="center" shrinkToFit="1"/>
    </xf>
    <xf numFmtId="0" fontId="26" fillId="0" borderId="19" xfId="0" applyFont="1" applyBorder="1" applyAlignment="1" applyProtection="1">
      <alignment horizontal="center" vertical="center" shrinkToFit="1"/>
    </xf>
    <xf numFmtId="0" fontId="14" fillId="0" borderId="0" xfId="58" applyFont="1" applyFill="1" applyAlignment="1">
      <alignment vertical="center" shrinkToFit="1"/>
    </xf>
    <xf numFmtId="0" fontId="14" fillId="0" borderId="0" xfId="58" applyFont="1" applyFill="1" applyAlignment="1">
      <alignment vertical="top" wrapText="1"/>
    </xf>
    <xf numFmtId="0" fontId="14" fillId="0" borderId="0" xfId="58" applyFont="1" applyFill="1">
      <alignment vertical="center"/>
    </xf>
    <xf numFmtId="0" fontId="28" fillId="0" borderId="0" xfId="0" applyFont="1" applyAlignment="1">
      <alignment vertical="center"/>
    </xf>
    <xf numFmtId="0" fontId="29" fillId="0" borderId="11" xfId="0" applyFont="1" applyBorder="1" applyAlignment="1">
      <alignment horizontal="center" vertical="center"/>
    </xf>
    <xf numFmtId="0" fontId="33" fillId="0" borderId="20" xfId="0" applyFont="1" applyBorder="1" applyAlignment="1">
      <alignment horizontal="center" vertical="center"/>
    </xf>
    <xf numFmtId="0" fontId="29" fillId="0" borderId="12" xfId="0" applyFont="1" applyBorder="1" applyAlignment="1">
      <alignment horizontal="center" vertical="center"/>
    </xf>
    <xf numFmtId="0" fontId="0" fillId="0" borderId="1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12" xfId="0" quotePrefix="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9" fillId="0" borderId="0" xfId="0" applyFont="1" applyAlignment="1">
      <alignment vertical="center"/>
    </xf>
    <xf numFmtId="0" fontId="14" fillId="0" borderId="0" xfId="58" applyFont="1" applyFill="1" applyAlignment="1">
      <alignment vertical="top" wrapText="1"/>
    </xf>
    <xf numFmtId="0" fontId="14" fillId="0" borderId="0" xfId="58" applyFont="1" applyFill="1">
      <alignment vertical="center"/>
    </xf>
    <xf numFmtId="0" fontId="0" fillId="30" borderId="24" xfId="0" applyNumberFormat="1" applyFill="1" applyBorder="1" applyAlignment="1" applyProtection="1">
      <alignment horizontal="left" vertical="center"/>
      <protection locked="0"/>
    </xf>
    <xf numFmtId="0" fontId="0" fillId="30" borderId="24" xfId="0" applyFill="1" applyBorder="1" applyAlignment="1" applyProtection="1">
      <alignment horizontal="left" vertical="center"/>
      <protection locked="0"/>
    </xf>
    <xf numFmtId="0" fontId="0" fillId="30" borderId="24" xfId="0" applyFill="1" applyBorder="1" applyAlignment="1" applyProtection="1">
      <alignment vertical="center"/>
      <protection locked="0"/>
    </xf>
    <xf numFmtId="0" fontId="0" fillId="30" borderId="24" xfId="0" applyFill="1" applyBorder="1" applyAlignment="1" applyProtection="1">
      <alignment vertical="center" shrinkToFit="1"/>
      <protection locked="0"/>
    </xf>
    <xf numFmtId="176" fontId="0" fillId="30" borderId="24" xfId="0" applyNumberFormat="1" applyFill="1" applyBorder="1" applyAlignment="1" applyProtection="1">
      <alignment horizontal="left" vertical="center"/>
      <protection locked="0"/>
    </xf>
    <xf numFmtId="38" fontId="0" fillId="30" borderId="24" xfId="33" applyFont="1" applyFill="1" applyBorder="1" applyAlignment="1" applyProtection="1">
      <alignment horizontal="left" vertical="center"/>
      <protection locked="0"/>
    </xf>
    <xf numFmtId="0" fontId="0" fillId="30" borderId="25" xfId="0" applyFill="1" applyBorder="1" applyAlignment="1" applyProtection="1">
      <alignment horizontal="left" vertical="center"/>
      <protection locked="0"/>
    </xf>
    <xf numFmtId="0" fontId="83" fillId="31" borderId="0" xfId="49" applyFont="1" applyFill="1"/>
    <xf numFmtId="0" fontId="83" fillId="31" borderId="0" xfId="49" applyFont="1" applyFill="1" applyAlignment="1"/>
    <xf numFmtId="0" fontId="17" fillId="32" borderId="19" xfId="0" applyFont="1" applyFill="1" applyBorder="1" applyAlignment="1" applyProtection="1">
      <alignment horizontal="center" shrinkToFit="1"/>
      <protection locked="0"/>
    </xf>
    <xf numFmtId="179" fontId="17" fillId="32" borderId="19" xfId="0" applyNumberFormat="1" applyFont="1" applyFill="1" applyBorder="1" applyAlignment="1" applyProtection="1">
      <alignment horizontal="center" shrinkToFit="1"/>
      <protection locked="0"/>
    </xf>
    <xf numFmtId="49" fontId="17" fillId="32" borderId="19" xfId="0" applyNumberFormat="1" applyFont="1" applyFill="1" applyBorder="1" applyAlignment="1" applyProtection="1">
      <alignment horizontal="center" shrinkToFit="1"/>
      <protection locked="0"/>
    </xf>
    <xf numFmtId="0" fontId="17" fillId="32" borderId="11" xfId="0" applyFont="1" applyFill="1" applyBorder="1" applyAlignment="1" applyProtection="1">
      <alignment horizontal="center" shrinkToFit="1"/>
      <protection locked="0"/>
    </xf>
    <xf numFmtId="0" fontId="58" fillId="31" borderId="0" xfId="55" applyFont="1" applyFill="1" applyBorder="1" applyAlignment="1">
      <alignment horizontal="right" vertical="center"/>
    </xf>
    <xf numFmtId="0" fontId="58" fillId="31" borderId="33" xfId="55" applyFont="1" applyFill="1" applyBorder="1" applyAlignment="1">
      <alignment vertical="center"/>
    </xf>
    <xf numFmtId="0" fontId="83" fillId="31" borderId="23" xfId="59" applyFont="1" applyFill="1" applyBorder="1" applyAlignment="1">
      <alignment vertical="center" wrapText="1"/>
    </xf>
    <xf numFmtId="38" fontId="83" fillId="31" borderId="26" xfId="33" applyFont="1" applyFill="1" applyBorder="1" applyAlignment="1">
      <alignment vertical="center" wrapText="1"/>
    </xf>
    <xf numFmtId="0" fontId="26" fillId="0" borderId="28" xfId="56" applyFont="1" applyFill="1" applyBorder="1" applyAlignment="1">
      <alignment horizontal="centerContinuous" vertical="center"/>
    </xf>
    <xf numFmtId="0" fontId="26" fillId="0" borderId="12" xfId="56" applyFont="1" applyFill="1" applyBorder="1" applyAlignment="1">
      <alignment horizontal="centerContinuous" vertical="center"/>
    </xf>
    <xf numFmtId="0" fontId="26" fillId="0" borderId="0" xfId="56" applyFont="1" applyFill="1" applyBorder="1" applyAlignment="1">
      <alignment vertical="center"/>
    </xf>
    <xf numFmtId="0" fontId="17" fillId="31" borderId="0" xfId="58" applyFont="1" applyFill="1">
      <alignment vertical="center"/>
    </xf>
    <xf numFmtId="0" fontId="95" fillId="31" borderId="19" xfId="56" applyFont="1" applyFill="1" applyBorder="1" applyAlignment="1">
      <alignment horizontal="center" vertical="center" wrapText="1"/>
    </xf>
    <xf numFmtId="0" fontId="83" fillId="31" borderId="22" xfId="62" applyFont="1" applyFill="1" applyBorder="1" applyAlignment="1">
      <alignment vertical="center" shrinkToFit="1"/>
    </xf>
    <xf numFmtId="0" fontId="83" fillId="31" borderId="15" xfId="62" applyFont="1" applyFill="1" applyBorder="1" applyAlignment="1">
      <alignment vertical="center" shrinkToFit="1"/>
    </xf>
    <xf numFmtId="0" fontId="101" fillId="31" borderId="22" xfId="62" applyFont="1" applyFill="1" applyBorder="1" applyAlignment="1">
      <alignment vertical="center" shrinkToFit="1"/>
    </xf>
    <xf numFmtId="0" fontId="101" fillId="31" borderId="22" xfId="62" applyFont="1" applyFill="1" applyBorder="1" applyAlignment="1">
      <alignment horizontal="center" vertical="center" shrinkToFit="1"/>
    </xf>
    <xf numFmtId="0" fontId="101" fillId="31" borderId="15" xfId="62" applyFont="1" applyFill="1" applyBorder="1" applyAlignment="1">
      <alignment vertical="center" shrinkToFit="1"/>
    </xf>
    <xf numFmtId="0" fontId="83" fillId="31" borderId="26" xfId="62" applyFont="1" applyFill="1" applyBorder="1" applyAlignment="1">
      <alignment vertical="center" shrinkToFit="1"/>
    </xf>
    <xf numFmtId="0" fontId="83" fillId="31" borderId="173" xfId="63" applyFont="1" applyFill="1" applyBorder="1" applyAlignment="1">
      <alignment vertical="center" wrapText="1"/>
    </xf>
    <xf numFmtId="0" fontId="83" fillId="31" borderId="12" xfId="63" applyFont="1" applyFill="1" applyBorder="1" applyAlignment="1">
      <alignment vertical="center" wrapText="1"/>
    </xf>
    <xf numFmtId="0" fontId="83" fillId="31" borderId="12" xfId="63" applyFont="1" applyFill="1" applyBorder="1" applyAlignment="1">
      <alignment horizontal="center" vertical="center" wrapText="1"/>
    </xf>
    <xf numFmtId="0" fontId="83" fillId="31" borderId="111" xfId="63" applyFont="1" applyFill="1" applyBorder="1" applyAlignment="1">
      <alignment vertical="center" wrapText="1"/>
    </xf>
    <xf numFmtId="0" fontId="83" fillId="31" borderId="26" xfId="63" applyFont="1" applyFill="1" applyBorder="1" applyAlignment="1">
      <alignment vertical="center" wrapText="1"/>
    </xf>
    <xf numFmtId="0" fontId="83" fillId="31" borderId="26" xfId="63" applyFont="1" applyFill="1" applyBorder="1" applyAlignment="1">
      <alignment horizontal="center" vertical="center" wrapText="1"/>
    </xf>
    <xf numFmtId="0" fontId="83" fillId="31" borderId="119" xfId="63" applyFont="1" applyFill="1" applyBorder="1" applyAlignment="1">
      <alignment vertical="center" wrapText="1"/>
    </xf>
    <xf numFmtId="0" fontId="83" fillId="31" borderId="37" xfId="63" applyFont="1" applyFill="1" applyBorder="1" applyAlignment="1">
      <alignment vertical="center" wrapText="1"/>
    </xf>
    <xf numFmtId="0" fontId="83" fillId="31" borderId="37" xfId="63" applyFont="1" applyFill="1" applyBorder="1" applyAlignment="1">
      <alignment horizontal="center" vertical="center" wrapText="1"/>
    </xf>
    <xf numFmtId="0" fontId="71" fillId="31" borderId="0" xfId="44" applyFill="1" applyAlignment="1" applyProtection="1">
      <protection locked="0"/>
    </xf>
    <xf numFmtId="0" fontId="67" fillId="31" borderId="10" xfId="44" applyFont="1" applyFill="1" applyBorder="1" applyAlignment="1" applyProtection="1">
      <alignment horizontal="left"/>
      <protection locked="0"/>
    </xf>
    <xf numFmtId="0" fontId="62" fillId="0" borderId="0" xfId="44" applyFont="1" applyFill="1" applyAlignment="1" applyProtection="1">
      <alignment vertical="center" wrapText="1"/>
      <protection locked="0"/>
    </xf>
    <xf numFmtId="0" fontId="14" fillId="30" borderId="0" xfId="58" applyFont="1" applyFill="1" applyAlignment="1">
      <alignment horizontal="left" vertical="center"/>
    </xf>
    <xf numFmtId="0" fontId="17" fillId="30" borderId="0" xfId="58" applyFont="1" applyFill="1" applyAlignment="1">
      <alignment vertical="center"/>
    </xf>
    <xf numFmtId="0" fontId="14" fillId="30" borderId="0" xfId="58" applyNumberFormat="1" applyFont="1" applyFill="1" applyAlignment="1">
      <alignment vertical="center"/>
    </xf>
    <xf numFmtId="0" fontId="14" fillId="30" borderId="0" xfId="58" applyFont="1" applyFill="1" applyAlignment="1">
      <alignment vertical="center" shrinkToFit="1"/>
    </xf>
    <xf numFmtId="0" fontId="14" fillId="30" borderId="0" xfId="55" applyFont="1" applyFill="1" applyBorder="1" applyAlignment="1">
      <alignment horizontal="left"/>
    </xf>
    <xf numFmtId="177" fontId="11" fillId="30" borderId="16" xfId="0" applyNumberFormat="1" applyFont="1" applyFill="1" applyBorder="1" applyAlignment="1" applyProtection="1">
      <alignment horizontal="left" indent="1"/>
    </xf>
    <xf numFmtId="0" fontId="11" fillId="30" borderId="0" xfId="0" applyFont="1" applyFill="1" applyBorder="1" applyProtection="1"/>
    <xf numFmtId="0" fontId="14" fillId="30" borderId="0" xfId="55" applyFont="1" applyFill="1" applyBorder="1">
      <alignment vertical="center"/>
    </xf>
    <xf numFmtId="0" fontId="83" fillId="30" borderId="0" xfId="59" applyFont="1" applyFill="1" applyAlignment="1">
      <alignment vertical="center" shrinkToFit="1"/>
    </xf>
    <xf numFmtId="0" fontId="83" fillId="30" borderId="0" xfId="59" applyFont="1" applyFill="1" applyAlignment="1">
      <alignment vertical="center"/>
    </xf>
    <xf numFmtId="0" fontId="14" fillId="30" borderId="0" xfId="58" applyFont="1" applyFill="1" applyAlignment="1">
      <alignment horizontal="center" vertical="center"/>
    </xf>
    <xf numFmtId="0" fontId="95" fillId="30" borderId="19" xfId="56" applyFont="1" applyFill="1" applyBorder="1" applyAlignment="1">
      <alignment horizontal="left" vertical="center" shrinkToFit="1"/>
    </xf>
    <xf numFmtId="0" fontId="83" fillId="30" borderId="0" xfId="62" applyFont="1" applyFill="1" applyAlignment="1">
      <alignment horizontal="left" vertical="center" indent="1"/>
    </xf>
    <xf numFmtId="0" fontId="83" fillId="30" borderId="0" xfId="62" applyFont="1" applyFill="1" applyAlignment="1">
      <alignment vertical="center"/>
    </xf>
    <xf numFmtId="0" fontId="83" fillId="30" borderId="0" xfId="63" applyFont="1" applyFill="1" applyAlignment="1">
      <alignment horizontal="left" vertical="center" indent="1"/>
    </xf>
    <xf numFmtId="0" fontId="83" fillId="30" borderId="0" xfId="63" applyFont="1" applyFill="1" applyAlignment="1">
      <alignment vertical="center"/>
    </xf>
    <xf numFmtId="0" fontId="14" fillId="30" borderId="0" xfId="58" applyFont="1" applyFill="1" applyAlignment="1">
      <alignment horizontal="left"/>
    </xf>
    <xf numFmtId="0" fontId="105" fillId="0" borderId="0" xfId="66" applyAlignment="1">
      <alignment vertical="center"/>
    </xf>
    <xf numFmtId="0" fontId="22" fillId="0" borderId="0" xfId="0" applyFont="1" applyFill="1" applyAlignment="1">
      <alignment vertical="center"/>
    </xf>
    <xf numFmtId="0" fontId="28"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Alignment="1">
      <alignment vertical="center"/>
    </xf>
    <xf numFmtId="0" fontId="22" fillId="33" borderId="0" xfId="0" applyFont="1" applyFill="1" applyAlignment="1">
      <alignment vertical="center"/>
    </xf>
    <xf numFmtId="0" fontId="58" fillId="0" borderId="0" xfId="0" applyFont="1"/>
    <xf numFmtId="0" fontId="58" fillId="0" borderId="0" xfId="0" applyFont="1" applyAlignment="1">
      <alignment horizontal="right"/>
    </xf>
    <xf numFmtId="0" fontId="58" fillId="0" borderId="152" xfId="0" applyFont="1" applyBorder="1" applyAlignment="1">
      <alignment horizontal="left"/>
    </xf>
    <xf numFmtId="0" fontId="58" fillId="0" borderId="152" xfId="0" applyFont="1" applyBorder="1"/>
    <xf numFmtId="0" fontId="58" fillId="0" borderId="0" xfId="0" applyFont="1" applyBorder="1"/>
    <xf numFmtId="0" fontId="58" fillId="0" borderId="0" xfId="0" applyFont="1" applyAlignment="1">
      <alignment horizontal="left"/>
    </xf>
    <xf numFmtId="0" fontId="58" fillId="0" borderId="0" xfId="0" applyFont="1" applyBorder="1" applyAlignment="1">
      <alignment horizontal="left"/>
    </xf>
    <xf numFmtId="0" fontId="58" fillId="30" borderId="152" xfId="0" applyFont="1" applyFill="1" applyBorder="1"/>
    <xf numFmtId="0" fontId="8" fillId="0" borderId="0" xfId="67">
      <alignment vertical="center"/>
    </xf>
    <xf numFmtId="0" fontId="109" fillId="0" borderId="0" xfId="67" applyFont="1" applyAlignment="1">
      <alignment horizontal="justify" vertical="center"/>
    </xf>
    <xf numFmtId="0" fontId="110" fillId="0" borderId="0" xfId="67" applyFont="1" applyAlignment="1">
      <alignment horizontal="justify" vertical="center"/>
    </xf>
    <xf numFmtId="0" fontId="111" fillId="0" borderId="0" xfId="67" applyFont="1" applyAlignment="1">
      <alignment horizontal="justify" vertical="center"/>
    </xf>
    <xf numFmtId="0" fontId="106" fillId="0" borderId="0" xfId="67" applyFont="1" applyAlignment="1">
      <alignment horizontal="justify" vertical="center"/>
    </xf>
    <xf numFmtId="0" fontId="8" fillId="0" borderId="0" xfId="67" applyAlignment="1">
      <alignment horizontal="justify" vertical="center"/>
    </xf>
    <xf numFmtId="0" fontId="109" fillId="0" borderId="0" xfId="67" applyFont="1" applyAlignment="1">
      <alignment horizontal="right" vertical="center"/>
    </xf>
    <xf numFmtId="0" fontId="22" fillId="0" borderId="0" xfId="0" applyFont="1" applyFill="1" applyAlignment="1">
      <alignment vertical="center"/>
    </xf>
    <xf numFmtId="0" fontId="14" fillId="0" borderId="0" xfId="68" applyFont="1" applyAlignment="1">
      <alignment horizontal="justify" vertical="center"/>
    </xf>
    <xf numFmtId="0" fontId="9" fillId="0" borderId="0" xfId="68">
      <alignment vertical="center"/>
    </xf>
    <xf numFmtId="0" fontId="88" fillId="0" borderId="0" xfId="68" applyFont="1" applyAlignment="1">
      <alignment horizontal="justify" vertical="center"/>
    </xf>
    <xf numFmtId="0" fontId="14" fillId="0" borderId="0" xfId="68" applyFont="1" applyAlignment="1">
      <alignment vertical="center"/>
    </xf>
    <xf numFmtId="0" fontId="115" fillId="0" borderId="0" xfId="68" applyFont="1" applyAlignment="1">
      <alignment horizontal="justify" vertical="center"/>
    </xf>
    <xf numFmtId="0" fontId="14" fillId="0" borderId="0" xfId="68" applyFont="1" applyAlignment="1">
      <alignment horizontal="center" vertical="center"/>
    </xf>
    <xf numFmtId="0" fontId="14" fillId="0" borderId="11" xfId="68" applyFont="1" applyBorder="1" applyAlignment="1">
      <alignment horizontal="center" vertical="center" wrapText="1"/>
    </xf>
    <xf numFmtId="0" fontId="14" fillId="0" borderId="19" xfId="68" applyFont="1" applyBorder="1" applyAlignment="1">
      <alignment horizontal="center" vertical="center" wrapText="1"/>
    </xf>
    <xf numFmtId="0" fontId="14" fillId="0" borderId="12" xfId="68" applyFont="1" applyBorder="1" applyAlignment="1">
      <alignment horizontal="center" vertical="center" wrapText="1"/>
    </xf>
    <xf numFmtId="0" fontId="14" fillId="0" borderId="0" xfId="68" applyFont="1" applyAlignment="1">
      <alignment horizontal="right" vertical="center"/>
    </xf>
    <xf numFmtId="0" fontId="19" fillId="0" borderId="0" xfId="68" applyFont="1">
      <alignment vertical="center"/>
    </xf>
    <xf numFmtId="0" fontId="9" fillId="0" borderId="0" xfId="68" applyAlignment="1">
      <alignment vertical="center"/>
    </xf>
    <xf numFmtId="0" fontId="88" fillId="0" borderId="0" xfId="68" applyFont="1" applyAlignment="1">
      <alignment vertical="center"/>
    </xf>
    <xf numFmtId="0" fontId="55" fillId="0" borderId="0" xfId="68" applyFont="1" applyAlignment="1">
      <alignment vertical="center"/>
    </xf>
    <xf numFmtId="0" fontId="19" fillId="0" borderId="0" xfId="68" applyFont="1" applyAlignment="1">
      <alignment vertical="center"/>
    </xf>
    <xf numFmtId="0" fontId="19" fillId="0" borderId="10" xfId="68" applyFont="1" applyBorder="1" applyAlignment="1">
      <alignment vertical="center"/>
    </xf>
    <xf numFmtId="0" fontId="88" fillId="0" borderId="0" xfId="68" applyFont="1" applyBorder="1" applyAlignment="1">
      <alignment vertical="top" wrapText="1"/>
    </xf>
    <xf numFmtId="0" fontId="19" fillId="0" borderId="0" xfId="68" applyFont="1" applyAlignment="1">
      <alignment horizontal="left" vertical="center" wrapText="1"/>
    </xf>
    <xf numFmtId="0" fontId="19" fillId="0" borderId="0" xfId="68" applyFont="1" applyAlignment="1">
      <alignment vertical="top" wrapText="1"/>
    </xf>
    <xf numFmtId="0" fontId="88" fillId="0" borderId="28" xfId="68" applyFont="1" applyBorder="1" applyAlignment="1">
      <alignment vertical="top" wrapText="1"/>
    </xf>
    <xf numFmtId="0" fontId="88" fillId="0" borderId="10" xfId="68" applyFont="1" applyBorder="1" applyAlignment="1">
      <alignment vertical="top" wrapText="1"/>
    </xf>
    <xf numFmtId="0" fontId="9" fillId="34" borderId="10" xfId="68" applyFill="1" applyBorder="1" applyAlignment="1">
      <alignment vertical="center"/>
    </xf>
    <xf numFmtId="0" fontId="9" fillId="34" borderId="0" xfId="68" applyFill="1" applyBorder="1" applyAlignment="1">
      <alignment vertical="center"/>
    </xf>
    <xf numFmtId="0" fontId="9" fillId="34" borderId="28" xfId="68" applyFill="1" applyBorder="1" applyAlignment="1">
      <alignment vertical="center"/>
    </xf>
    <xf numFmtId="0" fontId="115" fillId="31" borderId="16" xfId="68" applyFont="1" applyFill="1" applyBorder="1" applyAlignment="1">
      <alignment vertical="top" wrapText="1"/>
    </xf>
    <xf numFmtId="0" fontId="115" fillId="31" borderId="22" xfId="68" applyFont="1" applyFill="1" applyBorder="1" applyAlignment="1">
      <alignment vertical="top" wrapText="1"/>
    </xf>
    <xf numFmtId="0" fontId="115" fillId="31" borderId="15" xfId="68" applyFont="1" applyFill="1" applyBorder="1" applyAlignment="1">
      <alignment vertical="top" wrapText="1"/>
    </xf>
    <xf numFmtId="0" fontId="115" fillId="31" borderId="18" xfId="68" applyFont="1" applyFill="1" applyBorder="1" applyAlignment="1">
      <alignment vertical="top" wrapText="1"/>
    </xf>
    <xf numFmtId="0" fontId="115" fillId="31" borderId="23" xfId="68" applyFont="1" applyFill="1" applyBorder="1" applyAlignment="1">
      <alignment vertical="top" wrapText="1"/>
    </xf>
    <xf numFmtId="0" fontId="115" fillId="31" borderId="26" xfId="68" applyFont="1" applyFill="1" applyBorder="1" applyAlignment="1">
      <alignment vertical="top" wrapText="1"/>
    </xf>
    <xf numFmtId="0" fontId="14" fillId="0" borderId="0" xfId="0" applyFont="1"/>
    <xf numFmtId="0" fontId="22" fillId="0" borderId="0" xfId="0" applyFont="1" applyFill="1" applyAlignment="1">
      <alignment vertical="center"/>
    </xf>
    <xf numFmtId="176" fontId="14" fillId="31" borderId="0" xfId="58" applyNumberFormat="1" applyFont="1" applyFill="1" applyBorder="1" applyAlignment="1">
      <alignment vertical="center" shrinkToFit="1"/>
    </xf>
    <xf numFmtId="0" fontId="0" fillId="29" borderId="0" xfId="0" applyFill="1" applyAlignment="1">
      <alignment vertical="center"/>
    </xf>
    <xf numFmtId="176" fontId="14" fillId="30" borderId="0" xfId="0" applyNumberFormat="1" applyFont="1" applyFill="1" applyAlignment="1">
      <alignment vertical="center"/>
    </xf>
    <xf numFmtId="0" fontId="0" fillId="0" borderId="5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2" fillId="0" borderId="0" xfId="0" applyFont="1" applyFill="1" applyAlignment="1">
      <alignment vertical="center"/>
    </xf>
    <xf numFmtId="0" fontId="58" fillId="0" borderId="0" xfId="55" applyFont="1" applyFill="1" applyBorder="1" applyAlignment="1">
      <alignment vertical="center"/>
    </xf>
    <xf numFmtId="0" fontId="7" fillId="0" borderId="0" xfId="72">
      <alignment vertical="center"/>
    </xf>
    <xf numFmtId="0" fontId="0" fillId="0" borderId="0" xfId="0" applyAlignment="1">
      <alignment wrapText="1"/>
    </xf>
    <xf numFmtId="0" fontId="24" fillId="0" borderId="0" xfId="0" applyFont="1" applyAlignment="1">
      <alignment wrapText="1"/>
    </xf>
    <xf numFmtId="0" fontId="58" fillId="0" borderId="0" xfId="0" applyFont="1" applyAlignment="1">
      <alignment wrapText="1"/>
    </xf>
    <xf numFmtId="0" fontId="17" fillId="0" borderId="19" xfId="0" applyFont="1" applyBorder="1" applyAlignment="1">
      <alignment horizontal="center" vertical="center" wrapText="1"/>
    </xf>
    <xf numFmtId="0" fontId="14" fillId="0" borderId="0" xfId="0" applyFont="1" applyAlignment="1">
      <alignment vertical="center"/>
    </xf>
    <xf numFmtId="0" fontId="24" fillId="0" borderId="0" xfId="0" applyFont="1" applyAlignment="1">
      <alignment vertical="center"/>
    </xf>
    <xf numFmtId="0" fontId="58" fillId="34" borderId="0" xfId="55" applyFont="1" applyFill="1" applyBorder="1" applyAlignment="1">
      <alignment horizontal="right" vertical="center"/>
    </xf>
    <xf numFmtId="0" fontId="58" fillId="34" borderId="33" xfId="55" applyFont="1" applyFill="1" applyBorder="1" applyAlignment="1">
      <alignment vertical="center"/>
    </xf>
    <xf numFmtId="0" fontId="73" fillId="0" borderId="0" xfId="73" applyFont="1" applyAlignment="1">
      <alignment horizontal="left" vertical="center"/>
    </xf>
    <xf numFmtId="0" fontId="74" fillId="0" borderId="0" xfId="73" applyFont="1" applyAlignment="1">
      <alignment horizontal="center" vertical="center"/>
    </xf>
    <xf numFmtId="0" fontId="73" fillId="0" borderId="0" xfId="73" applyFont="1" applyAlignment="1">
      <alignment horizontal="center" vertical="center"/>
    </xf>
    <xf numFmtId="0" fontId="74" fillId="0" borderId="0" xfId="73" applyFont="1">
      <alignment vertical="center"/>
    </xf>
    <xf numFmtId="0" fontId="75" fillId="0" borderId="0" xfId="73" applyFont="1" applyAlignment="1">
      <alignment horizontal="right" vertical="center"/>
    </xf>
    <xf numFmtId="0" fontId="74" fillId="0" borderId="94" xfId="73" applyFont="1" applyBorder="1" applyAlignment="1">
      <alignment horizontal="center" vertical="center"/>
    </xf>
    <xf numFmtId="0" fontId="74" fillId="0" borderId="126" xfId="73" applyFont="1" applyBorder="1" applyAlignment="1">
      <alignment horizontal="center" vertical="center"/>
    </xf>
    <xf numFmtId="0" fontId="74" fillId="0" borderId="127" xfId="73" applyFont="1" applyBorder="1" applyAlignment="1">
      <alignment horizontal="center" vertical="center"/>
    </xf>
    <xf numFmtId="1" fontId="74" fillId="0" borderId="0" xfId="73" applyNumberFormat="1" applyFont="1">
      <alignment vertical="center"/>
    </xf>
    <xf numFmtId="182" fontId="74" fillId="0" borderId="0" xfId="73" applyNumberFormat="1" applyFont="1" applyAlignment="1">
      <alignment horizontal="center" vertical="center"/>
    </xf>
    <xf numFmtId="0" fontId="74" fillId="0" borderId="0" xfId="73" applyFont="1" applyBorder="1" applyAlignment="1">
      <alignment horizontal="center" vertical="center"/>
    </xf>
    <xf numFmtId="0" fontId="74" fillId="0" borderId="129" xfId="73" applyFont="1" applyBorder="1" applyAlignment="1">
      <alignment horizontal="center" vertical="center"/>
    </xf>
    <xf numFmtId="184" fontId="74" fillId="0" borderId="126" xfId="73" applyNumberFormat="1" applyFont="1" applyBorder="1" applyAlignment="1" applyProtection="1">
      <alignment horizontal="center" vertical="center" shrinkToFit="1"/>
      <protection locked="0"/>
    </xf>
    <xf numFmtId="185" fontId="74" fillId="0" borderId="105" xfId="73" applyNumberFormat="1" applyFont="1" applyBorder="1" applyAlignment="1" applyProtection="1">
      <alignment horizontal="center" vertical="center"/>
      <protection locked="0"/>
    </xf>
    <xf numFmtId="184" fontId="74" fillId="0" borderId="127" xfId="73" applyNumberFormat="1" applyFont="1" applyBorder="1" applyAlignment="1" applyProtection="1">
      <alignment horizontal="center" vertical="center" shrinkToFit="1"/>
      <protection locked="0"/>
    </xf>
    <xf numFmtId="185" fontId="74" fillId="0" borderId="0" xfId="73" applyNumberFormat="1" applyFont="1" applyBorder="1" applyAlignment="1">
      <alignment horizontal="center" vertical="center"/>
    </xf>
    <xf numFmtId="0" fontId="74" fillId="0" borderId="131" xfId="73" applyFont="1" applyBorder="1" applyAlignment="1">
      <alignment vertical="center" shrinkToFit="1"/>
    </xf>
    <xf numFmtId="0" fontId="74" fillId="0" borderId="223" xfId="73" applyFont="1" applyBorder="1">
      <alignment vertical="center"/>
    </xf>
    <xf numFmtId="180" fontId="74" fillId="0" borderId="224" xfId="73" applyNumberFormat="1" applyFont="1" applyBorder="1" applyAlignment="1">
      <alignment horizontal="center" vertical="center"/>
    </xf>
    <xf numFmtId="0" fontId="74" fillId="0" borderId="224" xfId="73" applyFont="1" applyBorder="1" applyAlignment="1">
      <alignment horizontal="center" vertical="center"/>
    </xf>
    <xf numFmtId="182" fontId="74" fillId="0" borderId="224" xfId="74" applyNumberFormat="1" applyFont="1" applyBorder="1" applyAlignment="1">
      <alignment horizontal="center" vertical="center"/>
    </xf>
    <xf numFmtId="0" fontId="74" fillId="0" borderId="227" xfId="73" applyFont="1" applyBorder="1">
      <alignment vertical="center"/>
    </xf>
    <xf numFmtId="182" fontId="74" fillId="0" borderId="228" xfId="74" applyNumberFormat="1" applyFont="1" applyBorder="1" applyAlignment="1">
      <alignment horizontal="center" vertical="center"/>
    </xf>
    <xf numFmtId="0" fontId="74" fillId="0" borderId="0" xfId="73" applyFont="1" applyBorder="1">
      <alignment vertical="center"/>
    </xf>
    <xf numFmtId="182" fontId="74" fillId="0" borderId="0" xfId="74" applyNumberFormat="1" applyFont="1" applyBorder="1" applyAlignment="1">
      <alignment horizontal="center" vertical="center"/>
    </xf>
    <xf numFmtId="0" fontId="74" fillId="0" borderId="0" xfId="73" applyFont="1" applyAlignment="1" applyProtection="1">
      <alignment horizontal="center" vertical="center"/>
      <protection locked="0"/>
    </xf>
    <xf numFmtId="0" fontId="74" fillId="0" borderId="129" xfId="73" applyFont="1" applyFill="1" applyBorder="1" applyAlignment="1">
      <alignment horizontal="center" vertical="center"/>
    </xf>
    <xf numFmtId="184" fontId="74" fillId="0" borderId="126" xfId="73" applyNumberFormat="1" applyFont="1" applyFill="1" applyBorder="1" applyAlignment="1" applyProtection="1">
      <alignment horizontal="center" vertical="center" shrinkToFit="1"/>
      <protection locked="0"/>
    </xf>
    <xf numFmtId="185" fontId="74" fillId="0" borderId="105" xfId="73" applyNumberFormat="1" applyFont="1" applyFill="1" applyBorder="1" applyAlignment="1" applyProtection="1">
      <alignment horizontal="center" vertical="center"/>
      <protection locked="0"/>
    </xf>
    <xf numFmtId="184" fontId="74" fillId="0" borderId="127" xfId="73" applyNumberFormat="1" applyFont="1" applyFill="1" applyBorder="1" applyAlignment="1" applyProtection="1">
      <alignment horizontal="center" vertical="center" shrinkToFit="1"/>
      <protection locked="0"/>
    </xf>
    <xf numFmtId="0" fontId="74" fillId="0" borderId="231" xfId="73" applyFont="1" applyFill="1" applyBorder="1" applyAlignment="1">
      <alignment horizontal="center" vertical="center"/>
    </xf>
    <xf numFmtId="0" fontId="74" fillId="0" borderId="232" xfId="73" applyFont="1" applyFill="1" applyBorder="1" applyAlignment="1" applyProtection="1">
      <alignment horizontal="center" vertical="center"/>
      <protection locked="0"/>
    </xf>
    <xf numFmtId="0" fontId="74" fillId="0" borderId="233" xfId="73" applyFont="1" applyFill="1" applyBorder="1" applyAlignment="1" applyProtection="1">
      <alignment horizontal="center" vertical="center"/>
      <protection locked="0"/>
    </xf>
    <xf numFmtId="0" fontId="74" fillId="0" borderId="224" xfId="73" applyFont="1" applyFill="1" applyBorder="1" applyAlignment="1" applyProtection="1">
      <alignment horizontal="center" vertical="center"/>
      <protection locked="0"/>
    </xf>
    <xf numFmtId="0" fontId="74" fillId="0" borderId="231" xfId="73" applyFont="1" applyBorder="1" applyAlignment="1">
      <alignment horizontal="center" vertical="center"/>
    </xf>
    <xf numFmtId="0" fontId="74" fillId="0" borderId="232" xfId="73" applyFont="1" applyBorder="1" applyAlignment="1" applyProtection="1">
      <alignment horizontal="center" vertical="center"/>
      <protection locked="0"/>
    </xf>
    <xf numFmtId="0" fontId="74" fillId="0" borderId="233" xfId="73" applyFont="1" applyBorder="1" applyAlignment="1" applyProtection="1">
      <alignment horizontal="center" vertical="center"/>
      <protection locked="0"/>
    </xf>
    <xf numFmtId="0" fontId="74" fillId="0" borderId="224" xfId="73" applyFont="1" applyBorder="1" applyAlignment="1" applyProtection="1">
      <alignment horizontal="center" vertical="center"/>
      <protection locked="0"/>
    </xf>
    <xf numFmtId="184" fontId="74" fillId="0" borderId="131" xfId="73" applyNumberFormat="1" applyFont="1" applyBorder="1" applyAlignment="1" applyProtection="1">
      <alignment horizontal="center" vertical="center" shrinkToFit="1"/>
      <protection locked="0"/>
    </xf>
    <xf numFmtId="185" fontId="74" fillId="0" borderId="127" xfId="73" applyNumberFormat="1" applyFont="1" applyBorder="1" applyAlignment="1" applyProtection="1">
      <alignment horizontal="center" vertical="center"/>
      <protection locked="0"/>
    </xf>
    <xf numFmtId="0" fontId="74" fillId="0" borderId="223" xfId="73" applyFont="1" applyBorder="1" applyAlignment="1" applyProtection="1">
      <alignment horizontal="center" vertical="center"/>
      <protection locked="0"/>
    </xf>
    <xf numFmtId="1" fontId="74" fillId="0" borderId="224" xfId="73" applyNumberFormat="1" applyFont="1" applyBorder="1" applyAlignment="1">
      <alignment horizontal="center" vertical="center"/>
    </xf>
    <xf numFmtId="1" fontId="74" fillId="0" borderId="228" xfId="73" applyNumberFormat="1" applyFont="1" applyBorder="1" applyAlignment="1">
      <alignment horizontal="center" vertical="center"/>
    </xf>
    <xf numFmtId="0" fontId="74" fillId="0" borderId="0" xfId="73" applyFont="1" applyAlignment="1">
      <alignment horizontal="left" vertical="center"/>
    </xf>
    <xf numFmtId="0" fontId="75" fillId="0" borderId="0" xfId="73" applyFont="1">
      <alignment vertical="center"/>
    </xf>
    <xf numFmtId="0" fontId="75" fillId="0" borderId="0" xfId="73" applyFont="1" applyAlignment="1">
      <alignment horizontal="center" vertical="center"/>
    </xf>
    <xf numFmtId="0" fontId="75" fillId="0" borderId="0" xfId="73" applyFont="1" applyAlignment="1">
      <alignment vertical="center"/>
    </xf>
    <xf numFmtId="0" fontId="75" fillId="0" borderId="0" xfId="73" applyFont="1" applyAlignment="1">
      <alignment horizontal="left" vertical="center"/>
    </xf>
    <xf numFmtId="0" fontId="75" fillId="0" borderId="0" xfId="73" applyFont="1" applyAlignment="1">
      <alignment vertical="center" shrinkToFit="1"/>
    </xf>
    <xf numFmtId="0" fontId="75" fillId="0" borderId="0" xfId="73" applyFont="1" applyAlignment="1">
      <alignment horizontal="left" vertical="center" shrinkToFit="1"/>
    </xf>
    <xf numFmtId="0" fontId="74" fillId="0" borderId="0" xfId="73" applyFont="1" applyFill="1">
      <alignment vertical="center"/>
    </xf>
    <xf numFmtId="0" fontId="74" fillId="0" borderId="0" xfId="73" applyFont="1" applyFill="1" applyBorder="1" applyAlignment="1">
      <alignment horizontal="left" vertical="center"/>
    </xf>
    <xf numFmtId="0" fontId="74" fillId="0" borderId="0" xfId="73" applyFont="1" applyFill="1" applyAlignment="1">
      <alignment horizontal="center" vertical="center"/>
    </xf>
    <xf numFmtId="183" fontId="74" fillId="0" borderId="0" xfId="73" applyNumberFormat="1" applyFont="1" applyFill="1" applyAlignment="1">
      <alignment horizontal="left" vertical="center"/>
    </xf>
    <xf numFmtId="182" fontId="74" fillId="0" borderId="0" xfId="73" applyNumberFormat="1" applyFont="1">
      <alignment vertical="center"/>
    </xf>
    <xf numFmtId="0" fontId="74" fillId="0" borderId="0" xfId="73" applyFont="1" applyBorder="1" applyAlignment="1" applyProtection="1">
      <alignment horizontal="left" vertical="center"/>
      <protection locked="0"/>
    </xf>
    <xf numFmtId="0" fontId="74" fillId="0" borderId="0" xfId="73" applyFont="1" applyBorder="1" applyAlignment="1" applyProtection="1">
      <alignment vertical="center" textRotation="255" shrinkToFit="1"/>
      <protection locked="0"/>
    </xf>
    <xf numFmtId="0" fontId="74" fillId="0" borderId="0" xfId="73" applyFont="1" applyBorder="1" applyAlignment="1">
      <alignment vertical="center"/>
    </xf>
    <xf numFmtId="0" fontId="130" fillId="0" borderId="40" xfId="73" applyFont="1" applyFill="1" applyBorder="1" applyAlignment="1">
      <alignment vertical="center"/>
    </xf>
    <xf numFmtId="0" fontId="130" fillId="0" borderId="0" xfId="73" applyFont="1" applyFill="1" applyBorder="1" applyAlignment="1">
      <alignment vertical="center"/>
    </xf>
    <xf numFmtId="0" fontId="75" fillId="0" borderId="0" xfId="73" applyFont="1" applyFill="1" applyBorder="1" applyAlignment="1">
      <alignment vertical="center"/>
    </xf>
    <xf numFmtId="0" fontId="74" fillId="0" borderId="0" xfId="73" applyFont="1" applyBorder="1" applyAlignment="1">
      <alignment horizontal="center" vertical="center" wrapText="1"/>
    </xf>
    <xf numFmtId="0" fontId="74" fillId="0" borderId="0" xfId="73" applyFont="1" applyBorder="1" applyAlignment="1">
      <alignment horizontal="center" vertical="center" shrinkToFit="1"/>
    </xf>
    <xf numFmtId="0" fontId="128" fillId="0" borderId="0" xfId="73" applyFont="1" applyBorder="1" applyAlignment="1">
      <alignment horizontal="right" vertical="center"/>
    </xf>
    <xf numFmtId="0" fontId="124" fillId="0" borderId="0" xfId="73" applyFont="1" applyBorder="1" applyAlignment="1">
      <alignment horizontal="right" vertical="center"/>
    </xf>
    <xf numFmtId="0" fontId="74" fillId="0" borderId="13" xfId="73" applyFont="1" applyBorder="1">
      <alignment vertical="center"/>
    </xf>
    <xf numFmtId="0" fontId="74" fillId="0" borderId="14" xfId="73" applyFont="1" applyBorder="1">
      <alignment vertical="center"/>
    </xf>
    <xf numFmtId="0" fontId="74" fillId="0" borderId="27" xfId="73" applyFont="1" applyBorder="1">
      <alignment vertical="center"/>
    </xf>
    <xf numFmtId="184" fontId="74" fillId="0" borderId="95" xfId="73" applyNumberFormat="1" applyFont="1" applyBorder="1" applyAlignment="1" applyProtection="1">
      <alignment horizontal="center" vertical="center" shrinkToFit="1"/>
      <protection locked="0"/>
    </xf>
    <xf numFmtId="0" fontId="74" fillId="0" borderId="18" xfId="73" applyFont="1" applyBorder="1">
      <alignment vertical="center"/>
    </xf>
    <xf numFmtId="0" fontId="74" fillId="0" borderId="10" xfId="73" applyFont="1" applyBorder="1">
      <alignment vertical="center"/>
    </xf>
    <xf numFmtId="0" fontId="74" fillId="0" borderId="26" xfId="73" applyFont="1" applyBorder="1">
      <alignment vertical="center"/>
    </xf>
    <xf numFmtId="0" fontId="74" fillId="0" borderId="248" xfId="73" applyFont="1" applyBorder="1" applyAlignment="1">
      <alignment horizontal="center" vertical="center"/>
    </xf>
    <xf numFmtId="0" fontId="74" fillId="0" borderId="238" xfId="73" applyFont="1" applyBorder="1" applyAlignment="1" applyProtection="1">
      <alignment horizontal="center" vertical="center"/>
      <protection locked="0"/>
    </xf>
    <xf numFmtId="0" fontId="74" fillId="0" borderId="241" xfId="73" applyFont="1" applyBorder="1" applyAlignment="1" applyProtection="1">
      <alignment horizontal="center" vertical="center"/>
      <protection locked="0"/>
    </xf>
    <xf numFmtId="0" fontId="74" fillId="0" borderId="239" xfId="73" applyFont="1" applyBorder="1" applyAlignment="1" applyProtection="1">
      <alignment horizontal="center" vertical="center"/>
      <protection locked="0"/>
    </xf>
    <xf numFmtId="0" fontId="128" fillId="0" borderId="11" xfId="73" applyFont="1" applyBorder="1" applyAlignment="1">
      <alignment vertical="center" wrapText="1" shrinkToFit="1"/>
    </xf>
    <xf numFmtId="0" fontId="74" fillId="0" borderId="11" xfId="73" applyFont="1" applyBorder="1" applyAlignment="1">
      <alignment vertical="center"/>
    </xf>
    <xf numFmtId="0" fontId="74" fillId="0" borderId="19" xfId="73" applyFont="1" applyBorder="1" applyAlignment="1">
      <alignment horizontal="center" vertical="center"/>
    </xf>
    <xf numFmtId="0" fontId="124" fillId="0" borderId="16" xfId="73" applyFont="1" applyBorder="1" applyAlignment="1">
      <alignment horizontal="center" vertical="center" wrapText="1" shrinkToFit="1"/>
    </xf>
    <xf numFmtId="0" fontId="74" fillId="0" borderId="11" xfId="73" applyFont="1" applyBorder="1" applyAlignment="1" applyProtection="1">
      <alignment vertical="center" textRotation="255" shrinkToFit="1"/>
      <protection locked="0"/>
    </xf>
    <xf numFmtId="0" fontId="74" fillId="0" borderId="249" xfId="73" applyFont="1" applyBorder="1" applyAlignment="1" applyProtection="1">
      <alignment vertical="center" textRotation="255" shrinkToFit="1"/>
      <protection locked="0"/>
    </xf>
    <xf numFmtId="0" fontId="74" fillId="0" borderId="28" xfId="73" applyFont="1" applyBorder="1" applyAlignment="1" applyProtection="1">
      <alignment vertical="center" textRotation="255" shrinkToFit="1"/>
      <protection locked="0"/>
    </xf>
    <xf numFmtId="0" fontId="74" fillId="0" borderId="21" xfId="73" applyFont="1" applyBorder="1" applyAlignment="1">
      <alignment vertical="center" shrinkToFit="1"/>
    </xf>
    <xf numFmtId="0" fontId="74" fillId="0" borderId="14" xfId="73" applyFont="1" applyBorder="1" applyAlignment="1">
      <alignment horizontal="center" vertical="center"/>
    </xf>
    <xf numFmtId="0" fontId="74" fillId="0" borderId="13" xfId="73" applyFont="1" applyBorder="1" applyAlignment="1" applyProtection="1">
      <alignment horizontal="center" vertical="center" shrinkToFit="1"/>
      <protection locked="0"/>
    </xf>
    <xf numFmtId="0" fontId="74" fillId="0" borderId="250" xfId="73" applyFont="1" applyBorder="1" applyAlignment="1" applyProtection="1">
      <alignment horizontal="center" vertical="center" shrinkToFit="1"/>
      <protection locked="0"/>
    </xf>
    <xf numFmtId="0" fontId="74" fillId="0" borderId="0" xfId="73" applyFont="1" applyBorder="1" applyAlignment="1" applyProtection="1">
      <alignment horizontal="center" vertical="center" shrinkToFit="1"/>
      <protection locked="0"/>
    </xf>
    <xf numFmtId="180" fontId="74" fillId="0" borderId="231" xfId="73" applyNumberFormat="1" applyFont="1" applyBorder="1" applyAlignment="1">
      <alignment horizontal="center" vertical="center"/>
    </xf>
    <xf numFmtId="0" fontId="74" fillId="0" borderId="22" xfId="73" applyFont="1" applyBorder="1" applyAlignment="1">
      <alignment horizontal="center" vertical="center"/>
    </xf>
    <xf numFmtId="0" fontId="74" fillId="0" borderId="15" xfId="73" applyFont="1" applyBorder="1" applyAlignment="1">
      <alignment horizontal="center" vertical="center"/>
    </xf>
    <xf numFmtId="0" fontId="74" fillId="0" borderId="231" xfId="73" applyFont="1" applyBorder="1" applyAlignment="1">
      <alignment vertical="center" shrinkToFit="1"/>
    </xf>
    <xf numFmtId="0" fontId="74" fillId="0" borderId="246" xfId="73" applyFont="1" applyBorder="1" applyAlignment="1">
      <alignment horizontal="center" vertical="center"/>
    </xf>
    <xf numFmtId="0" fontId="74" fillId="0" borderId="234" xfId="73" applyFont="1" applyBorder="1" applyAlignment="1" applyProtection="1">
      <alignment horizontal="center" vertical="center" shrinkToFit="1"/>
      <protection locked="0"/>
    </xf>
    <xf numFmtId="0" fontId="74" fillId="0" borderId="233" xfId="73" applyFont="1" applyBorder="1" applyAlignment="1" applyProtection="1">
      <alignment horizontal="center" vertical="center" shrinkToFit="1"/>
      <protection locked="0"/>
    </xf>
    <xf numFmtId="0" fontId="74" fillId="0" borderId="246" xfId="73" applyFont="1" applyBorder="1" applyAlignment="1" applyProtection="1">
      <alignment horizontal="center" vertical="center" shrinkToFit="1"/>
      <protection locked="0"/>
    </xf>
    <xf numFmtId="0" fontId="74" fillId="0" borderId="236" xfId="73" applyFont="1" applyBorder="1" applyAlignment="1">
      <alignment horizontal="center" vertical="center"/>
    </xf>
    <xf numFmtId="0" fontId="74" fillId="0" borderId="16" xfId="73" applyFont="1" applyBorder="1" applyAlignment="1" applyProtection="1">
      <alignment horizontal="center" vertical="center" shrinkToFit="1"/>
      <protection locked="0"/>
    </xf>
    <xf numFmtId="0" fontId="74" fillId="0" borderId="225" xfId="73" applyFont="1" applyBorder="1" applyAlignment="1" applyProtection="1">
      <alignment horizontal="center" vertical="center" shrinkToFit="1"/>
      <protection locked="0"/>
    </xf>
    <xf numFmtId="0" fontId="74" fillId="0" borderId="70" xfId="73" applyFont="1" applyBorder="1" applyAlignment="1" applyProtection="1">
      <alignment horizontal="center" vertical="center" shrinkToFit="1"/>
      <protection locked="0"/>
    </xf>
    <xf numFmtId="0" fontId="124" fillId="0" borderId="19" xfId="73" applyFont="1" applyBorder="1" applyAlignment="1">
      <alignment horizontal="center" vertical="center" wrapText="1" shrinkToFit="1"/>
    </xf>
    <xf numFmtId="180" fontId="74" fillId="0" borderId="19" xfId="73" applyNumberFormat="1" applyFont="1" applyBorder="1" applyAlignment="1">
      <alignment horizontal="center" vertical="center"/>
    </xf>
    <xf numFmtId="0" fontId="74" fillId="0" borderId="12" xfId="73" applyFont="1" applyBorder="1" applyAlignment="1">
      <alignment horizontal="center" vertical="center"/>
    </xf>
    <xf numFmtId="0" fontId="74" fillId="0" borderId="22" xfId="73" applyFont="1" applyBorder="1" applyAlignment="1">
      <alignment vertical="center" shrinkToFit="1"/>
    </xf>
    <xf numFmtId="0" fontId="74" fillId="0" borderId="251" xfId="73" applyFont="1" applyBorder="1" applyAlignment="1" applyProtection="1">
      <alignment horizontal="center" vertical="center" shrinkToFit="1"/>
      <protection locked="0"/>
    </xf>
    <xf numFmtId="0" fontId="74" fillId="0" borderId="14" xfId="73" applyFont="1" applyBorder="1" applyAlignment="1" applyProtection="1">
      <alignment horizontal="center" vertical="center" shrinkToFit="1"/>
      <protection locked="0"/>
    </xf>
    <xf numFmtId="0" fontId="74" fillId="0" borderId="21" xfId="73" applyFont="1" applyBorder="1" applyAlignment="1">
      <alignment horizontal="center" vertical="center"/>
    </xf>
    <xf numFmtId="0" fontId="74" fillId="0" borderId="27" xfId="73" applyFont="1" applyBorder="1" applyAlignment="1">
      <alignment horizontal="center" vertical="center"/>
    </xf>
    <xf numFmtId="0" fontId="74" fillId="0" borderId="23" xfId="73" applyFont="1" applyBorder="1" applyAlignment="1">
      <alignment vertical="center" shrinkToFit="1"/>
    </xf>
    <xf numFmtId="0" fontId="74" fillId="0" borderId="23" xfId="73" applyFont="1" applyBorder="1" applyAlignment="1">
      <alignment horizontal="center" vertical="center"/>
    </xf>
    <xf numFmtId="0" fontId="74" fillId="0" borderId="227" xfId="73" applyFont="1" applyBorder="1" applyAlignment="1" applyProtection="1">
      <alignment horizontal="center" vertical="center" shrinkToFit="1"/>
      <protection locked="0"/>
    </xf>
    <xf numFmtId="0" fontId="74" fillId="0" borderId="229" xfId="73" applyFont="1" applyBorder="1" applyAlignment="1" applyProtection="1">
      <alignment horizontal="center" vertical="center" shrinkToFit="1"/>
      <protection locked="0"/>
    </xf>
    <xf numFmtId="0" fontId="74" fillId="0" borderId="10" xfId="73" applyFont="1" applyBorder="1" applyAlignment="1" applyProtection="1">
      <alignment horizontal="center" vertical="center" shrinkToFit="1"/>
      <protection locked="0"/>
    </xf>
    <xf numFmtId="180" fontId="74" fillId="0" borderId="248" xfId="73" applyNumberFormat="1" applyFont="1" applyBorder="1" applyAlignment="1">
      <alignment horizontal="center" vertical="center"/>
    </xf>
    <xf numFmtId="0" fontId="74" fillId="0" borderId="26" xfId="73" applyFont="1" applyBorder="1" applyAlignment="1">
      <alignment horizontal="center" vertical="center"/>
    </xf>
    <xf numFmtId="184" fontId="74" fillId="0" borderId="95" xfId="73" applyNumberFormat="1" applyFont="1" applyFill="1" applyBorder="1" applyAlignment="1" applyProtection="1">
      <alignment horizontal="center" vertical="center" shrinkToFit="1"/>
      <protection locked="0"/>
    </xf>
    <xf numFmtId="0" fontId="74" fillId="0" borderId="220" xfId="73" applyFont="1" applyFill="1" applyBorder="1" applyAlignment="1">
      <alignment horizontal="center" vertical="center"/>
    </xf>
    <xf numFmtId="0" fontId="74" fillId="0" borderId="235" xfId="73" applyFont="1" applyFill="1" applyBorder="1" applyAlignment="1" applyProtection="1">
      <alignment horizontal="center" vertical="center"/>
      <protection locked="0"/>
    </xf>
    <xf numFmtId="0" fontId="74" fillId="0" borderId="10" xfId="73" applyFont="1" applyBorder="1" applyAlignment="1">
      <alignment horizontal="center" vertical="center"/>
    </xf>
    <xf numFmtId="180" fontId="74" fillId="0" borderId="23" xfId="73" applyNumberFormat="1" applyFont="1" applyBorder="1" applyAlignment="1">
      <alignment horizontal="center" vertical="center"/>
    </xf>
    <xf numFmtId="0" fontId="74" fillId="0" borderId="0" xfId="73" applyFont="1" applyBorder="1" applyAlignment="1">
      <alignment horizontal="center" vertical="center" textRotation="255"/>
    </xf>
    <xf numFmtId="0" fontId="74" fillId="0" borderId="0" xfId="73" applyFont="1" applyBorder="1" applyAlignment="1">
      <alignment vertical="center" shrinkToFit="1"/>
    </xf>
    <xf numFmtId="180" fontId="74" fillId="0" borderId="18" xfId="73" applyNumberFormat="1" applyFont="1" applyBorder="1" applyAlignment="1">
      <alignment horizontal="center" vertical="center"/>
    </xf>
    <xf numFmtId="0" fontId="74" fillId="0" borderId="220" xfId="73" applyFont="1" applyBorder="1" applyAlignment="1">
      <alignment horizontal="center" vertical="center"/>
    </xf>
    <xf numFmtId="0" fontId="74" fillId="0" borderId="235" xfId="73" applyFont="1" applyBorder="1" applyAlignment="1" applyProtection="1">
      <alignment horizontal="center" vertical="center"/>
      <protection locked="0"/>
    </xf>
    <xf numFmtId="0" fontId="74" fillId="0" borderId="14" xfId="73" applyFont="1" applyBorder="1" applyAlignment="1" applyProtection="1">
      <alignment horizontal="center" vertical="center"/>
      <protection locked="0"/>
    </xf>
    <xf numFmtId="0" fontId="74" fillId="0" borderId="16" xfId="73" applyFont="1" applyBorder="1">
      <alignment vertical="center"/>
    </xf>
    <xf numFmtId="0" fontId="74" fillId="0" borderId="0" xfId="73" applyFont="1" applyBorder="1" applyAlignment="1" applyProtection="1">
      <alignment horizontal="center" vertical="center"/>
      <protection locked="0"/>
    </xf>
    <xf numFmtId="0" fontId="74" fillId="0" borderId="15" xfId="73" applyFont="1" applyBorder="1">
      <alignment vertical="center"/>
    </xf>
    <xf numFmtId="0" fontId="74" fillId="0" borderId="0" xfId="73" applyFont="1" applyAlignment="1">
      <alignment vertical="center" shrinkToFit="1"/>
    </xf>
    <xf numFmtId="0" fontId="74" fillId="0" borderId="16" xfId="73" applyFont="1" applyBorder="1" applyAlignment="1">
      <alignment vertical="center" shrinkToFit="1"/>
    </xf>
    <xf numFmtId="0" fontId="74" fillId="0" borderId="19" xfId="73" applyFont="1" applyBorder="1" applyAlignment="1" applyProtection="1">
      <alignment vertical="center" textRotation="255" shrinkToFit="1"/>
      <protection locked="0"/>
    </xf>
    <xf numFmtId="0" fontId="74" fillId="0" borderId="15" xfId="73" applyFont="1" applyBorder="1" applyAlignment="1">
      <alignment vertical="center" shrinkToFit="1"/>
    </xf>
    <xf numFmtId="0" fontId="74" fillId="0" borderId="19" xfId="73" applyFont="1" applyBorder="1" applyAlignment="1" applyProtection="1">
      <alignment horizontal="center" vertical="center" shrinkToFit="1"/>
      <protection locked="0"/>
    </xf>
    <xf numFmtId="0" fontId="74" fillId="0" borderId="10" xfId="73" applyFont="1" applyBorder="1" applyAlignment="1" applyProtection="1">
      <alignment horizontal="center" vertical="center"/>
      <protection locked="0"/>
    </xf>
    <xf numFmtId="0" fontId="75" fillId="0" borderId="0" xfId="73" applyFont="1" applyFill="1">
      <alignment vertical="center"/>
    </xf>
    <xf numFmtId="0" fontId="75" fillId="0" borderId="0" xfId="73" applyFont="1" applyFill="1" applyAlignment="1">
      <alignment horizontal="center" vertical="center"/>
    </xf>
    <xf numFmtId="0" fontId="75" fillId="0" borderId="0" xfId="73" applyFont="1" applyFill="1" applyAlignment="1" applyProtection="1">
      <alignment horizontal="left" vertical="center"/>
      <protection locked="0"/>
    </xf>
    <xf numFmtId="0" fontId="75" fillId="0" borderId="0" xfId="73" applyFont="1" applyFill="1" applyAlignment="1">
      <alignment vertical="center"/>
    </xf>
    <xf numFmtId="0" fontId="75" fillId="0" borderId="0" xfId="73" applyFont="1" applyFill="1" applyAlignment="1">
      <alignment horizontal="left" vertical="center"/>
    </xf>
    <xf numFmtId="0" fontId="75" fillId="0" borderId="0" xfId="73" applyFont="1" applyFill="1" applyAlignment="1">
      <alignment vertical="center" shrinkToFit="1"/>
    </xf>
    <xf numFmtId="0" fontId="75" fillId="0" borderId="0" xfId="73" applyFont="1" applyFill="1" applyAlignment="1">
      <alignment horizontal="left" vertical="center" shrinkToFit="1"/>
    </xf>
    <xf numFmtId="0" fontId="73" fillId="0" borderId="0" xfId="75" applyFont="1" applyAlignment="1">
      <alignment horizontal="left" vertical="center"/>
    </xf>
    <xf numFmtId="0" fontId="74" fillId="0" borderId="0" xfId="75" applyFont="1" applyAlignment="1">
      <alignment horizontal="center" vertical="center"/>
    </xf>
    <xf numFmtId="0" fontId="73" fillId="0" borderId="0" xfId="75" applyFont="1" applyAlignment="1">
      <alignment horizontal="center" vertical="center"/>
    </xf>
    <xf numFmtId="0" fontId="74" fillId="0" borderId="0" xfId="75" applyFont="1">
      <alignment vertical="center"/>
    </xf>
    <xf numFmtId="0" fontId="75" fillId="0" borderId="0" xfId="75" applyFont="1" applyAlignment="1">
      <alignment horizontal="right" vertical="center"/>
    </xf>
    <xf numFmtId="0" fontId="74" fillId="0" borderId="94" xfId="75" applyFont="1" applyBorder="1" applyAlignment="1">
      <alignment horizontal="center" vertical="center"/>
    </xf>
    <xf numFmtId="0" fontId="74" fillId="0" borderId="126" xfId="75" applyFont="1" applyBorder="1" applyAlignment="1">
      <alignment horizontal="center" vertical="center"/>
    </xf>
    <xf numFmtId="0" fontId="74" fillId="0" borderId="127" xfId="75" applyFont="1" applyBorder="1" applyAlignment="1">
      <alignment horizontal="center" vertical="center"/>
    </xf>
    <xf numFmtId="0" fontId="74" fillId="25" borderId="0" xfId="75" applyFont="1" applyFill="1" applyAlignment="1" applyProtection="1">
      <alignment horizontal="left" vertical="center"/>
      <protection locked="0"/>
    </xf>
    <xf numFmtId="1" fontId="74" fillId="0" borderId="224" xfId="75" applyNumberFormat="1" applyFont="1" applyBorder="1" applyAlignment="1">
      <alignment horizontal="center" vertical="center"/>
    </xf>
    <xf numFmtId="1" fontId="74" fillId="0" borderId="0" xfId="75" applyNumberFormat="1" applyFont="1">
      <alignment vertical="center"/>
    </xf>
    <xf numFmtId="182" fontId="74" fillId="0" borderId="0" xfId="75" applyNumberFormat="1" applyFont="1" applyAlignment="1">
      <alignment horizontal="center" vertical="center"/>
    </xf>
    <xf numFmtId="1" fontId="74" fillId="0" borderId="228" xfId="75" applyNumberFormat="1" applyFont="1" applyBorder="1" applyAlignment="1">
      <alignment horizontal="center" vertical="center"/>
    </xf>
    <xf numFmtId="0" fontId="74" fillId="0" borderId="0" xfId="75" applyFont="1" applyBorder="1" applyAlignment="1">
      <alignment horizontal="center" vertical="center"/>
    </xf>
    <xf numFmtId="0" fontId="74" fillId="0" borderId="129" xfId="75" applyFont="1" applyBorder="1" applyAlignment="1">
      <alignment horizontal="center" vertical="center"/>
    </xf>
    <xf numFmtId="184" fontId="74" fillId="0" borderId="126" xfId="75" applyNumberFormat="1" applyFont="1" applyBorder="1" applyAlignment="1" applyProtection="1">
      <alignment horizontal="center" vertical="center" shrinkToFit="1"/>
      <protection locked="0"/>
    </xf>
    <xf numFmtId="185" fontId="74" fillId="0" borderId="105" xfId="75" applyNumberFormat="1" applyFont="1" applyBorder="1" applyAlignment="1" applyProtection="1">
      <alignment horizontal="center" vertical="center"/>
      <protection locked="0"/>
    </xf>
    <xf numFmtId="184" fontId="74" fillId="0" borderId="127" xfId="75" applyNumberFormat="1" applyFont="1" applyBorder="1" applyAlignment="1" applyProtection="1">
      <alignment horizontal="center" vertical="center" shrinkToFit="1"/>
      <protection locked="0"/>
    </xf>
    <xf numFmtId="185" fontId="74" fillId="0" borderId="0" xfId="75" applyNumberFormat="1" applyFont="1" applyBorder="1" applyAlignment="1">
      <alignment horizontal="center" vertical="center"/>
    </xf>
    <xf numFmtId="0" fontId="74" fillId="0" borderId="231" xfId="75" applyFont="1" applyBorder="1" applyAlignment="1">
      <alignment horizontal="center" vertical="center"/>
    </xf>
    <xf numFmtId="0" fontId="74" fillId="0" borderId="232" xfId="75" applyFont="1" applyBorder="1" applyAlignment="1" applyProtection="1">
      <alignment horizontal="center" vertical="center"/>
      <protection locked="0"/>
    </xf>
    <xf numFmtId="0" fontId="74" fillId="0" borderId="233" xfId="75" applyFont="1" applyBorder="1" applyAlignment="1" applyProtection="1">
      <alignment horizontal="center" vertical="center"/>
      <protection locked="0"/>
    </xf>
    <xf numFmtId="0" fontId="74" fillId="0" borderId="224" xfId="75" applyFont="1" applyBorder="1" applyAlignment="1" applyProtection="1">
      <alignment horizontal="center" vertical="center"/>
      <protection locked="0"/>
    </xf>
    <xf numFmtId="0" fontId="74" fillId="0" borderId="131" xfId="75" applyFont="1" applyBorder="1" applyAlignment="1">
      <alignment vertical="center" shrinkToFit="1"/>
    </xf>
    <xf numFmtId="0" fontId="74" fillId="0" borderId="223" xfId="75" applyFont="1" applyBorder="1">
      <alignment vertical="center"/>
    </xf>
    <xf numFmtId="180" fontId="74" fillId="0" borderId="224" xfId="75" applyNumberFormat="1" applyFont="1" applyBorder="1" applyAlignment="1">
      <alignment horizontal="center" vertical="center"/>
    </xf>
    <xf numFmtId="0" fontId="74" fillId="0" borderId="224" xfId="75" applyFont="1" applyBorder="1" applyAlignment="1">
      <alignment horizontal="center" vertical="center"/>
    </xf>
    <xf numFmtId="182" fontId="74" fillId="0" borderId="224" xfId="76" applyNumberFormat="1" applyFont="1" applyBorder="1" applyAlignment="1">
      <alignment horizontal="center" vertical="center"/>
    </xf>
    <xf numFmtId="0" fontId="74" fillId="0" borderId="227" xfId="75" applyFont="1" applyBorder="1">
      <alignment vertical="center"/>
    </xf>
    <xf numFmtId="182" fontId="74" fillId="0" borderId="228" xfId="76" applyNumberFormat="1" applyFont="1" applyBorder="1" applyAlignment="1">
      <alignment horizontal="center" vertical="center"/>
    </xf>
    <xf numFmtId="0" fontId="74" fillId="0" borderId="0" xfId="75" applyFont="1" applyBorder="1">
      <alignment vertical="center"/>
    </xf>
    <xf numFmtId="182" fontId="74" fillId="0" borderId="0" xfId="76" applyNumberFormat="1" applyFont="1" applyBorder="1" applyAlignment="1">
      <alignment horizontal="center" vertical="center"/>
    </xf>
    <xf numFmtId="0" fontId="74" fillId="0" borderId="0" xfId="75" applyFont="1" applyAlignment="1" applyProtection="1">
      <alignment horizontal="center" vertical="center"/>
      <protection locked="0"/>
    </xf>
    <xf numFmtId="0" fontId="74" fillId="0" borderId="129" xfId="75" applyFont="1" applyFill="1" applyBorder="1" applyAlignment="1">
      <alignment horizontal="center" vertical="center"/>
    </xf>
    <xf numFmtId="184" fontId="74" fillId="0" borderId="126" xfId="75" applyNumberFormat="1" applyFont="1" applyFill="1" applyBorder="1" applyAlignment="1" applyProtection="1">
      <alignment horizontal="center" vertical="center" shrinkToFit="1"/>
      <protection locked="0"/>
    </xf>
    <xf numFmtId="185" fontId="74" fillId="0" borderId="105" xfId="75" applyNumberFormat="1" applyFont="1" applyFill="1" applyBorder="1" applyAlignment="1" applyProtection="1">
      <alignment horizontal="center" vertical="center"/>
      <protection locked="0"/>
    </xf>
    <xf numFmtId="184" fontId="74" fillId="0" borderId="127" xfId="75" applyNumberFormat="1" applyFont="1" applyFill="1" applyBorder="1" applyAlignment="1" applyProtection="1">
      <alignment horizontal="center" vertical="center" shrinkToFit="1"/>
      <protection locked="0"/>
    </xf>
    <xf numFmtId="0" fontId="74" fillId="0" borderId="231" xfId="75" applyFont="1" applyFill="1" applyBorder="1" applyAlignment="1">
      <alignment horizontal="center" vertical="center"/>
    </xf>
    <xf numFmtId="0" fontId="74" fillId="0" borderId="232" xfId="75" applyFont="1" applyFill="1" applyBorder="1" applyAlignment="1" applyProtection="1">
      <alignment horizontal="center" vertical="center"/>
      <protection locked="0"/>
    </xf>
    <xf numFmtId="0" fontId="74" fillId="0" borderId="233" xfId="75" applyFont="1" applyFill="1" applyBorder="1" applyAlignment="1" applyProtection="1">
      <alignment horizontal="center" vertical="center"/>
      <protection locked="0"/>
    </xf>
    <xf numFmtId="0" fontId="74" fillId="0" borderId="224" xfId="75" applyFont="1" applyFill="1" applyBorder="1" applyAlignment="1" applyProtection="1">
      <alignment horizontal="center" vertical="center"/>
      <protection locked="0"/>
    </xf>
    <xf numFmtId="184" fontId="74" fillId="0" borderId="131" xfId="75" applyNumberFormat="1" applyFont="1" applyBorder="1" applyAlignment="1" applyProtection="1">
      <alignment horizontal="center" vertical="center" shrinkToFit="1"/>
      <protection locked="0"/>
    </xf>
    <xf numFmtId="0" fontId="74" fillId="0" borderId="223" xfId="75" applyFont="1" applyBorder="1" applyAlignment="1" applyProtection="1">
      <alignment horizontal="center" vertical="center"/>
      <protection locked="0"/>
    </xf>
    <xf numFmtId="0" fontId="75" fillId="0" borderId="0" xfId="75" applyFont="1">
      <alignment vertical="center"/>
    </xf>
    <xf numFmtId="0" fontId="75" fillId="0" borderId="0" xfId="75" applyFont="1" applyAlignment="1">
      <alignment horizontal="center" vertical="center"/>
    </xf>
    <xf numFmtId="0" fontId="75" fillId="25" borderId="0" xfId="75" applyFont="1" applyFill="1" applyAlignment="1" applyProtection="1">
      <alignment horizontal="left" vertical="center"/>
      <protection locked="0"/>
    </xf>
    <xf numFmtId="0" fontId="75" fillId="0" borderId="0" xfId="75" applyFont="1" applyAlignment="1">
      <alignment vertical="center"/>
    </xf>
    <xf numFmtId="0" fontId="75" fillId="0" borderId="0" xfId="75" applyFont="1" applyAlignment="1">
      <alignment horizontal="left" vertical="center"/>
    </xf>
    <xf numFmtId="0" fontId="75" fillId="0" borderId="0" xfId="75" applyFont="1" applyAlignment="1">
      <alignment vertical="center" shrinkToFit="1"/>
    </xf>
    <xf numFmtId="0" fontId="75" fillId="0" borderId="0" xfId="75" applyFont="1" applyAlignment="1">
      <alignment horizontal="left" vertical="center" shrinkToFit="1"/>
    </xf>
    <xf numFmtId="0" fontId="74" fillId="0" borderId="0" xfId="75" applyFont="1" applyFill="1">
      <alignment vertical="center"/>
    </xf>
    <xf numFmtId="0" fontId="74" fillId="0" borderId="0" xfId="75" applyFont="1" applyFill="1" applyBorder="1" applyAlignment="1">
      <alignment horizontal="left" vertical="center"/>
    </xf>
    <xf numFmtId="0" fontId="74" fillId="0" borderId="0" xfId="75" applyFont="1" applyFill="1" applyAlignment="1">
      <alignment horizontal="center" vertical="center"/>
    </xf>
    <xf numFmtId="183" fontId="74" fillId="0" borderId="0" xfId="75" applyNumberFormat="1" applyFont="1" applyFill="1" applyAlignment="1">
      <alignment horizontal="left" vertical="center"/>
    </xf>
    <xf numFmtId="182" fontId="74" fillId="0" borderId="0" xfId="75" applyNumberFormat="1" applyFont="1">
      <alignment vertical="center"/>
    </xf>
    <xf numFmtId="0" fontId="74" fillId="0" borderId="0" xfId="75" applyFont="1" applyBorder="1" applyAlignment="1" applyProtection="1">
      <alignment horizontal="left" vertical="center"/>
      <protection locked="0"/>
    </xf>
    <xf numFmtId="0" fontId="74" fillId="0" borderId="0" xfId="75" applyFont="1" applyBorder="1" applyAlignment="1" applyProtection="1">
      <alignment vertical="center" textRotation="255" shrinkToFit="1"/>
      <protection locked="0"/>
    </xf>
    <xf numFmtId="0" fontId="74" fillId="0" borderId="0" xfId="75" applyFont="1" applyBorder="1" applyAlignment="1">
      <alignment vertical="center"/>
    </xf>
    <xf numFmtId="0" fontId="130" fillId="0" borderId="40" xfId="75" applyFont="1" applyFill="1" applyBorder="1" applyAlignment="1">
      <alignment vertical="center"/>
    </xf>
    <xf numFmtId="0" fontId="130" fillId="0" borderId="0" xfId="75" applyFont="1" applyFill="1" applyBorder="1" applyAlignment="1">
      <alignment vertical="center"/>
    </xf>
    <xf numFmtId="0" fontId="75" fillId="0" borderId="0" xfId="75" applyFont="1" applyFill="1" applyBorder="1" applyAlignment="1">
      <alignment vertical="center"/>
    </xf>
    <xf numFmtId="0" fontId="74" fillId="0" borderId="0" xfId="75" applyFont="1" applyBorder="1" applyAlignment="1">
      <alignment horizontal="center" vertical="center" wrapText="1"/>
    </xf>
    <xf numFmtId="0" fontId="74" fillId="0" borderId="0" xfId="75" applyFont="1" applyBorder="1" applyAlignment="1">
      <alignment horizontal="center" vertical="center" shrinkToFit="1"/>
    </xf>
    <xf numFmtId="0" fontId="128" fillId="0" borderId="0" xfId="75" applyFont="1" applyBorder="1" applyAlignment="1">
      <alignment horizontal="right" vertical="center"/>
    </xf>
    <xf numFmtId="0" fontId="124" fillId="0" borderId="0" xfId="75" applyFont="1" applyBorder="1" applyAlignment="1">
      <alignment horizontal="right" vertical="center"/>
    </xf>
    <xf numFmtId="0" fontId="74" fillId="0" borderId="13" xfId="75" applyFont="1" applyBorder="1">
      <alignment vertical="center"/>
    </xf>
    <xf numFmtId="0" fontId="74" fillId="0" borderId="14" xfId="75" applyFont="1" applyBorder="1">
      <alignment vertical="center"/>
    </xf>
    <xf numFmtId="0" fontId="74" fillId="0" borderId="27" xfId="75" applyFont="1" applyBorder="1">
      <alignment vertical="center"/>
    </xf>
    <xf numFmtId="184" fontId="74" fillId="0" borderId="95" xfId="75" applyNumberFormat="1" applyFont="1" applyBorder="1" applyAlignment="1" applyProtection="1">
      <alignment horizontal="center" vertical="center" shrinkToFit="1"/>
      <protection locked="0"/>
    </xf>
    <xf numFmtId="0" fontId="74" fillId="0" borderId="18" xfId="75" applyFont="1" applyBorder="1">
      <alignment vertical="center"/>
    </xf>
    <xf numFmtId="0" fontId="74" fillId="0" borderId="10" xfId="75" applyFont="1" applyBorder="1">
      <alignment vertical="center"/>
    </xf>
    <xf numFmtId="0" fontId="74" fillId="0" borderId="26" xfId="75" applyFont="1" applyBorder="1">
      <alignment vertical="center"/>
    </xf>
    <xf numFmtId="0" fontId="74" fillId="0" borderId="248" xfId="75" applyFont="1" applyBorder="1" applyAlignment="1">
      <alignment horizontal="center" vertical="center"/>
    </xf>
    <xf numFmtId="0" fontId="74" fillId="0" borderId="238" xfId="75" applyFont="1" applyBorder="1" applyAlignment="1" applyProtection="1">
      <alignment horizontal="center" vertical="center"/>
      <protection locked="0"/>
    </xf>
    <xf numFmtId="0" fontId="74" fillId="0" borderId="241" xfId="75" applyFont="1" applyBorder="1" applyAlignment="1" applyProtection="1">
      <alignment horizontal="center" vertical="center"/>
      <protection locked="0"/>
    </xf>
    <xf numFmtId="0" fontId="74" fillId="0" borderId="239" xfId="75" applyFont="1" applyBorder="1" applyAlignment="1" applyProtection="1">
      <alignment horizontal="center" vertical="center"/>
      <protection locked="0"/>
    </xf>
    <xf numFmtId="0" fontId="128" fillId="0" borderId="11" xfId="75" applyFont="1" applyBorder="1" applyAlignment="1">
      <alignment vertical="center" wrapText="1" shrinkToFit="1"/>
    </xf>
    <xf numFmtId="0" fontId="74" fillId="0" borderId="11" xfId="75" applyFont="1" applyBorder="1" applyAlignment="1">
      <alignment vertical="center"/>
    </xf>
    <xf numFmtId="0" fontId="74" fillId="0" borderId="19" xfId="75" applyFont="1" applyBorder="1" applyAlignment="1">
      <alignment horizontal="center" vertical="center"/>
    </xf>
    <xf numFmtId="0" fontId="124" fillId="0" borderId="16" xfId="75" applyFont="1" applyBorder="1" applyAlignment="1">
      <alignment horizontal="center" vertical="center" wrapText="1" shrinkToFit="1"/>
    </xf>
    <xf numFmtId="0" fontId="74" fillId="0" borderId="11" xfId="75" applyFont="1" applyBorder="1" applyAlignment="1" applyProtection="1">
      <alignment vertical="center" textRotation="255" shrinkToFit="1"/>
      <protection locked="0"/>
    </xf>
    <xf numFmtId="0" fontId="74" fillId="0" borderId="249" xfId="75" applyFont="1" applyBorder="1" applyAlignment="1" applyProtection="1">
      <alignment vertical="center" textRotation="255" shrinkToFit="1"/>
      <protection locked="0"/>
    </xf>
    <xf numFmtId="0" fontId="74" fillId="0" borderId="28" xfId="75" applyFont="1" applyBorder="1" applyAlignment="1" applyProtection="1">
      <alignment vertical="center" textRotation="255" shrinkToFit="1"/>
      <protection locked="0"/>
    </xf>
    <xf numFmtId="0" fontId="5" fillId="0" borderId="0" xfId="75" applyFont="1">
      <alignment vertical="center"/>
    </xf>
    <xf numFmtId="0" fontId="74" fillId="0" borderId="21" xfId="75" applyFont="1" applyBorder="1" applyAlignment="1">
      <alignment vertical="center" shrinkToFit="1"/>
    </xf>
    <xf numFmtId="0" fontId="74" fillId="0" borderId="14" xfId="75" applyFont="1" applyBorder="1" applyAlignment="1">
      <alignment horizontal="center" vertical="center"/>
    </xf>
    <xf numFmtId="0" fontId="74" fillId="0" borderId="13" xfId="75" applyFont="1" applyBorder="1" applyAlignment="1" applyProtection="1">
      <alignment horizontal="center" vertical="center" shrinkToFit="1"/>
      <protection locked="0"/>
    </xf>
    <xf numFmtId="0" fontId="74" fillId="0" borderId="250" xfId="75" applyFont="1" applyBorder="1" applyAlignment="1" applyProtection="1">
      <alignment horizontal="center" vertical="center" shrinkToFit="1"/>
      <protection locked="0"/>
    </xf>
    <xf numFmtId="0" fontId="74" fillId="0" borderId="0" xfId="75" applyFont="1" applyBorder="1" applyAlignment="1" applyProtection="1">
      <alignment horizontal="center" vertical="center" shrinkToFit="1"/>
      <protection locked="0"/>
    </xf>
    <xf numFmtId="180" fontId="74" fillId="0" borderId="231" xfId="75" applyNumberFormat="1" applyFont="1" applyBorder="1" applyAlignment="1">
      <alignment horizontal="center" vertical="center"/>
    </xf>
    <xf numFmtId="0" fontId="74" fillId="0" borderId="22" xfId="75" applyFont="1" applyBorder="1" applyAlignment="1">
      <alignment horizontal="center" vertical="center"/>
    </xf>
    <xf numFmtId="0" fontId="74" fillId="0" borderId="15" xfId="75" applyFont="1" applyBorder="1" applyAlignment="1">
      <alignment horizontal="center" vertical="center"/>
    </xf>
    <xf numFmtId="0" fontId="74" fillId="0" borderId="231" xfId="75" applyFont="1" applyBorder="1" applyAlignment="1">
      <alignment vertical="center" shrinkToFit="1"/>
    </xf>
    <xf numFmtId="0" fontId="74" fillId="0" borderId="246" xfId="75" applyFont="1" applyBorder="1" applyAlignment="1">
      <alignment horizontal="center" vertical="center"/>
    </xf>
    <xf numFmtId="0" fontId="74" fillId="0" borderId="234" xfId="75" applyFont="1" applyBorder="1" applyAlignment="1" applyProtection="1">
      <alignment horizontal="center" vertical="center" shrinkToFit="1"/>
      <protection locked="0"/>
    </xf>
    <xf numFmtId="0" fontId="74" fillId="0" borderId="233" xfId="75" applyFont="1" applyBorder="1" applyAlignment="1" applyProtection="1">
      <alignment horizontal="center" vertical="center" shrinkToFit="1"/>
      <protection locked="0"/>
    </xf>
    <xf numFmtId="0" fontId="74" fillId="0" borderId="246" xfId="75" applyFont="1" applyBorder="1" applyAlignment="1" applyProtection="1">
      <alignment horizontal="center" vertical="center" shrinkToFit="1"/>
      <protection locked="0"/>
    </xf>
    <xf numFmtId="0" fontId="74" fillId="0" borderId="236" xfId="75" applyFont="1" applyBorder="1" applyAlignment="1">
      <alignment horizontal="center" vertical="center"/>
    </xf>
    <xf numFmtId="0" fontId="74" fillId="0" borderId="16" xfId="75" applyFont="1" applyBorder="1" applyAlignment="1" applyProtection="1">
      <alignment horizontal="center" vertical="center" shrinkToFit="1"/>
      <protection locked="0"/>
    </xf>
    <xf numFmtId="0" fontId="74" fillId="0" borderId="229" xfId="75" applyFont="1" applyBorder="1" applyAlignment="1" applyProtection="1">
      <alignment horizontal="center" vertical="center" shrinkToFit="1"/>
      <protection locked="0"/>
    </xf>
    <xf numFmtId="0" fontId="74" fillId="0" borderId="225" xfId="75" applyFont="1" applyBorder="1" applyAlignment="1" applyProtection="1">
      <alignment horizontal="center" vertical="center" shrinkToFit="1"/>
      <protection locked="0"/>
    </xf>
    <xf numFmtId="0" fontId="74" fillId="0" borderId="70" xfId="75" applyFont="1" applyBorder="1" applyAlignment="1" applyProtection="1">
      <alignment horizontal="center" vertical="center" shrinkToFit="1"/>
      <protection locked="0"/>
    </xf>
    <xf numFmtId="0" fontId="124" fillId="0" borderId="19" xfId="75" applyFont="1" applyBorder="1" applyAlignment="1">
      <alignment horizontal="center" vertical="center" wrapText="1" shrinkToFit="1"/>
    </xf>
    <xf numFmtId="180" fontId="74" fillId="0" borderId="19" xfId="75" applyNumberFormat="1" applyFont="1" applyBorder="1" applyAlignment="1">
      <alignment horizontal="center" vertical="center"/>
    </xf>
    <xf numFmtId="0" fontId="74" fillId="0" borderId="12" xfId="75" applyFont="1" applyBorder="1" applyAlignment="1">
      <alignment horizontal="center" vertical="center"/>
    </xf>
    <xf numFmtId="0" fontId="74" fillId="0" borderId="22" xfId="75" applyFont="1" applyBorder="1" applyAlignment="1">
      <alignment vertical="center" shrinkToFit="1"/>
    </xf>
    <xf numFmtId="0" fontId="74" fillId="0" borderId="251" xfId="75" applyFont="1" applyBorder="1" applyAlignment="1" applyProtection="1">
      <alignment horizontal="center" vertical="center" shrinkToFit="1"/>
      <protection locked="0"/>
    </xf>
    <xf numFmtId="0" fontId="74" fillId="0" borderId="14" xfId="75" applyFont="1" applyBorder="1" applyAlignment="1" applyProtection="1">
      <alignment horizontal="center" vertical="center" shrinkToFit="1"/>
      <protection locked="0"/>
    </xf>
    <xf numFmtId="0" fontId="74" fillId="0" borderId="21" xfId="75" applyFont="1" applyBorder="1" applyAlignment="1">
      <alignment horizontal="center" vertical="center"/>
    </xf>
    <xf numFmtId="0" fontId="74" fillId="0" borderId="27" xfId="75" applyFont="1" applyBorder="1" applyAlignment="1">
      <alignment horizontal="center" vertical="center"/>
    </xf>
    <xf numFmtId="0" fontId="74" fillId="0" borderId="23" xfId="75" applyFont="1" applyBorder="1" applyAlignment="1">
      <alignment vertical="center" shrinkToFit="1"/>
    </xf>
    <xf numFmtId="0" fontId="74" fillId="0" borderId="23" xfId="75" applyFont="1" applyBorder="1" applyAlignment="1">
      <alignment horizontal="center" vertical="center"/>
    </xf>
    <xf numFmtId="0" fontId="74" fillId="0" borderId="227" xfId="75" applyFont="1" applyBorder="1" applyAlignment="1" applyProtection="1">
      <alignment horizontal="center" vertical="center" shrinkToFit="1"/>
      <protection locked="0"/>
    </xf>
    <xf numFmtId="0" fontId="74" fillId="0" borderId="10" xfId="75" applyFont="1" applyBorder="1" applyAlignment="1" applyProtection="1">
      <alignment horizontal="center" vertical="center" shrinkToFit="1"/>
      <protection locked="0"/>
    </xf>
    <xf numFmtId="180" fontId="74" fillId="0" borderId="248" xfId="75" applyNumberFormat="1" applyFont="1" applyBorder="1" applyAlignment="1">
      <alignment horizontal="center" vertical="center"/>
    </xf>
    <xf numFmtId="0" fontId="74" fillId="0" borderId="26" xfId="75" applyFont="1" applyBorder="1" applyAlignment="1">
      <alignment horizontal="center" vertical="center"/>
    </xf>
    <xf numFmtId="184" fontId="74" fillId="0" borderId="95" xfId="75" applyNumberFormat="1" applyFont="1" applyFill="1" applyBorder="1" applyAlignment="1" applyProtection="1">
      <alignment horizontal="center" vertical="center" shrinkToFit="1"/>
      <protection locked="0"/>
    </xf>
    <xf numFmtId="0" fontId="74" fillId="0" borderId="220" xfId="75" applyFont="1" applyFill="1" applyBorder="1" applyAlignment="1">
      <alignment horizontal="center" vertical="center"/>
    </xf>
    <xf numFmtId="0" fontId="74" fillId="0" borderId="235" xfId="75" applyFont="1" applyFill="1" applyBorder="1" applyAlignment="1" applyProtection="1">
      <alignment horizontal="center" vertical="center"/>
      <protection locked="0"/>
    </xf>
    <xf numFmtId="0" fontId="74" fillId="0" borderId="223" xfId="75" applyFont="1" applyBorder="1" applyAlignment="1" applyProtection="1">
      <alignment horizontal="center" vertical="center" shrinkToFit="1"/>
      <protection locked="0"/>
    </xf>
    <xf numFmtId="0" fontId="74" fillId="0" borderId="18" xfId="75" applyFont="1" applyBorder="1" applyAlignment="1" applyProtection="1">
      <alignment horizontal="center" vertical="center" shrinkToFit="1"/>
      <protection locked="0"/>
    </xf>
    <xf numFmtId="0" fontId="74" fillId="0" borderId="131" xfId="75" applyFont="1" applyBorder="1" applyAlignment="1" applyProtection="1">
      <alignment horizontal="center" vertical="center" shrinkToFit="1"/>
      <protection locked="0"/>
    </xf>
    <xf numFmtId="0" fontId="74" fillId="0" borderId="105" xfId="75" applyFont="1" applyBorder="1" applyAlignment="1" applyProtection="1">
      <alignment horizontal="center" vertical="center" shrinkToFit="1"/>
      <protection locked="0"/>
    </xf>
    <xf numFmtId="0" fontId="74" fillId="0" borderId="97" xfId="75" applyFont="1" applyBorder="1" applyAlignment="1" applyProtection="1">
      <alignment horizontal="center" vertical="center" shrinkToFit="1"/>
      <protection locked="0"/>
    </xf>
    <xf numFmtId="0" fontId="74" fillId="0" borderId="69" xfId="75" applyFont="1" applyBorder="1" applyAlignment="1" applyProtection="1">
      <alignment horizontal="center" vertical="center" shrinkToFit="1"/>
      <protection locked="0"/>
    </xf>
    <xf numFmtId="0" fontId="74" fillId="0" borderId="181" xfId="75" applyFont="1" applyBorder="1" applyAlignment="1" applyProtection="1">
      <alignment horizontal="center" vertical="center" shrinkToFit="1"/>
      <protection locked="0"/>
    </xf>
    <xf numFmtId="0" fontId="74" fillId="0" borderId="10" xfId="75" applyFont="1" applyBorder="1" applyAlignment="1">
      <alignment horizontal="center" vertical="center"/>
    </xf>
    <xf numFmtId="180" fontId="74" fillId="0" borderId="23" xfId="75" applyNumberFormat="1" applyFont="1" applyBorder="1" applyAlignment="1">
      <alignment horizontal="center" vertical="center"/>
    </xf>
    <xf numFmtId="0" fontId="74" fillId="0" borderId="0" xfId="75" applyFont="1" applyBorder="1" applyAlignment="1">
      <alignment horizontal="center" vertical="center" textRotation="255"/>
    </xf>
    <xf numFmtId="0" fontId="74" fillId="0" borderId="0" xfId="75" applyFont="1" applyBorder="1" applyAlignment="1">
      <alignment vertical="center" shrinkToFit="1"/>
    </xf>
    <xf numFmtId="180" fontId="74" fillId="0" borderId="18" xfId="75" applyNumberFormat="1" applyFont="1" applyBorder="1" applyAlignment="1">
      <alignment horizontal="center" vertical="center"/>
    </xf>
    <xf numFmtId="0" fontId="74" fillId="0" borderId="220" xfId="75" applyFont="1" applyBorder="1" applyAlignment="1">
      <alignment horizontal="center" vertical="center"/>
    </xf>
    <xf numFmtId="0" fontId="74" fillId="0" borderId="235" xfId="75" applyFont="1" applyBorder="1" applyAlignment="1" applyProtection="1">
      <alignment horizontal="center" vertical="center"/>
      <protection locked="0"/>
    </xf>
    <xf numFmtId="0" fontId="74" fillId="0" borderId="260" xfId="75" applyFont="1" applyBorder="1" applyAlignment="1" applyProtection="1">
      <alignment horizontal="center" vertical="center" shrinkToFit="1"/>
      <protection locked="0"/>
    </xf>
    <xf numFmtId="0" fontId="74" fillId="0" borderId="235" xfId="75" applyFont="1" applyBorder="1" applyAlignment="1" applyProtection="1">
      <alignment horizontal="center" vertical="center" shrinkToFit="1"/>
      <protection locked="0"/>
    </xf>
    <xf numFmtId="0" fontId="74" fillId="0" borderId="96" xfId="75" applyFont="1" applyBorder="1" applyAlignment="1" applyProtection="1">
      <alignment horizontal="center" vertical="center" shrinkToFit="1"/>
      <protection locked="0"/>
    </xf>
    <xf numFmtId="0" fontId="74" fillId="0" borderId="95" xfId="75" applyFont="1" applyBorder="1" applyAlignment="1" applyProtection="1">
      <alignment horizontal="center" vertical="center" shrinkToFit="1"/>
      <protection locked="0"/>
    </xf>
    <xf numFmtId="0" fontId="74" fillId="0" borderId="14" xfId="75" applyFont="1" applyBorder="1" applyAlignment="1" applyProtection="1">
      <alignment horizontal="center" vertical="center"/>
      <protection locked="0"/>
    </xf>
    <xf numFmtId="0" fontId="74" fillId="0" borderId="16" xfId="75" applyFont="1" applyBorder="1">
      <alignment vertical="center"/>
    </xf>
    <xf numFmtId="0" fontId="74" fillId="0" borderId="0" xfId="75" applyFont="1" applyBorder="1" applyAlignment="1" applyProtection="1">
      <alignment horizontal="center" vertical="center"/>
      <protection locked="0"/>
    </xf>
    <xf numFmtId="0" fontId="74" fillId="0" borderId="15" xfId="75" applyFont="1" applyBorder="1">
      <alignment vertical="center"/>
    </xf>
    <xf numFmtId="0" fontId="74" fillId="0" borderId="16" xfId="75" applyFont="1" applyBorder="1" applyAlignment="1">
      <alignment vertical="center" shrinkToFit="1"/>
    </xf>
    <xf numFmtId="0" fontId="74" fillId="0" borderId="19" xfId="75" applyFont="1" applyBorder="1" applyAlignment="1" applyProtection="1">
      <alignment vertical="center" textRotation="255" shrinkToFit="1"/>
      <protection locked="0"/>
    </xf>
    <xf numFmtId="0" fontId="74" fillId="0" borderId="15" xfId="75" applyFont="1" applyBorder="1" applyAlignment="1">
      <alignment vertical="center" shrinkToFit="1"/>
    </xf>
    <xf numFmtId="0" fontId="74" fillId="0" borderId="0" xfId="75" applyFont="1" applyAlignment="1">
      <alignment vertical="center" shrinkToFit="1"/>
    </xf>
    <xf numFmtId="0" fontId="74" fillId="0" borderId="19" xfId="75" applyFont="1" applyBorder="1" applyAlignment="1" applyProtection="1">
      <alignment horizontal="center" vertical="center" shrinkToFit="1"/>
      <protection locked="0"/>
    </xf>
    <xf numFmtId="0" fontId="74" fillId="0" borderId="10" xfId="75" applyFont="1" applyBorder="1" applyAlignment="1" applyProtection="1">
      <alignment horizontal="center" vertical="center"/>
      <protection locked="0"/>
    </xf>
    <xf numFmtId="0" fontId="22" fillId="0" borderId="0" xfId="0" applyFont="1" applyFill="1" applyAlignment="1">
      <alignment vertical="center"/>
    </xf>
    <xf numFmtId="0" fontId="58" fillId="0" borderId="0" xfId="55" applyFont="1" applyFill="1" applyBorder="1" applyAlignment="1">
      <alignment vertical="center"/>
    </xf>
    <xf numFmtId="0" fontId="58" fillId="0" borderId="0" xfId="55" applyFont="1" applyFill="1" applyBorder="1" applyAlignment="1">
      <alignment horizontal="right" vertical="center"/>
    </xf>
    <xf numFmtId="0" fontId="58" fillId="0" borderId="33" xfId="55" applyFont="1" applyFill="1" applyBorder="1" applyAlignment="1">
      <alignment vertical="center"/>
    </xf>
    <xf numFmtId="0" fontId="58" fillId="0" borderId="10" xfId="55" applyFont="1" applyFill="1" applyBorder="1">
      <alignment vertical="center"/>
    </xf>
    <xf numFmtId="0" fontId="58" fillId="0" borderId="34" xfId="55" applyFont="1" applyFill="1" applyBorder="1">
      <alignment vertical="center"/>
    </xf>
    <xf numFmtId="0" fontId="8" fillId="0" borderId="0" xfId="67">
      <alignment vertical="center"/>
    </xf>
    <xf numFmtId="0" fontId="8" fillId="0" borderId="0" xfId="67">
      <alignment vertical="center"/>
    </xf>
    <xf numFmtId="0" fontId="106" fillId="0" borderId="0" xfId="67" applyFont="1" applyAlignment="1">
      <alignment horizontal="justify" vertical="center" wrapText="1"/>
    </xf>
    <xf numFmtId="0" fontId="8" fillId="0" borderId="0" xfId="67" applyAlignment="1">
      <alignment vertical="center"/>
    </xf>
    <xf numFmtId="0" fontId="4" fillId="0" borderId="0" xfId="67" applyFont="1">
      <alignment vertical="center"/>
    </xf>
    <xf numFmtId="0" fontId="106" fillId="0" borderId="19" xfId="67" applyFont="1" applyBorder="1" applyAlignment="1">
      <alignment horizontal="center" vertical="top" wrapText="1"/>
    </xf>
    <xf numFmtId="0" fontId="106" fillId="0" borderId="19" xfId="67" applyFont="1" applyBorder="1" applyAlignment="1">
      <alignment horizontal="center" vertical="top" wrapText="1"/>
    </xf>
    <xf numFmtId="0" fontId="108" fillId="0" borderId="19" xfId="67" applyFont="1" applyBorder="1" applyAlignment="1">
      <alignment horizontal="center" vertical="top" wrapText="1"/>
    </xf>
    <xf numFmtId="0" fontId="108" fillId="0" borderId="0" xfId="67" applyFont="1" applyBorder="1" applyAlignment="1">
      <alignment horizontal="center" vertical="top" wrapText="1"/>
    </xf>
    <xf numFmtId="0" fontId="109" fillId="0" borderId="0" xfId="67" applyFont="1" applyBorder="1" applyAlignment="1">
      <alignment horizontal="center" vertical="top" wrapText="1"/>
    </xf>
    <xf numFmtId="0" fontId="109" fillId="0" borderId="0" xfId="67" applyFont="1" applyFill="1" applyBorder="1" applyAlignment="1">
      <alignment horizontal="center" vertical="top" wrapText="1"/>
    </xf>
    <xf numFmtId="0" fontId="108" fillId="0" borderId="19" xfId="67" applyFont="1" applyBorder="1" applyAlignment="1">
      <alignment horizontal="center" vertical="top" shrinkToFit="1"/>
    </xf>
    <xf numFmtId="0" fontId="22" fillId="0" borderId="0" xfId="0" applyFont="1" applyFill="1" applyAlignment="1">
      <alignment vertical="center"/>
    </xf>
    <xf numFmtId="0" fontId="22" fillId="0" borderId="0" xfId="0" applyFont="1" applyFill="1" applyAlignment="1">
      <alignment vertical="center"/>
    </xf>
    <xf numFmtId="0" fontId="31" fillId="0" borderId="110" xfId="0" applyFont="1" applyFill="1" applyBorder="1" applyAlignment="1">
      <alignment horizontal="center" vertical="center" shrinkToFit="1"/>
    </xf>
    <xf numFmtId="0" fontId="31" fillId="0" borderId="112" xfId="0" applyFont="1" applyFill="1" applyBorder="1" applyAlignment="1">
      <alignment horizontal="center" vertical="center" shrinkToFit="1"/>
    </xf>
    <xf numFmtId="0" fontId="31" fillId="0" borderId="114" xfId="0" applyFont="1" applyFill="1" applyBorder="1" applyAlignment="1">
      <alignment horizontal="center" vertical="center" shrinkToFit="1"/>
    </xf>
    <xf numFmtId="0" fontId="31" fillId="0" borderId="118" xfId="0" applyFont="1" applyFill="1" applyBorder="1" applyAlignment="1">
      <alignment horizontal="center" vertical="center" shrinkToFit="1"/>
    </xf>
    <xf numFmtId="0" fontId="31" fillId="0" borderId="204" xfId="0" applyFont="1" applyFill="1" applyBorder="1" applyAlignment="1">
      <alignment horizontal="center" vertical="center" shrinkToFit="1"/>
    </xf>
    <xf numFmtId="0" fontId="31" fillId="0" borderId="209" xfId="0" applyFont="1" applyFill="1" applyBorder="1" applyAlignment="1">
      <alignment horizontal="center" vertical="center" shrinkToFit="1"/>
    </xf>
    <xf numFmtId="0" fontId="31" fillId="0" borderId="44" xfId="0" applyFont="1" applyFill="1" applyBorder="1" applyAlignment="1">
      <alignment horizontal="center" vertical="center" shrinkToFit="1"/>
    </xf>
    <xf numFmtId="0" fontId="31" fillId="0" borderId="43" xfId="0" applyFont="1" applyFill="1" applyBorder="1" applyAlignment="1">
      <alignment horizontal="center" vertical="center" shrinkToFit="1"/>
    </xf>
    <xf numFmtId="0" fontId="22" fillId="0" borderId="0" xfId="0" applyFont="1" applyFill="1" applyAlignment="1">
      <alignment vertical="center"/>
    </xf>
    <xf numFmtId="0" fontId="58" fillId="0" borderId="0" xfId="68" applyFont="1" applyAlignment="1">
      <alignment vertical="center"/>
    </xf>
    <xf numFmtId="0" fontId="95" fillId="0" borderId="0" xfId="68" applyFont="1" applyAlignment="1">
      <alignment vertical="center"/>
    </xf>
    <xf numFmtId="0" fontId="13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131" fillId="38" borderId="0" xfId="0" applyFont="1" applyFill="1" applyAlignment="1">
      <alignment horizontal="center" vertical="center"/>
    </xf>
    <xf numFmtId="0" fontId="131" fillId="38" borderId="0" xfId="0" applyFont="1" applyFill="1"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top"/>
    </xf>
    <xf numFmtId="0" fontId="0" fillId="0" borderId="0" xfId="0" applyAlignment="1">
      <alignment horizontal="right" vertical="center"/>
    </xf>
    <xf numFmtId="176" fontId="14" fillId="31" borderId="27" xfId="55" applyNumberFormat="1" applyFont="1" applyFill="1" applyBorder="1" applyAlignment="1">
      <alignment vertical="center"/>
    </xf>
    <xf numFmtId="0" fontId="19" fillId="0" borderId="0" xfId="47" applyFont="1" applyFill="1" applyAlignment="1" applyProtection="1">
      <alignment horizontal="right" vertical="center"/>
    </xf>
    <xf numFmtId="0" fontId="13" fillId="0" borderId="0" xfId="47" applyFill="1" applyProtection="1">
      <alignment vertical="center"/>
    </xf>
    <xf numFmtId="176" fontId="14" fillId="0" borderId="0" xfId="55" applyNumberFormat="1" applyFont="1" applyFill="1" applyAlignment="1">
      <alignment vertical="center"/>
    </xf>
    <xf numFmtId="0" fontId="11" fillId="0" borderId="14" xfId="0" applyFont="1" applyFill="1" applyBorder="1" applyProtection="1"/>
    <xf numFmtId="0" fontId="11" fillId="0" borderId="27" xfId="0" applyFont="1" applyFill="1" applyBorder="1" applyProtection="1"/>
    <xf numFmtId="0" fontId="11" fillId="0" borderId="0" xfId="0" applyFont="1" applyFill="1" applyBorder="1" applyProtection="1">
      <protection locked="0"/>
    </xf>
    <xf numFmtId="0" fontId="11" fillId="0" borderId="15" xfId="0" applyFont="1" applyFill="1" applyBorder="1" applyAlignment="1" applyProtection="1">
      <alignment horizontal="right" indent="1"/>
      <protection locked="0"/>
    </xf>
    <xf numFmtId="0" fontId="11" fillId="0" borderId="0" xfId="0" applyFont="1" applyFill="1" applyBorder="1" applyProtection="1"/>
    <xf numFmtId="0" fontId="11" fillId="0" borderId="15" xfId="0" applyFont="1" applyFill="1" applyBorder="1" applyProtection="1"/>
    <xf numFmtId="176" fontId="58" fillId="34" borderId="47" xfId="55" applyNumberFormat="1" applyFont="1" applyFill="1" applyBorder="1" applyAlignment="1">
      <alignment vertical="center"/>
    </xf>
    <xf numFmtId="176" fontId="58" fillId="34" borderId="172" xfId="55" applyNumberFormat="1" applyFont="1" applyFill="1" applyBorder="1" applyAlignment="1">
      <alignment vertical="center"/>
    </xf>
    <xf numFmtId="0" fontId="59" fillId="0" borderId="0" xfId="45" applyFont="1" applyBorder="1" applyAlignment="1">
      <alignment horizontal="center" vertical="center"/>
    </xf>
    <xf numFmtId="0" fontId="11" fillId="0" borderId="0" xfId="0" applyFont="1" applyBorder="1" applyAlignment="1" applyProtection="1">
      <alignment horizontal="center" shrinkToFit="1"/>
    </xf>
    <xf numFmtId="0" fontId="11" fillId="0" borderId="0" xfId="0" applyFont="1" applyBorder="1" applyAlignment="1" applyProtection="1">
      <alignment shrinkToFit="1"/>
    </xf>
    <xf numFmtId="0" fontId="14" fillId="0" borderId="0" xfId="55" applyFont="1" applyFill="1" applyBorder="1" applyAlignment="1">
      <alignment vertical="center" wrapText="1"/>
    </xf>
    <xf numFmtId="0" fontId="11" fillId="0" borderId="0" xfId="0" applyFont="1" applyBorder="1" applyAlignment="1" applyProtection="1">
      <alignment vertical="top" shrinkToFit="1"/>
    </xf>
    <xf numFmtId="0" fontId="59" fillId="0" borderId="0" xfId="45" applyFont="1" applyBorder="1" applyAlignment="1">
      <alignment vertical="center"/>
    </xf>
    <xf numFmtId="0" fontId="31" fillId="0" borderId="144" xfId="0" applyFont="1" applyFill="1" applyBorder="1" applyAlignment="1">
      <alignment horizontal="center" vertical="center" shrinkToFit="1"/>
    </xf>
    <xf numFmtId="0" fontId="31" fillId="0" borderId="109" xfId="0" applyFont="1" applyFill="1" applyBorder="1" applyAlignment="1">
      <alignment horizontal="center" vertical="center" shrinkToFit="1"/>
    </xf>
    <xf numFmtId="0" fontId="31" fillId="0" borderId="21" xfId="0" applyFont="1" applyFill="1" applyBorder="1" applyAlignment="1">
      <alignment horizontal="center" vertical="center" shrinkToFit="1"/>
    </xf>
    <xf numFmtId="0" fontId="31" fillId="0" borderId="23"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31" fillId="0" borderId="115" xfId="0" applyFont="1" applyFill="1" applyBorder="1" applyAlignment="1">
      <alignment horizontal="center" vertical="center" shrinkToFit="1"/>
    </xf>
    <xf numFmtId="0" fontId="31" fillId="0" borderId="202" xfId="0" applyFont="1" applyFill="1" applyBorder="1" applyAlignment="1">
      <alignment horizontal="center" vertical="center" shrinkToFit="1"/>
    </xf>
    <xf numFmtId="0" fontId="31" fillId="0" borderId="203" xfId="0" applyFont="1" applyFill="1" applyBorder="1" applyAlignment="1">
      <alignment horizontal="center" vertical="center" shrinkToFit="1"/>
    </xf>
    <xf numFmtId="0" fontId="31" fillId="0" borderId="207" xfId="0" applyFont="1" applyFill="1" applyBorder="1" applyAlignment="1">
      <alignment horizontal="center" vertical="center" shrinkToFit="1"/>
    </xf>
    <xf numFmtId="0" fontId="31" fillId="0" borderId="208" xfId="0" applyFont="1" applyFill="1" applyBorder="1" applyAlignment="1">
      <alignment horizontal="center" vertical="center" shrinkToFit="1"/>
    </xf>
    <xf numFmtId="0" fontId="17" fillId="0" borderId="0" xfId="55" applyFont="1" applyFill="1">
      <alignment vertical="center"/>
    </xf>
    <xf numFmtId="0" fontId="14" fillId="30" borderId="70" xfId="55" applyFont="1" applyFill="1" applyBorder="1" applyAlignment="1">
      <alignment vertical="center"/>
    </xf>
    <xf numFmtId="0" fontId="14" fillId="30" borderId="70" xfId="55" applyNumberFormat="1" applyFont="1" applyFill="1" applyBorder="1" applyAlignment="1">
      <alignment vertical="center"/>
    </xf>
    <xf numFmtId="0" fontId="14" fillId="0" borderId="0" xfId="65" applyFont="1">
      <alignment vertical="center"/>
    </xf>
    <xf numFmtId="0" fontId="108" fillId="0" borderId="0" xfId="55" applyFont="1">
      <alignment vertical="center"/>
    </xf>
    <xf numFmtId="0" fontId="14" fillId="0" borderId="70" xfId="65" applyFont="1" applyBorder="1">
      <alignment vertical="center"/>
    </xf>
    <xf numFmtId="0" fontId="14" fillId="0" borderId="0" xfId="65" applyFont="1" applyAlignment="1">
      <alignment horizontal="right" vertical="center"/>
    </xf>
    <xf numFmtId="0" fontId="14" fillId="31" borderId="0" xfId="65" applyFont="1" applyFill="1">
      <alignment vertical="center"/>
    </xf>
    <xf numFmtId="0" fontId="17" fillId="0" borderId="0" xfId="65" applyFont="1">
      <alignment vertical="center"/>
    </xf>
    <xf numFmtId="0" fontId="17" fillId="0" borderId="0" xfId="65" applyFont="1" applyAlignment="1">
      <alignment vertical="center" shrinkToFit="1"/>
    </xf>
    <xf numFmtId="0" fontId="14" fillId="31" borderId="225" xfId="55" applyNumberFormat="1" applyFont="1" applyFill="1" applyBorder="1" applyAlignment="1">
      <alignment vertical="center" shrinkToFit="1"/>
    </xf>
    <xf numFmtId="0" fontId="14" fillId="31" borderId="225" xfId="55" quotePrefix="1" applyNumberFormat="1" applyFont="1" applyFill="1" applyBorder="1" applyAlignment="1">
      <alignment vertical="center" shrinkToFit="1"/>
    </xf>
    <xf numFmtId="0" fontId="103" fillId="0" borderId="225" xfId="55" applyNumberFormat="1" applyFont="1" applyFill="1" applyBorder="1" applyAlignment="1">
      <alignment vertical="center" shrinkToFit="1"/>
    </xf>
    <xf numFmtId="0" fontId="14" fillId="0" borderId="221" xfId="55" applyFont="1" applyFill="1" applyBorder="1" applyAlignment="1">
      <alignment horizontal="center" vertical="center"/>
    </xf>
    <xf numFmtId="0" fontId="14" fillId="0" borderId="221" xfId="55" applyFont="1" applyFill="1" applyBorder="1" applyAlignment="1">
      <alignment horizontal="center" vertical="center" textRotation="255" shrinkToFit="1"/>
    </xf>
    <xf numFmtId="0" fontId="14" fillId="0" borderId="221" xfId="55" applyFont="1" applyFill="1" applyBorder="1" applyAlignment="1">
      <alignment horizontal="center" vertical="center" wrapText="1"/>
    </xf>
    <xf numFmtId="0" fontId="57" fillId="0" borderId="221" xfId="55" applyFont="1" applyFill="1" applyBorder="1" applyAlignment="1">
      <alignment horizontal="center" vertical="center" textRotation="255" wrapText="1" shrinkToFit="1"/>
    </xf>
    <xf numFmtId="0" fontId="14" fillId="31" borderId="221" xfId="55" applyNumberFormat="1" applyFont="1" applyFill="1" applyBorder="1" applyAlignment="1">
      <alignment vertical="center" shrinkToFit="1"/>
    </xf>
    <xf numFmtId="0" fontId="14" fillId="31" borderId="221" xfId="55" quotePrefix="1" applyNumberFormat="1" applyFont="1" applyFill="1" applyBorder="1" applyAlignment="1">
      <alignment vertical="center" shrinkToFit="1"/>
    </xf>
    <xf numFmtId="0" fontId="103" fillId="0" borderId="221" xfId="55" applyNumberFormat="1" applyFont="1" applyFill="1" applyBorder="1" applyAlignment="1">
      <alignment vertical="center" shrinkToFit="1"/>
    </xf>
    <xf numFmtId="0" fontId="29" fillId="0" borderId="0" xfId="0" applyFont="1" applyFill="1" applyAlignment="1">
      <alignment vertical="center"/>
    </xf>
    <xf numFmtId="0" fontId="29" fillId="0" borderId="63" xfId="0" applyFont="1" applyBorder="1" applyAlignment="1">
      <alignment horizontal="center" vertical="center" wrapText="1"/>
    </xf>
    <xf numFmtId="0" fontId="29" fillId="0" borderId="182" xfId="0" applyFont="1" applyBorder="1" applyAlignment="1">
      <alignment horizontal="center" vertical="center" wrapText="1"/>
    </xf>
    <xf numFmtId="0" fontId="22" fillId="0" borderId="0" xfId="0" applyFont="1" applyAlignment="1">
      <alignment horizontal="left" vertical="center"/>
    </xf>
    <xf numFmtId="0" fontId="28" fillId="0" borderId="0" xfId="0" applyFont="1" applyAlignment="1">
      <alignment horizontal="center" vertical="center"/>
    </xf>
    <xf numFmtId="0" fontId="22" fillId="0" borderId="0" xfId="0" applyFont="1" applyAlignment="1">
      <alignment vertical="center"/>
    </xf>
    <xf numFmtId="0" fontId="59" fillId="0" borderId="31" xfId="0" applyFont="1" applyBorder="1" applyAlignment="1">
      <alignment vertical="center"/>
    </xf>
    <xf numFmtId="0" fontId="29" fillId="0" borderId="0" xfId="0" applyFont="1" applyFill="1" applyBorder="1" applyAlignment="1">
      <alignment horizontal="left" vertical="center"/>
    </xf>
    <xf numFmtId="0" fontId="31" fillId="0" borderId="22" xfId="0" applyFont="1" applyFill="1" applyBorder="1" applyAlignment="1">
      <alignment horizontal="center" vertical="center" shrinkToFit="1"/>
    </xf>
    <xf numFmtId="0" fontId="31" fillId="0" borderId="264" xfId="0" applyFont="1" applyFill="1" applyBorder="1" applyAlignment="1">
      <alignment horizontal="center" vertical="center" shrinkToFit="1"/>
    </xf>
    <xf numFmtId="0" fontId="31" fillId="0" borderId="268" xfId="0" applyFont="1" applyFill="1" applyBorder="1" applyAlignment="1">
      <alignment horizontal="center" vertical="center" shrinkToFit="1"/>
    </xf>
    <xf numFmtId="58" fontId="31" fillId="0" borderId="115" xfId="0" applyNumberFormat="1" applyFont="1" applyFill="1" applyBorder="1" applyAlignment="1">
      <alignment horizontal="center" vertical="center" shrinkToFit="1"/>
    </xf>
    <xf numFmtId="56" fontId="31" fillId="0" borderId="23" xfId="0" applyNumberFormat="1" applyFont="1" applyFill="1" applyBorder="1" applyAlignment="1">
      <alignment horizontal="center" vertical="center" shrinkToFit="1"/>
    </xf>
    <xf numFmtId="0" fontId="31" fillId="0" borderId="191" xfId="0" applyFont="1" applyFill="1" applyBorder="1" applyAlignment="1">
      <alignment horizontal="center" vertical="center" shrinkToFit="1"/>
    </xf>
    <xf numFmtId="0" fontId="31" fillId="0" borderId="187" xfId="0" applyFont="1" applyFill="1" applyBorder="1" applyAlignment="1">
      <alignment horizontal="center" vertical="center" shrinkToFit="1"/>
    </xf>
    <xf numFmtId="0" fontId="31" fillId="0" borderId="120" xfId="0" applyFont="1" applyFill="1" applyBorder="1" applyAlignment="1">
      <alignment horizontal="center" vertical="center" shrinkToFit="1"/>
    </xf>
    <xf numFmtId="0" fontId="22" fillId="0" borderId="0" xfId="0" applyFont="1" applyAlignment="1">
      <alignment horizontal="center" vertical="center"/>
    </xf>
    <xf numFmtId="0" fontId="31" fillId="0" borderId="117" xfId="0" applyFont="1" applyFill="1" applyBorder="1" applyAlignment="1">
      <alignment horizontal="center" vertical="center" shrinkToFit="1"/>
    </xf>
    <xf numFmtId="0" fontId="31" fillId="0" borderId="265" xfId="0" applyFont="1" applyFill="1" applyBorder="1" applyAlignment="1">
      <alignment horizontal="center" vertical="center" shrinkToFit="1"/>
    </xf>
    <xf numFmtId="0" fontId="31" fillId="0" borderId="269" xfId="0" applyFont="1" applyFill="1" applyBorder="1" applyAlignment="1">
      <alignment horizontal="center" vertical="center" shrinkToFit="1"/>
    </xf>
    <xf numFmtId="58" fontId="31" fillId="0" borderId="117" xfId="0" applyNumberFormat="1" applyFont="1" applyFill="1" applyBorder="1" applyAlignment="1">
      <alignment horizontal="center" vertical="center" shrinkToFit="1"/>
    </xf>
    <xf numFmtId="58" fontId="31" fillId="0" borderId="118" xfId="0" applyNumberFormat="1" applyFont="1" applyFill="1" applyBorder="1" applyAlignment="1">
      <alignment horizontal="center" vertical="center" shrinkToFit="1"/>
    </xf>
    <xf numFmtId="56" fontId="31" fillId="0" borderId="209" xfId="0" applyNumberFormat="1" applyFont="1" applyFill="1" applyBorder="1" applyAlignment="1">
      <alignment horizontal="center" vertical="center" shrinkToFit="1"/>
    </xf>
    <xf numFmtId="56" fontId="31" fillId="0" borderId="112" xfId="0" applyNumberFormat="1" applyFont="1" applyFill="1" applyBorder="1" applyAlignment="1">
      <alignment horizontal="center" vertical="center" shrinkToFit="1"/>
    </xf>
    <xf numFmtId="58" fontId="31" fillId="0" borderId="112" xfId="0" applyNumberFormat="1" applyFont="1" applyFill="1" applyBorder="1" applyAlignment="1">
      <alignment horizontal="center" vertical="center" shrinkToFit="1"/>
    </xf>
    <xf numFmtId="58" fontId="31" fillId="0" borderId="209" xfId="0" applyNumberFormat="1" applyFont="1" applyFill="1" applyBorder="1" applyAlignment="1">
      <alignment horizontal="center" vertical="center" shrinkToFit="1"/>
    </xf>
    <xf numFmtId="58" fontId="31" fillId="0" borderId="114" xfId="0" applyNumberFormat="1" applyFont="1" applyFill="1" applyBorder="1" applyAlignment="1">
      <alignment horizontal="center" vertical="center" shrinkToFit="1"/>
    </xf>
    <xf numFmtId="0" fontId="31" fillId="0" borderId="192" xfId="0" applyFont="1" applyFill="1" applyBorder="1" applyAlignment="1">
      <alignment horizontal="center" vertical="center" shrinkToFit="1"/>
    </xf>
    <xf numFmtId="0" fontId="31" fillId="0" borderId="188" xfId="0" applyFont="1" applyFill="1" applyBorder="1" applyAlignment="1">
      <alignment horizontal="center" vertical="center" shrinkToFit="1"/>
    </xf>
    <xf numFmtId="0" fontId="31" fillId="0" borderId="121" xfId="0" applyFont="1" applyFill="1" applyBorder="1" applyAlignment="1">
      <alignment horizontal="center" vertical="center" shrinkToFit="1"/>
    </xf>
    <xf numFmtId="0" fontId="22" fillId="0" borderId="0" xfId="0" applyFont="1" applyFill="1" applyAlignment="1">
      <alignment horizontal="center" vertical="center" shrinkToFit="1"/>
    </xf>
    <xf numFmtId="0" fontId="16" fillId="0" borderId="109" xfId="0" applyFont="1" applyFill="1" applyBorder="1" applyAlignment="1">
      <alignment horizontal="center" vertical="center" shrinkToFit="1"/>
    </xf>
    <xf numFmtId="58" fontId="16" fillId="0" borderId="23" xfId="0" applyNumberFormat="1"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64" xfId="0" applyFont="1" applyFill="1" applyBorder="1" applyAlignment="1">
      <alignment horizontal="center" vertical="center" shrinkToFit="1"/>
    </xf>
    <xf numFmtId="0" fontId="16" fillId="0" borderId="268" xfId="0" applyFont="1" applyFill="1" applyBorder="1" applyAlignment="1">
      <alignment horizontal="center" vertical="center" shrinkToFit="1"/>
    </xf>
    <xf numFmtId="58" fontId="16" fillId="0" borderId="22" xfId="0" applyNumberFormat="1" applyFont="1" applyFill="1" applyBorder="1" applyAlignment="1">
      <alignment horizontal="center" vertical="center" shrinkToFit="1"/>
    </xf>
    <xf numFmtId="58" fontId="16" fillId="0" borderId="115" xfId="0" applyNumberFormat="1" applyFont="1" applyFill="1" applyBorder="1" applyAlignment="1">
      <alignment horizontal="center" vertical="center" shrinkToFit="1"/>
    </xf>
    <xf numFmtId="0" fontId="16" fillId="0" borderId="203" xfId="0" applyFont="1" applyFill="1" applyBorder="1" applyAlignment="1">
      <alignment horizontal="center" vertical="center" shrinkToFit="1"/>
    </xf>
    <xf numFmtId="56" fontId="16" fillId="0" borderId="208" xfId="0" applyNumberFormat="1" applyFont="1" applyFill="1" applyBorder="1" applyAlignment="1">
      <alignment horizontal="center" vertical="center" shrinkToFit="1"/>
    </xf>
    <xf numFmtId="56" fontId="16" fillId="0" borderId="23" xfId="0" applyNumberFormat="1" applyFont="1" applyFill="1" applyBorder="1" applyAlignment="1">
      <alignment horizontal="center" vertical="center" shrinkToFit="1"/>
    </xf>
    <xf numFmtId="58" fontId="16" fillId="0" borderId="208" xfId="0" applyNumberFormat="1" applyFont="1" applyFill="1" applyBorder="1" applyAlignment="1">
      <alignment horizontal="center" vertical="center" shrinkToFit="1"/>
    </xf>
    <xf numFmtId="0" fontId="16" fillId="0" borderId="208" xfId="0" applyFont="1" applyFill="1" applyBorder="1" applyAlignment="1">
      <alignment horizontal="center" vertical="center" shrinkToFit="1"/>
    </xf>
    <xf numFmtId="58" fontId="16" fillId="0" borderId="21" xfId="0" applyNumberFormat="1" applyFont="1" applyFill="1" applyBorder="1" applyAlignment="1">
      <alignment horizontal="center" vertical="center" shrinkToFit="1"/>
    </xf>
    <xf numFmtId="176" fontId="16" fillId="0" borderId="22" xfId="0" applyNumberFormat="1" applyFont="1" applyFill="1" applyBorder="1" applyAlignment="1">
      <alignment horizontal="center" vertical="center" shrinkToFit="1"/>
    </xf>
    <xf numFmtId="0" fontId="16" fillId="0" borderId="191" xfId="0" applyFont="1" applyFill="1" applyBorder="1" applyAlignment="1">
      <alignment horizontal="center" vertical="center" shrinkToFit="1"/>
    </xf>
    <xf numFmtId="0" fontId="16" fillId="0" borderId="187"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16" fillId="0" borderId="0" xfId="0" applyFont="1" applyAlignment="1">
      <alignment horizontal="center" vertical="center"/>
    </xf>
    <xf numFmtId="0" fontId="16" fillId="0" borderId="0" xfId="0" applyFont="1" applyFill="1" applyAlignment="1">
      <alignment horizontal="center" vertical="center" shrinkToFit="1"/>
    </xf>
    <xf numFmtId="180" fontId="31" fillId="0" borderId="40" xfId="0" applyNumberFormat="1" applyFont="1" applyFill="1" applyBorder="1" applyAlignment="1" applyProtection="1">
      <alignment horizontal="center" vertical="center" shrinkToFit="1"/>
    </xf>
    <xf numFmtId="0" fontId="31" fillId="0" borderId="263" xfId="0" applyFont="1" applyFill="1" applyBorder="1" applyAlignment="1">
      <alignment horizontal="center" vertical="center" shrinkToFit="1"/>
    </xf>
    <xf numFmtId="180" fontId="31" fillId="0" borderId="267" xfId="0" applyNumberFormat="1" applyFont="1" applyFill="1" applyBorder="1" applyAlignment="1" applyProtection="1">
      <alignment horizontal="center" vertical="center" shrinkToFit="1"/>
    </xf>
    <xf numFmtId="0" fontId="31" fillId="0" borderId="40" xfId="0" applyFont="1" applyFill="1" applyBorder="1" applyAlignment="1">
      <alignment horizontal="center" vertical="center" shrinkToFit="1"/>
    </xf>
    <xf numFmtId="180" fontId="31" fillId="0" borderId="63" xfId="0" applyNumberFormat="1" applyFont="1" applyFill="1" applyBorder="1" applyAlignment="1" applyProtection="1">
      <alignment horizontal="center" vertical="center" shrinkToFit="1"/>
    </xf>
    <xf numFmtId="56" fontId="31" fillId="0" borderId="63" xfId="0" applyNumberFormat="1" applyFont="1" applyFill="1" applyBorder="1" applyAlignment="1">
      <alignment horizontal="center" vertical="center" shrinkToFit="1"/>
    </xf>
    <xf numFmtId="180" fontId="31" fillId="0" borderId="43" xfId="0" applyNumberFormat="1" applyFont="1" applyFill="1" applyBorder="1" applyAlignment="1" applyProtection="1">
      <alignment horizontal="center" vertical="center" shrinkToFit="1"/>
    </xf>
    <xf numFmtId="0" fontId="31" fillId="0" borderId="194" xfId="0" applyFont="1" applyFill="1" applyBorder="1" applyAlignment="1">
      <alignment horizontal="center" vertical="center" shrinkToFit="1"/>
    </xf>
    <xf numFmtId="0" fontId="31" fillId="0" borderId="195"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29" fillId="0" borderId="0" xfId="0" applyFont="1" applyFill="1" applyAlignment="1"/>
    <xf numFmtId="0" fontId="131" fillId="0" borderId="133" xfId="0" applyFont="1" applyFill="1" applyBorder="1" applyAlignment="1">
      <alignment vertical="center" wrapText="1"/>
    </xf>
    <xf numFmtId="0" fontId="131" fillId="0" borderId="124" xfId="0" applyFont="1" applyFill="1" applyBorder="1" applyAlignment="1">
      <alignment vertical="center" wrapText="1"/>
    </xf>
    <xf numFmtId="0" fontId="131" fillId="0" borderId="125" xfId="0" applyFont="1" applyFill="1" applyBorder="1" applyAlignment="1">
      <alignment vertical="center" wrapText="1"/>
    </xf>
    <xf numFmtId="0" fontId="131" fillId="0" borderId="134" xfId="0" applyFont="1" applyFill="1" applyBorder="1" applyAlignment="1">
      <alignment vertical="center" wrapText="1"/>
    </xf>
    <xf numFmtId="0" fontId="131" fillId="0" borderId="124" xfId="0" applyFont="1" applyFill="1" applyBorder="1" applyAlignment="1">
      <alignment horizontal="center" vertical="center" wrapText="1"/>
    </xf>
    <xf numFmtId="0" fontId="131" fillId="0" borderId="133" xfId="0" applyFont="1" applyFill="1" applyBorder="1" applyAlignment="1">
      <alignment horizontal="center" vertical="center" wrapText="1"/>
    </xf>
    <xf numFmtId="0" fontId="131" fillId="0" borderId="125" xfId="0" applyFont="1" applyFill="1" applyBorder="1" applyAlignment="1">
      <alignment horizontal="center" vertical="center" wrapText="1"/>
    </xf>
    <xf numFmtId="0" fontId="72" fillId="0" borderId="40" xfId="0" applyFont="1" applyFill="1" applyBorder="1" applyAlignment="1">
      <alignment vertical="center"/>
    </xf>
    <xf numFmtId="38" fontId="18" fillId="31" borderId="221" xfId="33" applyFont="1" applyFill="1" applyBorder="1" applyAlignment="1">
      <alignment shrinkToFit="1"/>
    </xf>
    <xf numFmtId="38" fontId="18" fillId="31" borderId="225" xfId="33" applyFont="1" applyFill="1" applyBorder="1" applyAlignment="1">
      <alignment shrinkToFit="1"/>
    </xf>
    <xf numFmtId="0" fontId="54" fillId="0" borderId="0" xfId="79" applyFont="1" applyFill="1">
      <alignment vertical="center"/>
    </xf>
    <xf numFmtId="0" fontId="54" fillId="0" borderId="0" xfId="79" applyFont="1" applyFill="1" applyAlignment="1">
      <alignment horizontal="centerContinuous" vertical="center"/>
    </xf>
    <xf numFmtId="0" fontId="139" fillId="0" borderId="0" xfId="79" applyFont="1" applyFill="1" applyAlignment="1">
      <alignment horizontal="centerContinuous" vertical="center"/>
    </xf>
    <xf numFmtId="0" fontId="59" fillId="0" borderId="0" xfId="79" applyFont="1" applyFill="1">
      <alignment vertical="center"/>
    </xf>
    <xf numFmtId="0" fontId="36" fillId="0" borderId="11" xfId="79" applyFont="1" applyFill="1" applyBorder="1" applyAlignment="1">
      <alignment horizontal="center" vertical="center"/>
    </xf>
    <xf numFmtId="0" fontId="36" fillId="30" borderId="28" xfId="79" applyFont="1" applyFill="1" applyBorder="1">
      <alignment vertical="center"/>
    </xf>
    <xf numFmtId="0" fontId="36" fillId="30" borderId="12" xfId="79" applyFont="1" applyFill="1" applyBorder="1">
      <alignment vertical="center"/>
    </xf>
    <xf numFmtId="0" fontId="36" fillId="39" borderId="28" xfId="79" applyFont="1" applyFill="1" applyBorder="1" applyAlignment="1">
      <alignment vertical="center"/>
    </xf>
    <xf numFmtId="0" fontId="36" fillId="39" borderId="12" xfId="79" applyFont="1" applyFill="1" applyBorder="1" applyAlignment="1">
      <alignment vertical="center"/>
    </xf>
    <xf numFmtId="0" fontId="36" fillId="0" borderId="0" xfId="79" applyFont="1" applyFill="1" applyAlignment="1">
      <alignment horizontal="center" vertical="center"/>
    </xf>
    <xf numFmtId="0" fontId="36" fillId="0" borderId="0" xfId="79" applyFont="1" applyFill="1" applyAlignment="1">
      <alignment horizontal="left" vertical="center"/>
    </xf>
    <xf numFmtId="0" fontId="36" fillId="0" borderId="0" xfId="79" applyFont="1" applyFill="1">
      <alignment vertical="center"/>
    </xf>
    <xf numFmtId="0" fontId="36" fillId="0" borderId="131" xfId="79" applyFont="1" applyFill="1" applyBorder="1" applyAlignment="1">
      <alignment horizontal="center" vertical="center"/>
    </xf>
    <xf numFmtId="0" fontId="22" fillId="0" borderId="235" xfId="79" applyFont="1" applyFill="1" applyBorder="1">
      <alignment vertical="center"/>
    </xf>
    <xf numFmtId="0" fontId="140" fillId="0" borderId="246" xfId="79" applyFont="1" applyFill="1" applyBorder="1">
      <alignment vertical="center"/>
    </xf>
    <xf numFmtId="0" fontId="36" fillId="0" borderId="246" xfId="79" applyFont="1" applyFill="1" applyBorder="1">
      <alignment vertical="center"/>
    </xf>
    <xf numFmtId="0" fontId="22" fillId="0" borderId="239" xfId="79" applyFont="1" applyFill="1" applyBorder="1">
      <alignment vertical="center"/>
    </xf>
    <xf numFmtId="0" fontId="36" fillId="0" borderId="252" xfId="79" applyFont="1" applyFill="1" applyBorder="1">
      <alignment vertical="center"/>
    </xf>
    <xf numFmtId="0" fontId="22" fillId="0" borderId="154" xfId="79" applyFont="1" applyFill="1" applyBorder="1">
      <alignment vertical="center"/>
    </xf>
    <xf numFmtId="0" fontId="36" fillId="0" borderId="28" xfId="79" applyFont="1" applyFill="1" applyBorder="1">
      <alignment vertical="center"/>
    </xf>
    <xf numFmtId="0" fontId="36" fillId="0" borderId="181" xfId="79" applyFont="1" applyFill="1" applyBorder="1" applyAlignment="1">
      <alignment horizontal="center" vertical="center"/>
    </xf>
    <xf numFmtId="0" fontId="22" fillId="0" borderId="247" xfId="79" applyFont="1" applyFill="1" applyBorder="1">
      <alignment vertical="center"/>
    </xf>
    <xf numFmtId="0" fontId="36" fillId="0" borderId="10" xfId="79" applyFont="1" applyFill="1" applyBorder="1">
      <alignment vertical="center"/>
    </xf>
    <xf numFmtId="0" fontId="36" fillId="39" borderId="14" xfId="79" applyFont="1" applyFill="1" applyBorder="1" applyAlignment="1">
      <alignment vertical="center" wrapText="1"/>
    </xf>
    <xf numFmtId="0" fontId="36" fillId="39" borderId="27" xfId="79" applyFont="1" applyFill="1" applyBorder="1" applyAlignment="1">
      <alignment vertical="center" wrapText="1"/>
    </xf>
    <xf numFmtId="0" fontId="36" fillId="39" borderId="15" xfId="79" applyFont="1" applyFill="1" applyBorder="1" applyAlignment="1">
      <alignment vertical="top" wrapText="1"/>
    </xf>
    <xf numFmtId="0" fontId="36" fillId="0" borderId="0" xfId="79" applyFont="1" applyFill="1" applyAlignment="1">
      <alignment vertical="top" wrapText="1"/>
    </xf>
    <xf numFmtId="0" fontId="36" fillId="0" borderId="0" xfId="79" applyFont="1" applyFill="1" applyAlignment="1">
      <alignment vertical="top"/>
    </xf>
    <xf numFmtId="0" fontId="54" fillId="0" borderId="0" xfId="79" applyFont="1" applyFill="1" applyAlignment="1">
      <alignment vertical="top"/>
    </xf>
    <xf numFmtId="0" fontId="54" fillId="0" borderId="0" xfId="79" applyFont="1" applyFill="1" applyBorder="1">
      <alignment vertical="center"/>
    </xf>
    <xf numFmtId="0" fontId="36" fillId="0" borderId="13" xfId="79" applyFont="1" applyFill="1" applyBorder="1" applyAlignment="1">
      <alignment horizontal="center" vertical="center"/>
    </xf>
    <xf numFmtId="0" fontId="36" fillId="0" borderId="14" xfId="79" applyFont="1" applyFill="1" applyBorder="1">
      <alignment vertical="center"/>
    </xf>
    <xf numFmtId="0" fontId="36" fillId="0" borderId="18" xfId="79" applyFont="1" applyFill="1" applyBorder="1">
      <alignment vertical="center"/>
    </xf>
    <xf numFmtId="0" fontId="141" fillId="0" borderId="241" xfId="79" applyFont="1" applyFill="1" applyBorder="1">
      <alignment vertical="center"/>
    </xf>
    <xf numFmtId="0" fontId="36" fillId="0" borderId="11" xfId="79" applyFont="1" applyFill="1" applyBorder="1">
      <alignment vertical="center"/>
    </xf>
    <xf numFmtId="0" fontId="36" fillId="0" borderId="154" xfId="79" applyFont="1" applyFill="1" applyBorder="1" applyAlignment="1">
      <alignment vertical="center"/>
    </xf>
    <xf numFmtId="0" fontId="36" fillId="0" borderId="28" xfId="79" applyFont="1" applyFill="1" applyBorder="1" applyAlignment="1">
      <alignment vertical="center"/>
    </xf>
    <xf numFmtId="0" fontId="36" fillId="0" borderId="12" xfId="79" applyFont="1" applyFill="1" applyBorder="1" applyAlignment="1">
      <alignment vertical="center"/>
    </xf>
    <xf numFmtId="0" fontId="35" fillId="0" borderId="16" xfId="79" applyFont="1" applyBorder="1">
      <alignment vertical="center"/>
    </xf>
    <xf numFmtId="0" fontId="35" fillId="0" borderId="0" xfId="79" applyFont="1" applyBorder="1">
      <alignment vertical="center"/>
    </xf>
    <xf numFmtId="0" fontId="35" fillId="0" borderId="225" xfId="79" applyFont="1" applyBorder="1" applyAlignment="1">
      <alignment horizontal="center" vertical="center"/>
    </xf>
    <xf numFmtId="0" fontId="35" fillId="0" borderId="95" xfId="79" applyFont="1" applyFill="1" applyBorder="1" applyAlignment="1">
      <alignment vertical="center"/>
    </xf>
    <xf numFmtId="0" fontId="35" fillId="0" borderId="96" xfId="79" applyFont="1" applyFill="1" applyBorder="1" applyAlignment="1">
      <alignment vertical="center"/>
    </xf>
    <xf numFmtId="0" fontId="35" fillId="0" borderId="97" xfId="79" applyFont="1" applyFill="1" applyBorder="1" applyAlignment="1">
      <alignment vertical="center"/>
    </xf>
    <xf numFmtId="0" fontId="34" fillId="0" borderId="0" xfId="79" applyFont="1">
      <alignment vertical="center"/>
    </xf>
    <xf numFmtId="0" fontId="35" fillId="0" borderId="233" xfId="79" applyFont="1" applyBorder="1">
      <alignment vertical="center"/>
    </xf>
    <xf numFmtId="0" fontId="35" fillId="0" borderId="235" xfId="79" applyFont="1" applyFill="1" applyBorder="1" applyAlignment="1">
      <alignment vertical="center"/>
    </xf>
    <xf numFmtId="0" fontId="35" fillId="0" borderId="246" xfId="79" applyFont="1" applyFill="1" applyBorder="1" applyAlignment="1">
      <alignment vertical="center"/>
    </xf>
    <xf numFmtId="0" fontId="35" fillId="0" borderId="236" xfId="79" applyFont="1" applyFill="1" applyBorder="1" applyAlignment="1">
      <alignment vertical="center"/>
    </xf>
    <xf numFmtId="0" fontId="35" fillId="0" borderId="18" xfId="79" applyFont="1" applyBorder="1">
      <alignment vertical="center"/>
    </xf>
    <xf numFmtId="0" fontId="35" fillId="0" borderId="229" xfId="79" applyFont="1" applyBorder="1">
      <alignment vertical="center"/>
    </xf>
    <xf numFmtId="0" fontId="35" fillId="0" borderId="229" xfId="79" applyFont="1" applyBorder="1" applyAlignment="1">
      <alignment horizontal="center" vertical="center"/>
    </xf>
    <xf numFmtId="0" fontId="35" fillId="0" borderId="239" xfId="79" applyFont="1" applyFill="1" applyBorder="1" applyAlignment="1">
      <alignment vertical="center"/>
    </xf>
    <xf numFmtId="0" fontId="35" fillId="0" borderId="252" xfId="79" applyFont="1" applyFill="1" applyBorder="1" applyAlignment="1">
      <alignment vertical="center"/>
    </xf>
    <xf numFmtId="0" fontId="35" fillId="0" borderId="240" xfId="79" applyFont="1" applyFill="1" applyBorder="1" applyAlignment="1">
      <alignment vertical="center"/>
    </xf>
    <xf numFmtId="0" fontId="36" fillId="0" borderId="13" xfId="79" applyFont="1" applyFill="1" applyBorder="1">
      <alignment vertical="center"/>
    </xf>
    <xf numFmtId="0" fontId="36" fillId="0" borderId="95" xfId="79" applyFont="1" applyFill="1" applyBorder="1" applyAlignment="1">
      <alignment vertical="center"/>
    </xf>
    <xf numFmtId="0" fontId="36" fillId="0" borderId="96" xfId="79" applyFont="1" applyFill="1" applyBorder="1" applyAlignment="1">
      <alignment vertical="center"/>
    </xf>
    <xf numFmtId="0" fontId="36" fillId="0" borderId="97" xfId="79" applyFont="1" applyFill="1" applyBorder="1" applyAlignment="1">
      <alignment vertical="center"/>
    </xf>
    <xf numFmtId="0" fontId="36" fillId="0" borderId="239" xfId="79" applyFont="1" applyFill="1" applyBorder="1" applyAlignment="1">
      <alignment vertical="center"/>
    </xf>
    <xf numFmtId="0" fontId="36" fillId="0" borderId="252" xfId="79" applyFont="1" applyFill="1" applyBorder="1" applyAlignment="1">
      <alignment vertical="center"/>
    </xf>
    <xf numFmtId="0" fontId="36" fillId="0" borderId="240" xfId="79" applyFont="1" applyFill="1" applyBorder="1" applyAlignment="1">
      <alignment vertical="center"/>
    </xf>
    <xf numFmtId="0" fontId="36" fillId="0" borderId="16" xfId="79" applyFont="1" applyFill="1" applyBorder="1">
      <alignment vertical="center"/>
    </xf>
    <xf numFmtId="0" fontId="36" fillId="0" borderId="0" xfId="79" applyFont="1" applyFill="1" applyBorder="1">
      <alignment vertical="center"/>
    </xf>
    <xf numFmtId="0" fontId="36" fillId="0" borderId="221" xfId="79" applyFont="1" applyFill="1" applyBorder="1">
      <alignment vertical="center"/>
    </xf>
    <xf numFmtId="0" fontId="36" fillId="0" borderId="241" xfId="79" applyFont="1" applyFill="1" applyBorder="1">
      <alignment vertical="center"/>
    </xf>
    <xf numFmtId="0" fontId="36" fillId="0" borderId="153" xfId="79" applyFont="1" applyFill="1" applyBorder="1">
      <alignment vertical="center"/>
    </xf>
    <xf numFmtId="0" fontId="36" fillId="0" borderId="234" xfId="79" applyFont="1" applyFill="1" applyBorder="1" applyAlignment="1">
      <alignment vertical="center" wrapText="1"/>
    </xf>
    <xf numFmtId="0" fontId="36" fillId="0" borderId="235" xfId="79" applyFont="1" applyFill="1" applyBorder="1" applyAlignment="1">
      <alignment vertical="center"/>
    </xf>
    <xf numFmtId="0" fontId="36" fillId="0" borderId="246" xfId="79" applyFont="1" applyFill="1" applyBorder="1" applyAlignment="1">
      <alignment vertical="center" wrapText="1"/>
    </xf>
    <xf numFmtId="0" fontId="36" fillId="0" borderId="232" xfId="79" applyFont="1" applyFill="1" applyBorder="1" applyAlignment="1">
      <alignment vertical="center" wrapText="1"/>
    </xf>
    <xf numFmtId="0" fontId="36" fillId="0" borderId="246" xfId="79" applyFont="1" applyFill="1" applyBorder="1" applyAlignment="1">
      <alignment horizontal="center" vertical="center"/>
    </xf>
    <xf numFmtId="0" fontId="36" fillId="0" borderId="236" xfId="79" applyFont="1" applyFill="1" applyBorder="1" applyAlignment="1">
      <alignment horizontal="center" vertical="center"/>
    </xf>
    <xf numFmtId="0" fontId="36" fillId="0" borderId="81" xfId="79" applyFont="1" applyFill="1" applyBorder="1" applyAlignment="1">
      <alignment horizontal="center" vertical="center"/>
    </xf>
    <xf numFmtId="0" fontId="36" fillId="0" borderId="243" xfId="79" applyFont="1" applyFill="1" applyBorder="1" applyAlignment="1">
      <alignment horizontal="center" vertical="center"/>
    </xf>
    <xf numFmtId="0" fontId="36" fillId="0" borderId="253" xfId="79" applyFont="1" applyFill="1" applyBorder="1" applyAlignment="1">
      <alignment horizontal="center" vertical="center"/>
    </xf>
    <xf numFmtId="0" fontId="54" fillId="0" borderId="243" xfId="79" applyFont="1" applyFill="1" applyBorder="1">
      <alignment vertical="center"/>
    </xf>
    <xf numFmtId="0" fontId="54" fillId="0" borderId="244" xfId="79" applyFont="1" applyFill="1" applyBorder="1">
      <alignment vertical="center"/>
    </xf>
    <xf numFmtId="0" fontId="36" fillId="0" borderId="233" xfId="79" applyFont="1" applyFill="1" applyBorder="1" applyAlignment="1">
      <alignment horizontal="center" vertical="center" shrinkToFit="1"/>
    </xf>
    <xf numFmtId="0" fontId="36" fillId="0" borderId="233" xfId="79" applyFont="1" applyFill="1" applyBorder="1" applyAlignment="1">
      <alignment horizontal="center" vertical="center" wrapText="1"/>
    </xf>
    <xf numFmtId="0" fontId="36" fillId="0" borderId="81" xfId="79" applyFont="1" applyFill="1" applyBorder="1" applyAlignment="1">
      <alignment vertical="center"/>
    </xf>
    <xf numFmtId="0" fontId="36" fillId="0" borderId="221" xfId="79" applyFont="1" applyFill="1" applyBorder="1" applyAlignment="1">
      <alignment horizontal="center" vertical="center" shrinkToFit="1"/>
    </xf>
    <xf numFmtId="0" fontId="140" fillId="0" borderId="0" xfId="79" applyFont="1" applyFill="1">
      <alignment vertical="center"/>
    </xf>
    <xf numFmtId="0" fontId="140" fillId="0" borderId="0" xfId="79" applyFont="1" applyFill="1" applyAlignment="1">
      <alignment horizontal="center" vertical="center" wrapText="1"/>
    </xf>
    <xf numFmtId="0" fontId="140" fillId="0" borderId="0" xfId="79" applyFont="1" applyFill="1" applyAlignment="1">
      <alignment horizontal="left" vertical="center" wrapText="1"/>
    </xf>
    <xf numFmtId="0" fontId="141" fillId="0" borderId="0" xfId="79" applyFont="1" applyFill="1">
      <alignment vertical="center"/>
    </xf>
    <xf numFmtId="0" fontId="36" fillId="30" borderId="154" xfId="79" applyFont="1" applyFill="1" applyBorder="1" applyAlignment="1">
      <alignment horizontal="right" vertical="center"/>
    </xf>
    <xf numFmtId="0" fontId="36" fillId="30" borderId="154" xfId="79" applyFont="1" applyFill="1" applyBorder="1" applyAlignment="1">
      <alignment horizontal="left" vertical="center" indent="1"/>
    </xf>
    <xf numFmtId="0" fontId="22" fillId="0" borderId="0" xfId="0" applyFont="1" applyAlignment="1">
      <alignment horizontal="center"/>
    </xf>
    <xf numFmtId="0" fontId="132" fillId="0" borderId="13" xfId="0" applyFont="1" applyFill="1" applyBorder="1" applyAlignment="1">
      <alignment vertical="center"/>
    </xf>
    <xf numFmtId="0" fontId="131" fillId="0" borderId="0" xfId="0" applyFont="1" applyAlignment="1">
      <alignment horizontal="right" vertical="top"/>
    </xf>
    <xf numFmtId="0" fontId="22" fillId="0" borderId="0" xfId="0" applyFont="1"/>
    <xf numFmtId="0" fontId="16" fillId="0" borderId="0" xfId="0" applyFont="1"/>
    <xf numFmtId="0" fontId="132" fillId="0" borderId="18" xfId="0" applyFont="1" applyFill="1" applyBorder="1" applyAlignment="1">
      <alignment vertical="center"/>
    </xf>
    <xf numFmtId="0" fontId="131" fillId="0" borderId="0" xfId="0" applyFont="1" applyFill="1" applyBorder="1" applyAlignment="1">
      <alignment horizontal="distributed" vertical="center" shrinkToFit="1"/>
    </xf>
    <xf numFmtId="0" fontId="143" fillId="0" borderId="0" xfId="0" applyFont="1" applyFill="1" applyBorder="1" applyAlignment="1">
      <alignment horizontal="center" shrinkToFit="1"/>
    </xf>
    <xf numFmtId="0" fontId="22" fillId="0" borderId="0" xfId="0" applyFont="1" applyFill="1" applyBorder="1" applyAlignment="1">
      <alignment horizontal="center"/>
    </xf>
    <xf numFmtId="0" fontId="131" fillId="0" borderId="0" xfId="0" applyFont="1" applyFill="1" applyBorder="1" applyAlignment="1">
      <alignment horizontal="center" vertical="center"/>
    </xf>
    <xf numFmtId="0" fontId="132" fillId="0" borderId="0" xfId="0" applyFont="1" applyFill="1" applyBorder="1" applyAlignment="1">
      <alignment horizontal="center" vertical="center"/>
    </xf>
    <xf numFmtId="0" fontId="132" fillId="0" borderId="0" xfId="0" applyFont="1" applyFill="1" applyBorder="1" applyAlignment="1">
      <alignment vertical="center"/>
    </xf>
    <xf numFmtId="0" fontId="22" fillId="0" borderId="0" xfId="0" applyFont="1" applyFill="1" applyAlignment="1">
      <alignment horizontal="center"/>
    </xf>
    <xf numFmtId="0" fontId="131" fillId="0" borderId="0" xfId="0" applyFont="1" applyFill="1" applyAlignment="1">
      <alignment shrinkToFit="1"/>
    </xf>
    <xf numFmtId="0" fontId="29" fillId="0" borderId="0" xfId="0" applyFont="1" applyFill="1"/>
    <xf numFmtId="0" fontId="145" fillId="0" borderId="0" xfId="0" applyFont="1" applyFill="1" applyBorder="1" applyAlignment="1">
      <alignment horizontal="center"/>
    </xf>
    <xf numFmtId="0" fontId="143" fillId="40" borderId="19" xfId="0" applyFont="1" applyFill="1" applyBorder="1" applyAlignment="1">
      <alignment shrinkToFit="1"/>
    </xf>
    <xf numFmtId="49" fontId="143" fillId="0" borderId="0" xfId="0" applyNumberFormat="1" applyFont="1" applyFill="1" applyBorder="1" applyAlignment="1">
      <alignment shrinkToFit="1"/>
    </xf>
    <xf numFmtId="0" fontId="143" fillId="41" borderId="22" xfId="0" applyFont="1" applyFill="1" applyBorder="1" applyAlignment="1">
      <alignment horizontal="center"/>
    </xf>
    <xf numFmtId="0" fontId="143" fillId="41" borderId="289" xfId="0" applyFont="1" applyFill="1" applyBorder="1" applyAlignment="1">
      <alignment horizontal="center"/>
    </xf>
    <xf numFmtId="0" fontId="143" fillId="42" borderId="19" xfId="0" applyFont="1" applyFill="1" applyBorder="1" applyAlignment="1">
      <alignment shrinkToFit="1"/>
    </xf>
    <xf numFmtId="0" fontId="143" fillId="0" borderId="0" xfId="0" applyFont="1" applyFill="1" applyBorder="1" applyAlignment="1">
      <alignment shrinkToFit="1"/>
    </xf>
    <xf numFmtId="0" fontId="29" fillId="43" borderId="293" xfId="0" applyFont="1" applyFill="1" applyBorder="1" applyAlignment="1">
      <alignment horizontal="left" vertical="center" shrinkToFit="1"/>
    </xf>
    <xf numFmtId="0" fontId="143" fillId="40" borderId="23" xfId="0" applyFont="1" applyFill="1" applyBorder="1" applyAlignment="1">
      <alignment shrinkToFit="1"/>
    </xf>
    <xf numFmtId="0" fontId="132" fillId="41" borderId="289" xfId="0" applyFont="1" applyFill="1" applyBorder="1" applyAlignment="1">
      <alignment horizontal="center" vertical="center"/>
    </xf>
    <xf numFmtId="0" fontId="131" fillId="0" borderId="23" xfId="0" applyFont="1" applyBorder="1" applyAlignment="1">
      <alignment horizontal="center" shrinkToFit="1"/>
    </xf>
    <xf numFmtId="0" fontId="131" fillId="0" borderId="19" xfId="0" applyFont="1" applyBorder="1" applyAlignment="1">
      <alignment horizontal="distributed" vertical="center" shrinkToFit="1"/>
    </xf>
    <xf numFmtId="0" fontId="29" fillId="0" borderId="0" xfId="0" applyFont="1" applyFill="1" applyBorder="1"/>
    <xf numFmtId="38" fontId="143" fillId="43" borderId="297" xfId="80" applyFont="1" applyFill="1" applyBorder="1" applyAlignment="1">
      <alignment horizontal="center" shrinkToFit="1"/>
    </xf>
    <xf numFmtId="0" fontId="22" fillId="0" borderId="298" xfId="0" applyFont="1" applyFill="1" applyBorder="1" applyAlignment="1">
      <alignment horizontal="center"/>
    </xf>
    <xf numFmtId="0" fontId="22" fillId="0" borderId="16" xfId="0" applyFont="1" applyFill="1" applyBorder="1" applyAlignment="1">
      <alignment horizontal="center"/>
    </xf>
    <xf numFmtId="0" fontId="131" fillId="0" borderId="0" xfId="0" applyFont="1" applyBorder="1" applyAlignment="1">
      <alignment horizontal="center" shrinkToFit="1"/>
    </xf>
    <xf numFmtId="0" fontId="131" fillId="0" borderId="0" xfId="0" applyFont="1" applyBorder="1" applyAlignment="1">
      <alignment horizontal="distributed" vertical="center" shrinkToFit="1"/>
    </xf>
    <xf numFmtId="0" fontId="143" fillId="0" borderId="0" xfId="0" applyFont="1" applyBorder="1" applyAlignment="1">
      <alignment shrinkToFit="1"/>
    </xf>
    <xf numFmtId="0" fontId="16" fillId="0" borderId="0" xfId="0" applyFont="1" applyFill="1"/>
    <xf numFmtId="0" fontId="131" fillId="29" borderId="16" xfId="0" applyFont="1" applyFill="1" applyBorder="1" applyAlignment="1">
      <alignment horizontal="distributed" vertical="center"/>
    </xf>
    <xf numFmtId="0" fontId="147" fillId="40" borderId="19" xfId="0" applyFont="1" applyFill="1" applyBorder="1" applyAlignment="1">
      <alignment horizontal="center" vertical="center"/>
    </xf>
    <xf numFmtId="0" fontId="131" fillId="0" borderId="0" xfId="0" applyFont="1" applyAlignment="1">
      <alignment shrinkToFit="1"/>
    </xf>
    <xf numFmtId="0" fontId="29" fillId="0" borderId="0" xfId="0" applyFont="1" applyFill="1" applyBorder="1" applyAlignment="1">
      <alignment horizontal="distributed" vertical="center"/>
    </xf>
    <xf numFmtId="0" fontId="29" fillId="0" borderId="19" xfId="0" applyFont="1" applyBorder="1" applyAlignment="1">
      <alignment horizontal="distributed" vertical="center"/>
    </xf>
    <xf numFmtId="0" fontId="29" fillId="0" borderId="19" xfId="0" applyFont="1" applyFill="1" applyBorder="1" applyAlignment="1">
      <alignment horizontal="distributed" vertical="center"/>
    </xf>
    <xf numFmtId="0" fontId="131" fillId="0" borderId="23" xfId="0" applyFont="1" applyBorder="1" applyAlignment="1">
      <alignment horizontal="center" vertical="center"/>
    </xf>
    <xf numFmtId="0" fontId="22" fillId="0" borderId="0" xfId="0" applyFont="1" applyFill="1" applyBorder="1" applyAlignment="1">
      <alignment horizontal="distributed" vertical="center"/>
    </xf>
    <xf numFmtId="0" fontId="131" fillId="0" borderId="0" xfId="0" applyFont="1" applyBorder="1" applyAlignment="1">
      <alignment horizontal="center" vertical="center" shrinkToFit="1"/>
    </xf>
    <xf numFmtId="0" fontId="29" fillId="0" borderId="0" xfId="0" applyFont="1"/>
    <xf numFmtId="0" fontId="16" fillId="0" borderId="0" xfId="0" applyFont="1" applyFill="1" applyBorder="1"/>
    <xf numFmtId="0" fontId="22" fillId="0" borderId="15" xfId="0" applyFont="1" applyFill="1" applyBorder="1" applyAlignment="1">
      <alignment horizontal="center"/>
    </xf>
    <xf numFmtId="0" fontId="29" fillId="0" borderId="0" xfId="0" applyFont="1" applyFill="1" applyBorder="1" applyAlignment="1">
      <alignment horizontal="center" vertical="center"/>
    </xf>
    <xf numFmtId="0" fontId="132" fillId="41" borderId="286" xfId="0" applyFont="1" applyFill="1" applyBorder="1" applyAlignment="1">
      <alignment horizontal="center" vertical="center"/>
    </xf>
    <xf numFmtId="0" fontId="146" fillId="0" borderId="0" xfId="0" applyFont="1" applyAlignment="1">
      <alignment vertical="center"/>
    </xf>
    <xf numFmtId="0" fontId="149" fillId="0" borderId="0" xfId="0" applyFont="1" applyAlignment="1">
      <alignment horizontal="left"/>
    </xf>
    <xf numFmtId="0" fontId="54" fillId="29" borderId="0" xfId="0" applyFont="1" applyFill="1" applyAlignment="1">
      <alignment vertical="center"/>
    </xf>
    <xf numFmtId="0" fontId="14" fillId="44" borderId="0" xfId="0" applyFont="1" applyFill="1" applyAlignment="1">
      <alignment vertical="center"/>
    </xf>
    <xf numFmtId="0" fontId="14" fillId="43" borderId="0" xfId="0" applyFont="1" applyFill="1" applyAlignment="1">
      <alignment vertical="center"/>
    </xf>
    <xf numFmtId="0" fontId="14" fillId="29" borderId="0" xfId="0" applyFont="1" applyFill="1" applyAlignment="1">
      <alignment vertical="center"/>
    </xf>
    <xf numFmtId="0" fontId="14" fillId="44" borderId="0" xfId="0" applyFont="1" applyFill="1" applyBorder="1" applyAlignment="1">
      <alignment vertical="center"/>
    </xf>
    <xf numFmtId="0" fontId="18" fillId="44" borderId="0" xfId="0" applyFont="1" applyFill="1" applyAlignment="1">
      <alignment horizontal="right" vertical="center"/>
    </xf>
    <xf numFmtId="0" fontId="54" fillId="0" borderId="0" xfId="0" applyFont="1" applyAlignment="1">
      <alignment vertical="center"/>
    </xf>
    <xf numFmtId="0" fontId="55" fillId="44" borderId="0" xfId="0" applyFont="1" applyFill="1" applyBorder="1" applyAlignment="1">
      <alignment horizontal="center" vertical="top"/>
    </xf>
    <xf numFmtId="0" fontId="14" fillId="29" borderId="13" xfId="0" applyFont="1" applyFill="1" applyBorder="1" applyAlignment="1">
      <alignment vertical="center"/>
    </xf>
    <xf numFmtId="0" fontId="14" fillId="29" borderId="27" xfId="0" applyFont="1" applyFill="1" applyBorder="1" applyAlignment="1">
      <alignment vertical="center"/>
    </xf>
    <xf numFmtId="0" fontId="14" fillId="29" borderId="16" xfId="0" applyFont="1" applyFill="1" applyBorder="1" applyAlignment="1">
      <alignment vertical="center"/>
    </xf>
    <xf numFmtId="0" fontId="14" fillId="29" borderId="15" xfId="0" applyFont="1" applyFill="1" applyBorder="1" applyAlignment="1">
      <alignment vertical="center"/>
    </xf>
    <xf numFmtId="0" fontId="14" fillId="29" borderId="18" xfId="0" applyFont="1" applyFill="1" applyBorder="1" applyAlignment="1">
      <alignment vertical="center"/>
    </xf>
    <xf numFmtId="0" fontId="14" fillId="29" borderId="26" xfId="0" applyFont="1" applyFill="1" applyBorder="1" applyAlignment="1">
      <alignment vertical="center"/>
    </xf>
    <xf numFmtId="0" fontId="14" fillId="44" borderId="0" xfId="0" applyFont="1" applyFill="1" applyBorder="1" applyAlignment="1">
      <alignment horizontal="center" vertical="center"/>
    </xf>
    <xf numFmtId="0" fontId="14" fillId="29" borderId="13" xfId="0" applyFont="1" applyFill="1" applyBorder="1" applyAlignment="1">
      <alignment horizontal="center" vertical="center" wrapText="1"/>
    </xf>
    <xf numFmtId="0" fontId="14" fillId="29" borderId="18" xfId="0" applyFont="1" applyFill="1" applyBorder="1" applyAlignment="1">
      <alignment horizontal="center" vertical="center" wrapText="1"/>
    </xf>
    <xf numFmtId="0" fontId="14" fillId="44" borderId="14" xfId="0" applyFont="1" applyFill="1" applyBorder="1" applyAlignment="1">
      <alignment vertical="center"/>
    </xf>
    <xf numFmtId="0" fontId="14" fillId="44" borderId="14" xfId="0" applyFont="1" applyFill="1" applyBorder="1" applyAlignment="1">
      <alignment horizontal="distributed" vertical="center" wrapText="1"/>
    </xf>
    <xf numFmtId="0" fontId="14" fillId="29" borderId="16" xfId="0" applyFont="1" applyFill="1" applyBorder="1" applyAlignment="1">
      <alignment horizontal="center" vertical="center" wrapText="1"/>
    </xf>
    <xf numFmtId="0" fontId="14" fillId="29" borderId="14" xfId="0" applyFont="1" applyFill="1" applyBorder="1" applyAlignment="1">
      <alignment horizontal="distributed" vertical="center"/>
    </xf>
    <xf numFmtId="0" fontId="0" fillId="29" borderId="27" xfId="0" applyFont="1" applyFill="1" applyBorder="1" applyAlignment="1">
      <alignment vertical="center"/>
    </xf>
    <xf numFmtId="0" fontId="14" fillId="43" borderId="14" xfId="0" applyFont="1" applyFill="1" applyBorder="1" applyAlignment="1">
      <alignment horizontal="right" vertical="center" wrapText="1"/>
    </xf>
    <xf numFmtId="0" fontId="14" fillId="43" borderId="14" xfId="0" applyFont="1" applyFill="1" applyBorder="1" applyAlignment="1">
      <alignment horizontal="center" vertical="center" wrapText="1"/>
    </xf>
    <xf numFmtId="0" fontId="14" fillId="43" borderId="14" xfId="0" applyFont="1" applyFill="1" applyBorder="1" applyAlignment="1">
      <alignment horizontal="distributed" vertical="center"/>
    </xf>
    <xf numFmtId="0" fontId="14" fillId="43" borderId="14" xfId="0" applyFont="1" applyFill="1" applyBorder="1" applyAlignment="1">
      <alignment vertical="center"/>
    </xf>
    <xf numFmtId="0" fontId="14" fillId="43" borderId="14" xfId="0" applyFont="1" applyFill="1" applyBorder="1" applyAlignment="1">
      <alignment horizontal="center" vertical="center"/>
    </xf>
    <xf numFmtId="0" fontId="14" fillId="43" borderId="27" xfId="0" applyFont="1" applyFill="1" applyBorder="1" applyAlignment="1">
      <alignment horizontal="center" vertical="center"/>
    </xf>
    <xf numFmtId="0" fontId="0" fillId="29" borderId="15" xfId="0" applyFont="1" applyFill="1" applyBorder="1" applyAlignment="1">
      <alignment vertical="center"/>
    </xf>
    <xf numFmtId="0" fontId="14" fillId="43" borderId="16" xfId="0" applyFont="1" applyFill="1" applyBorder="1" applyAlignment="1">
      <alignment horizontal="left" vertical="center" wrapText="1"/>
    </xf>
    <xf numFmtId="0" fontId="14" fillId="43" borderId="0" xfId="0" applyFont="1" applyFill="1" applyBorder="1" applyAlignment="1">
      <alignment horizontal="right" vertical="center" wrapText="1"/>
    </xf>
    <xf numFmtId="0" fontId="14" fillId="43" borderId="0" xfId="0" applyFont="1" applyFill="1" applyBorder="1" applyAlignment="1">
      <alignment horizontal="center" vertical="center" wrapText="1"/>
    </xf>
    <xf numFmtId="0" fontId="14" fillId="43" borderId="0" xfId="0" applyFont="1" applyFill="1" applyBorder="1" applyAlignment="1">
      <alignment horizontal="distributed" vertical="center"/>
    </xf>
    <xf numFmtId="0" fontId="14" fillId="43" borderId="0" xfId="0" applyFont="1" applyFill="1" applyBorder="1" applyAlignment="1">
      <alignment vertical="center"/>
    </xf>
    <xf numFmtId="0" fontId="14" fillId="43" borderId="0" xfId="0" applyFont="1" applyFill="1" applyBorder="1" applyAlignment="1">
      <alignment horizontal="center" vertical="center"/>
    </xf>
    <xf numFmtId="0" fontId="14" fillId="43" borderId="15" xfId="0" applyFont="1" applyFill="1" applyBorder="1" applyAlignment="1">
      <alignment horizontal="center" vertical="center"/>
    </xf>
    <xf numFmtId="0" fontId="14" fillId="44" borderId="0" xfId="0" applyFont="1" applyFill="1" applyBorder="1" applyAlignment="1"/>
    <xf numFmtId="0" fontId="14" fillId="29" borderId="0" xfId="0" applyFont="1" applyFill="1" applyBorder="1" applyAlignment="1">
      <alignment horizontal="distributed" vertical="center"/>
    </xf>
    <xf numFmtId="0" fontId="14" fillId="43" borderId="16" xfId="0" applyFont="1" applyFill="1" applyBorder="1" applyAlignment="1">
      <alignment horizontal="right" vertical="center" wrapText="1"/>
    </xf>
    <xf numFmtId="0" fontId="14" fillId="29" borderId="10" xfId="0" applyFont="1" applyFill="1" applyBorder="1" applyAlignment="1">
      <alignment horizontal="distributed" vertical="center"/>
    </xf>
    <xf numFmtId="0" fontId="0" fillId="29" borderId="26" xfId="0" applyFont="1" applyFill="1" applyBorder="1" applyAlignment="1">
      <alignment vertical="center"/>
    </xf>
    <xf numFmtId="0" fontId="14" fillId="43" borderId="10" xfId="0" applyFont="1" applyFill="1" applyBorder="1" applyAlignment="1">
      <alignment horizontal="right" vertical="center" wrapText="1"/>
    </xf>
    <xf numFmtId="0" fontId="14" fillId="43" borderId="10" xfId="0" applyFont="1" applyFill="1" applyBorder="1" applyAlignment="1">
      <alignment horizontal="center" vertical="center" wrapText="1"/>
    </xf>
    <xf numFmtId="0" fontId="14" fillId="43" borderId="10" xfId="0" applyFont="1" applyFill="1" applyBorder="1" applyAlignment="1">
      <alignment vertical="center"/>
    </xf>
    <xf numFmtId="0" fontId="14" fillId="43" borderId="10" xfId="0" applyFont="1" applyFill="1" applyBorder="1" applyAlignment="1">
      <alignment horizontal="center" vertical="center"/>
    </xf>
    <xf numFmtId="0" fontId="14" fillId="43" borderId="10" xfId="0" applyFont="1" applyFill="1" applyBorder="1" applyAlignment="1">
      <alignment horizontal="left" vertical="center"/>
    </xf>
    <xf numFmtId="0" fontId="14" fillId="43" borderId="26" xfId="0" applyFont="1" applyFill="1" applyBorder="1" applyAlignment="1">
      <alignment horizontal="center" vertical="center"/>
    </xf>
    <xf numFmtId="0" fontId="14" fillId="44" borderId="28" xfId="0" applyFont="1" applyFill="1" applyBorder="1" applyAlignment="1">
      <alignment vertical="center"/>
    </xf>
    <xf numFmtId="0" fontId="14" fillId="44" borderId="0" xfId="0" applyFont="1" applyFill="1" applyBorder="1" applyAlignment="1">
      <alignment horizontal="right" vertical="center"/>
    </xf>
    <xf numFmtId="0" fontId="14" fillId="29" borderId="13" xfId="0" applyFont="1" applyFill="1" applyBorder="1" applyAlignment="1">
      <alignment horizontal="center" vertical="center"/>
    </xf>
    <xf numFmtId="0" fontId="14" fillId="29" borderId="27"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6" xfId="0" applyFont="1" applyFill="1" applyBorder="1" applyAlignment="1">
      <alignment horizontal="center" vertical="center"/>
    </xf>
    <xf numFmtId="0" fontId="14" fillId="44" borderId="0" xfId="0" applyFont="1" applyFill="1" applyBorder="1" applyAlignment="1">
      <alignment horizontal="left" vertical="center"/>
    </xf>
    <xf numFmtId="0" fontId="14" fillId="29" borderId="14" xfId="0" applyFont="1" applyFill="1" applyBorder="1" applyAlignment="1">
      <alignment horizontal="center" vertical="center"/>
    </xf>
    <xf numFmtId="0" fontId="14" fillId="29" borderId="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0" xfId="0" applyFont="1" applyFill="1" applyBorder="1" applyAlignment="1">
      <alignment vertical="center"/>
    </xf>
    <xf numFmtId="0" fontId="14" fillId="44" borderId="16" xfId="0" applyFont="1" applyFill="1" applyBorder="1" applyAlignment="1">
      <alignment vertical="center"/>
    </xf>
    <xf numFmtId="0" fontId="14" fillId="44" borderId="18" xfId="0" applyFont="1" applyFill="1" applyBorder="1" applyAlignment="1">
      <alignment vertical="center"/>
    </xf>
    <xf numFmtId="0" fontId="14" fillId="44" borderId="10" xfId="0" applyFont="1" applyFill="1" applyBorder="1" applyAlignment="1">
      <alignment vertical="center"/>
    </xf>
    <xf numFmtId="0" fontId="14" fillId="44" borderId="0" xfId="0" applyFont="1" applyFill="1" applyBorder="1" applyAlignment="1">
      <alignment horizontal="distributed" vertical="center" wrapText="1"/>
    </xf>
    <xf numFmtId="0" fontId="17" fillId="44" borderId="0" xfId="0" applyFont="1" applyFill="1" applyBorder="1" applyAlignment="1">
      <alignment horizontal="distributed" vertical="center" wrapText="1"/>
    </xf>
    <xf numFmtId="0" fontId="14" fillId="44" borderId="13" xfId="0" applyFont="1" applyFill="1" applyBorder="1" applyAlignment="1">
      <alignment vertical="center"/>
    </xf>
    <xf numFmtId="0" fontId="14" fillId="44" borderId="27" xfId="0" applyFont="1" applyFill="1" applyBorder="1" applyAlignment="1">
      <alignment vertical="center"/>
    </xf>
    <xf numFmtId="0" fontId="14" fillId="44" borderId="26" xfId="0" applyFont="1" applyFill="1" applyBorder="1" applyAlignment="1">
      <alignment vertical="center"/>
    </xf>
    <xf numFmtId="0" fontId="17" fillId="29" borderId="0" xfId="0" applyFont="1" applyFill="1" applyBorder="1" applyAlignment="1">
      <alignment horizontal="left" vertical="center" wrapText="1"/>
    </xf>
    <xf numFmtId="0" fontId="17" fillId="29" borderId="0" xfId="0" applyFont="1" applyFill="1" applyBorder="1" applyAlignment="1">
      <alignment horizontal="center" vertical="center" wrapText="1"/>
    </xf>
    <xf numFmtId="0" fontId="17" fillId="29" borderId="0" xfId="0" applyFont="1" applyFill="1" applyBorder="1" applyAlignment="1">
      <alignment horizontal="left" vertical="center"/>
    </xf>
    <xf numFmtId="0" fontId="14" fillId="44" borderId="15" xfId="0" applyFont="1" applyFill="1" applyBorder="1" applyAlignment="1">
      <alignment vertical="center"/>
    </xf>
    <xf numFmtId="0" fontId="0" fillId="29" borderId="0" xfId="0" applyFont="1" applyFill="1" applyAlignment="1">
      <alignment vertical="center"/>
    </xf>
    <xf numFmtId="0" fontId="152" fillId="29" borderId="0" xfId="0" applyFont="1" applyFill="1" applyAlignment="1">
      <alignment horizontal="left" vertical="center"/>
    </xf>
    <xf numFmtId="0" fontId="19" fillId="44" borderId="0" xfId="0" applyFont="1" applyFill="1" applyBorder="1" applyAlignment="1">
      <alignment horizontal="distributed" vertical="center" wrapText="1"/>
    </xf>
    <xf numFmtId="0" fontId="19" fillId="44" borderId="14" xfId="0" applyFont="1" applyFill="1" applyBorder="1" applyAlignment="1">
      <alignment horizontal="distributed" vertical="center" wrapText="1"/>
    </xf>
    <xf numFmtId="0" fontId="153" fillId="44" borderId="0" xfId="0" applyFont="1" applyFill="1" applyBorder="1" applyAlignment="1">
      <alignment horizontal="left" vertical="center"/>
    </xf>
    <xf numFmtId="0" fontId="54" fillId="29" borderId="0" xfId="0" applyFont="1" applyFill="1" applyAlignment="1">
      <alignment horizontal="left" vertical="center"/>
    </xf>
    <xf numFmtId="0" fontId="153" fillId="29" borderId="0" xfId="0" applyFont="1" applyFill="1" applyAlignment="1">
      <alignment horizontal="left" vertical="center"/>
    </xf>
    <xf numFmtId="0" fontId="14" fillId="29" borderId="0" xfId="0" applyFont="1" applyFill="1" applyBorder="1" applyAlignment="1">
      <alignment horizontal="center" vertical="center" wrapText="1"/>
    </xf>
    <xf numFmtId="0" fontId="153" fillId="29" borderId="0" xfId="0" applyFont="1" applyFill="1" applyBorder="1" applyAlignment="1">
      <alignment horizontal="center" vertical="center"/>
    </xf>
    <xf numFmtId="0" fontId="153" fillId="44" borderId="0" xfId="0" applyFont="1" applyFill="1" applyAlignment="1">
      <alignment horizontal="left" vertical="center"/>
    </xf>
    <xf numFmtId="0" fontId="54" fillId="0" borderId="0" xfId="0" applyFont="1" applyBorder="1" applyAlignment="1">
      <alignment vertical="center"/>
    </xf>
    <xf numFmtId="0" fontId="56" fillId="44" borderId="0" xfId="0" applyFont="1" applyFill="1" applyAlignment="1">
      <alignment horizontal="left" vertical="center"/>
    </xf>
    <xf numFmtId="0" fontId="55" fillId="44" borderId="0" xfId="0" applyFont="1" applyFill="1" applyAlignment="1">
      <alignment horizontal="center" vertical="top"/>
    </xf>
    <xf numFmtId="0" fontId="17" fillId="43" borderId="0" xfId="0" applyFont="1" applyFill="1" applyAlignment="1">
      <alignment horizontal="distributed" vertical="center" wrapText="1"/>
    </xf>
    <xf numFmtId="0" fontId="17" fillId="43" borderId="10" xfId="0" applyFont="1" applyFill="1" applyBorder="1" applyAlignment="1">
      <alignment horizontal="distributed" vertical="center" wrapText="1"/>
    </xf>
    <xf numFmtId="0" fontId="14" fillId="44" borderId="0" xfId="0" applyFont="1" applyFill="1" applyAlignment="1">
      <alignment horizontal="distributed" vertical="center"/>
    </xf>
    <xf numFmtId="0" fontId="14" fillId="0" borderId="0" xfId="0" applyFont="1" applyFill="1" applyBorder="1" applyAlignment="1">
      <alignment vertical="center"/>
    </xf>
    <xf numFmtId="0" fontId="17" fillId="44" borderId="0" xfId="0" applyFont="1" applyFill="1" applyBorder="1" applyAlignment="1">
      <alignment vertical="center"/>
    </xf>
    <xf numFmtId="0" fontId="17" fillId="44" borderId="0" xfId="0" applyFont="1" applyFill="1" applyAlignment="1">
      <alignment horizontal="distributed" vertical="center"/>
    </xf>
    <xf numFmtId="0" fontId="17" fillId="44" borderId="0" xfId="0" applyFont="1" applyFill="1" applyBorder="1" applyAlignment="1">
      <alignment horizontal="right" vertical="center"/>
    </xf>
    <xf numFmtId="0" fontId="56" fillId="44" borderId="0" xfId="0" applyFont="1" applyFill="1" applyAlignment="1">
      <alignment vertical="center"/>
    </xf>
    <xf numFmtId="0" fontId="56" fillId="44" borderId="0" xfId="0" applyFont="1" applyFill="1" applyBorder="1" applyAlignment="1">
      <alignment vertical="center"/>
    </xf>
    <xf numFmtId="0" fontId="14" fillId="44" borderId="0" xfId="0" applyFont="1" applyFill="1" applyBorder="1" applyAlignment="1">
      <alignment horizontal="distributed" vertical="center"/>
    </xf>
    <xf numFmtId="0" fontId="17" fillId="44" borderId="0" xfId="0" applyFont="1" applyFill="1" applyAlignment="1">
      <alignment vertical="center"/>
    </xf>
    <xf numFmtId="0" fontId="153" fillId="44" borderId="0" xfId="0" applyFont="1" applyFill="1" applyAlignment="1">
      <alignment vertical="center"/>
    </xf>
    <xf numFmtId="0" fontId="155" fillId="44" borderId="0" xfId="0" applyFont="1" applyFill="1" applyAlignment="1">
      <alignment vertical="center"/>
    </xf>
    <xf numFmtId="0" fontId="54" fillId="44" borderId="0" xfId="0" applyFont="1" applyFill="1" applyAlignment="1">
      <alignment vertical="center"/>
    </xf>
    <xf numFmtId="0" fontId="87" fillId="29" borderId="0" xfId="0" applyFont="1" applyFill="1" applyAlignment="1">
      <alignment vertical="center"/>
    </xf>
    <xf numFmtId="0" fontId="153" fillId="29" borderId="0" xfId="0" applyFont="1" applyFill="1" applyAlignment="1">
      <alignment vertical="center"/>
    </xf>
    <xf numFmtId="0" fontId="54" fillId="29" borderId="0" xfId="0" applyFont="1" applyFill="1" applyBorder="1" applyAlignment="1">
      <alignment vertical="center"/>
    </xf>
    <xf numFmtId="0" fontId="15" fillId="0" borderId="0" xfId="69" applyFont="1" applyFill="1" applyAlignment="1">
      <alignment vertical="center"/>
    </xf>
    <xf numFmtId="0" fontId="14" fillId="0" borderId="0" xfId="69" applyFont="1" applyFill="1" applyAlignment="1">
      <alignment vertical="center"/>
    </xf>
    <xf numFmtId="0" fontId="0" fillId="0" borderId="0" xfId="69" applyFont="1" applyAlignment="1">
      <alignment horizontal="right" vertical="top"/>
    </xf>
    <xf numFmtId="0" fontId="0" fillId="0" borderId="0" xfId="69" applyFont="1" applyAlignment="1">
      <alignment vertical="center"/>
    </xf>
    <xf numFmtId="0" fontId="14" fillId="0" borderId="0" xfId="69" applyFont="1" applyFill="1" applyBorder="1" applyAlignment="1">
      <alignment vertical="center"/>
    </xf>
    <xf numFmtId="0" fontId="156" fillId="0" borderId="0" xfId="69" applyFont="1" applyFill="1" applyBorder="1" applyAlignment="1">
      <alignment horizontal="left" vertical="center"/>
    </xf>
    <xf numFmtId="0" fontId="140" fillId="0" borderId="0" xfId="69" applyFont="1" applyFill="1" applyBorder="1" applyAlignment="1">
      <alignment vertical="center" wrapText="1"/>
    </xf>
    <xf numFmtId="0" fontId="22" fillId="0" borderId="0" xfId="69" applyFont="1" applyFill="1" applyBorder="1" applyAlignment="1">
      <alignment vertical="center"/>
    </xf>
    <xf numFmtId="0" fontId="56" fillId="0" borderId="0" xfId="69" applyFont="1" applyFill="1" applyAlignment="1">
      <alignment horizontal="distributed" vertical="center" indent="1"/>
    </xf>
    <xf numFmtId="0" fontId="157" fillId="0" borderId="0" xfId="69" applyFont="1" applyFill="1" applyBorder="1" applyAlignment="1">
      <alignment horizontal="center" vertical="center"/>
    </xf>
    <xf numFmtId="0" fontId="14" fillId="0" borderId="0" xfId="69" applyFont="1" applyFill="1" applyBorder="1" applyAlignment="1">
      <alignment horizontal="right" vertical="center"/>
    </xf>
    <xf numFmtId="0" fontId="17" fillId="0" borderId="0" xfId="69" applyFont="1" applyFill="1" applyBorder="1" applyAlignment="1">
      <alignment horizontal="right" vertical="center"/>
    </xf>
    <xf numFmtId="0" fontId="14" fillId="0" borderId="0" xfId="69" applyFont="1" applyFill="1" applyBorder="1" applyAlignment="1">
      <alignment horizontal="center" vertical="center" wrapText="1"/>
    </xf>
    <xf numFmtId="0" fontId="17" fillId="0" borderId="0" xfId="69" applyFont="1" applyFill="1" applyBorder="1" applyAlignment="1"/>
    <xf numFmtId="0" fontId="17" fillId="0" borderId="0" xfId="69" applyFont="1" applyFill="1" applyBorder="1" applyAlignment="1">
      <alignment vertical="center"/>
    </xf>
    <xf numFmtId="0" fontId="17" fillId="0" borderId="0" xfId="69" applyFont="1" applyFill="1" applyAlignment="1">
      <alignment vertical="center"/>
    </xf>
    <xf numFmtId="0" fontId="158" fillId="0" borderId="0" xfId="69" applyFont="1" applyFill="1" applyBorder="1" applyAlignment="1">
      <alignment vertical="center"/>
    </xf>
    <xf numFmtId="0" fontId="159" fillId="0" borderId="0" xfId="69" applyFont="1" applyFill="1" applyBorder="1" applyAlignment="1">
      <alignment vertical="center"/>
    </xf>
    <xf numFmtId="0" fontId="22" fillId="0" borderId="0" xfId="69" applyFont="1" applyAlignment="1">
      <alignment vertical="center"/>
    </xf>
    <xf numFmtId="0" fontId="17" fillId="0" borderId="0" xfId="69" applyFont="1" applyAlignment="1">
      <alignment vertical="center"/>
    </xf>
    <xf numFmtId="0" fontId="158" fillId="0" borderId="0" xfId="69" applyFont="1" applyAlignment="1">
      <alignment vertical="center" wrapText="1"/>
    </xf>
    <xf numFmtId="0" fontId="17" fillId="0" borderId="0" xfId="69" applyFont="1" applyAlignment="1">
      <alignment vertical="center" wrapText="1"/>
    </xf>
    <xf numFmtId="0" fontId="57" fillId="0" borderId="0" xfId="69" applyFont="1" applyAlignment="1">
      <alignment vertical="center"/>
    </xf>
    <xf numFmtId="0" fontId="158" fillId="0" borderId="0" xfId="69" applyFont="1" applyAlignment="1">
      <alignment vertical="center"/>
    </xf>
    <xf numFmtId="0" fontId="57" fillId="0" borderId="0" xfId="69" applyFont="1" applyAlignment="1">
      <alignment vertical="center" wrapText="1"/>
    </xf>
    <xf numFmtId="0" fontId="160" fillId="0" borderId="0" xfId="69" applyFont="1" applyAlignment="1">
      <alignment vertical="center" wrapText="1"/>
    </xf>
    <xf numFmtId="0" fontId="14" fillId="0" borderId="0" xfId="69" applyFont="1" applyAlignment="1">
      <alignment vertical="center"/>
    </xf>
    <xf numFmtId="0" fontId="160" fillId="0" borderId="0" xfId="69" applyFont="1" applyAlignment="1">
      <alignment vertical="center"/>
    </xf>
    <xf numFmtId="0" fontId="161" fillId="0" borderId="0" xfId="69" applyFont="1" applyAlignment="1">
      <alignment vertical="center"/>
    </xf>
    <xf numFmtId="0" fontId="154" fillId="0" borderId="0" xfId="44" applyFont="1">
      <alignment vertical="center"/>
    </xf>
    <xf numFmtId="0" fontId="154" fillId="0" borderId="0" xfId="44" applyFont="1" applyAlignment="1">
      <alignment vertical="center"/>
    </xf>
    <xf numFmtId="0" fontId="154" fillId="0" borderId="0" xfId="44" applyFont="1" applyFill="1" applyAlignment="1">
      <alignment vertical="center"/>
    </xf>
    <xf numFmtId="0" fontId="71" fillId="0" borderId="0" xfId="44">
      <alignment vertical="center"/>
    </xf>
    <xf numFmtId="0" fontId="154" fillId="0" borderId="0" xfId="44" applyFont="1" applyAlignment="1">
      <alignment horizontal="center" vertical="center"/>
    </xf>
    <xf numFmtId="0" fontId="154" fillId="30" borderId="0" xfId="44" applyFont="1" applyFill="1" applyAlignment="1">
      <alignment horizontal="left" vertical="center"/>
    </xf>
    <xf numFmtId="0" fontId="71" fillId="30" borderId="0" xfId="44" applyFill="1">
      <alignment vertical="center"/>
    </xf>
    <xf numFmtId="0" fontId="154" fillId="30" borderId="0" xfId="44" applyFont="1" applyFill="1">
      <alignment vertical="center"/>
    </xf>
    <xf numFmtId="0" fontId="154" fillId="31" borderId="0" xfId="44" applyFont="1" applyFill="1">
      <alignment vertical="center"/>
    </xf>
    <xf numFmtId="0" fontId="28" fillId="0" borderId="0" xfId="0" applyFont="1" applyAlignment="1"/>
    <xf numFmtId="0" fontId="131" fillId="0" borderId="0" xfId="0" applyFont="1" applyAlignment="1">
      <alignment horizontal="right"/>
    </xf>
    <xf numFmtId="0" fontId="24" fillId="40" borderId="331" xfId="70" applyFont="1" applyFill="1" applyBorder="1" applyAlignment="1">
      <alignment horizontal="center" vertical="center"/>
    </xf>
    <xf numFmtId="0" fontId="17" fillId="0" borderId="12" xfId="0" applyFont="1" applyBorder="1" applyAlignment="1">
      <alignment horizontal="left" vertical="center" wrapText="1"/>
    </xf>
    <xf numFmtId="0" fontId="17" fillId="0" borderId="11" xfId="0" applyFont="1" applyBorder="1" applyAlignment="1">
      <alignment horizontal="right" vertical="center" wrapText="1"/>
    </xf>
    <xf numFmtId="0" fontId="17" fillId="0" borderId="19" xfId="0" applyFont="1" applyBorder="1" applyAlignment="1">
      <alignment horizontal="center" vertical="center"/>
    </xf>
    <xf numFmtId="0" fontId="0" fillId="0" borderId="0" xfId="0" applyAlignment="1">
      <alignment horizontal="left" vertical="center" wrapText="1"/>
    </xf>
    <xf numFmtId="0" fontId="17" fillId="0" borderId="19" xfId="0" applyFont="1" applyBorder="1" applyAlignment="1">
      <alignment vertical="center"/>
    </xf>
    <xf numFmtId="0" fontId="117" fillId="0" borderId="0" xfId="81" applyFont="1">
      <alignment vertical="center"/>
    </xf>
    <xf numFmtId="0" fontId="117" fillId="0" borderId="0" xfId="81" applyFont="1" applyAlignment="1">
      <alignment vertical="center" wrapText="1"/>
    </xf>
    <xf numFmtId="0" fontId="117" fillId="0" borderId="0" xfId="81" applyFont="1" applyAlignment="1">
      <alignment horizontal="center" vertical="center" wrapText="1"/>
    </xf>
    <xf numFmtId="0" fontId="117" fillId="0" borderId="0" xfId="81" applyFont="1" applyAlignment="1">
      <alignment horizontal="center" vertical="center"/>
    </xf>
    <xf numFmtId="0" fontId="117" fillId="0" borderId="0" xfId="81" applyFont="1" applyAlignment="1">
      <alignment horizontal="right" vertical="center"/>
    </xf>
    <xf numFmtId="0" fontId="82" fillId="0" borderId="0" xfId="81" applyFont="1">
      <alignment vertical="center"/>
    </xf>
    <xf numFmtId="0" fontId="82" fillId="0" borderId="0" xfId="81" applyFont="1" applyAlignment="1">
      <alignment horizontal="center" vertical="center"/>
    </xf>
    <xf numFmtId="0" fontId="82" fillId="0" borderId="0" xfId="81" applyFont="1" applyAlignment="1">
      <alignment horizontal="right" vertical="center"/>
    </xf>
    <xf numFmtId="0" fontId="121" fillId="0" borderId="0" xfId="81" applyFont="1">
      <alignment vertical="center"/>
    </xf>
    <xf numFmtId="0" fontId="121" fillId="35" borderId="216" xfId="81" applyFont="1" applyFill="1" applyBorder="1" applyAlignment="1">
      <alignment horizontal="center" vertical="center"/>
    </xf>
    <xf numFmtId="0" fontId="121" fillId="35" borderId="23" xfId="81" applyFont="1" applyFill="1" applyBorder="1" applyAlignment="1">
      <alignment horizontal="center" vertical="center"/>
    </xf>
    <xf numFmtId="0" fontId="121" fillId="35" borderId="19" xfId="81" applyFont="1" applyFill="1" applyBorder="1" applyAlignment="1">
      <alignment horizontal="center" vertical="center"/>
    </xf>
    <xf numFmtId="0" fontId="82" fillId="0" borderId="19" xfId="81" applyFont="1" applyBorder="1" applyAlignment="1">
      <alignment horizontal="center" vertical="center"/>
    </xf>
    <xf numFmtId="0" fontId="82" fillId="0" borderId="216" xfId="81" applyFont="1" applyBorder="1" applyAlignment="1">
      <alignment horizontal="center" vertical="center" wrapText="1"/>
    </xf>
    <xf numFmtId="0" fontId="82" fillId="0" borderId="216" xfId="81" applyFont="1" applyBorder="1" applyAlignment="1">
      <alignment horizontal="center" vertical="center"/>
    </xf>
    <xf numFmtId="0" fontId="119" fillId="0" borderId="23" xfId="81" applyFont="1" applyBorder="1" applyAlignment="1">
      <alignment horizontal="center" vertical="center" shrinkToFit="1"/>
    </xf>
    <xf numFmtId="0" fontId="119" fillId="0" borderId="23" xfId="81" applyFont="1" applyBorder="1" applyAlignment="1">
      <alignment horizontal="left" vertical="center" wrapText="1"/>
    </xf>
    <xf numFmtId="0" fontId="82" fillId="0" borderId="23" xfId="81" applyFont="1" applyBorder="1" applyAlignment="1">
      <alignment horizontal="center" vertical="center"/>
    </xf>
    <xf numFmtId="0" fontId="120" fillId="0" borderId="23" xfId="81" applyFont="1" applyBorder="1" applyAlignment="1">
      <alignment vertical="center" wrapText="1" shrinkToFit="1"/>
    </xf>
    <xf numFmtId="0" fontId="119" fillId="0" borderId="19" xfId="81" applyFont="1" applyBorder="1" applyAlignment="1">
      <alignment horizontal="center" vertical="center" shrinkToFit="1"/>
    </xf>
    <xf numFmtId="0" fontId="119" fillId="0" borderId="19" xfId="81" applyFont="1" applyBorder="1" applyAlignment="1">
      <alignment horizontal="left" vertical="center" wrapText="1"/>
    </xf>
    <xf numFmtId="0" fontId="120" fillId="0" borderId="19" xfId="81" applyFont="1" applyBorder="1" applyAlignment="1">
      <alignment vertical="center" wrapText="1"/>
    </xf>
    <xf numFmtId="0" fontId="122" fillId="35" borderId="19" xfId="81" applyFont="1" applyFill="1" applyBorder="1" applyAlignment="1">
      <alignment horizontal="center" vertical="center" shrinkToFit="1"/>
    </xf>
    <xf numFmtId="0" fontId="122" fillId="35" borderId="19" xfId="81" applyFont="1" applyFill="1" applyBorder="1" applyAlignment="1">
      <alignment vertical="center" shrinkToFit="1"/>
    </xf>
    <xf numFmtId="0" fontId="122" fillId="35" borderId="19" xfId="81" applyFont="1" applyFill="1" applyBorder="1" applyAlignment="1">
      <alignment vertical="center" wrapText="1"/>
    </xf>
    <xf numFmtId="0" fontId="119" fillId="0" borderId="0" xfId="81" applyFont="1" applyAlignment="1">
      <alignment horizontal="center" vertical="center" wrapText="1"/>
    </xf>
    <xf numFmtId="0" fontId="119" fillId="0" borderId="0" xfId="81" applyFont="1" applyAlignment="1">
      <alignment vertical="center" wrapText="1"/>
    </xf>
    <xf numFmtId="0" fontId="119" fillId="0" borderId="0" xfId="81" applyFont="1" applyAlignment="1">
      <alignment horizontal="center" vertical="center"/>
    </xf>
    <xf numFmtId="0" fontId="82" fillId="0" borderId="0" xfId="81" applyFont="1" applyAlignment="1">
      <alignment vertical="center" shrinkToFit="1"/>
    </xf>
    <xf numFmtId="0" fontId="119" fillId="0" borderId="21" xfId="81" applyFont="1" applyBorder="1" applyAlignment="1">
      <alignment horizontal="center" vertical="center" shrinkToFit="1"/>
    </xf>
    <xf numFmtId="0" fontId="119" fillId="0" borderId="19" xfId="81" applyFont="1" applyBorder="1" applyAlignment="1">
      <alignment horizontal="center" vertical="center" wrapText="1"/>
    </xf>
    <xf numFmtId="0" fontId="119" fillId="0" borderId="19" xfId="81" applyFont="1" applyBorder="1" applyAlignment="1">
      <alignment horizontal="center" vertical="center"/>
    </xf>
    <xf numFmtId="0" fontId="120" fillId="0" borderId="19" xfId="81" applyFont="1" applyBorder="1" applyAlignment="1">
      <alignment vertical="center" wrapText="1" shrinkToFit="1"/>
    </xf>
    <xf numFmtId="0" fontId="119" fillId="0" borderId="19" xfId="81" applyFont="1" applyBorder="1" applyAlignment="1">
      <alignment vertical="center" shrinkToFit="1"/>
    </xf>
    <xf numFmtId="0" fontId="119" fillId="0" borderId="19" xfId="81" applyFont="1" applyBorder="1" applyAlignment="1">
      <alignment vertical="center" wrapText="1"/>
    </xf>
    <xf numFmtId="0" fontId="117" fillId="0" borderId="216" xfId="81" applyFont="1" applyBorder="1" applyAlignment="1">
      <alignment horizontal="center" vertical="center"/>
    </xf>
    <xf numFmtId="0" fontId="120" fillId="0" borderId="19" xfId="81" applyFont="1" applyBorder="1" applyAlignment="1">
      <alignment horizontal="left" vertical="center" wrapText="1" shrinkToFit="1"/>
    </xf>
    <xf numFmtId="0" fontId="58" fillId="0" borderId="0" xfId="0" applyFont="1" applyAlignment="1">
      <alignment vertical="center" wrapText="1"/>
    </xf>
    <xf numFmtId="0" fontId="58" fillId="0" borderId="0" xfId="0" applyFont="1" applyAlignment="1">
      <alignment horizontal="right" vertical="center" wrapText="1"/>
    </xf>
    <xf numFmtId="0" fontId="0" fillId="0" borderId="0" xfId="0" applyAlignment="1">
      <alignment horizontal="left" vertical="center" indent="1"/>
    </xf>
    <xf numFmtId="3" fontId="0" fillId="0" borderId="0" xfId="0" quotePrefix="1" applyNumberFormat="1" applyAlignment="1">
      <alignment vertical="center" wrapText="1"/>
    </xf>
    <xf numFmtId="0" fontId="0" fillId="0" borderId="0" xfId="0" quotePrefix="1" applyAlignment="1">
      <alignment vertical="center" wrapText="1"/>
    </xf>
    <xf numFmtId="0" fontId="132" fillId="0" borderId="34" xfId="0" applyFont="1" applyFill="1" applyBorder="1" applyAlignment="1">
      <alignment horizontal="center" vertical="center"/>
    </xf>
    <xf numFmtId="0" fontId="22" fillId="0" borderId="123" xfId="0" applyFont="1" applyFill="1" applyBorder="1" applyAlignment="1">
      <alignment horizontal="center" vertical="center" wrapText="1"/>
    </xf>
    <xf numFmtId="0" fontId="22" fillId="0" borderId="138" xfId="0" applyFont="1" applyFill="1" applyBorder="1" applyAlignment="1">
      <alignment horizontal="center" vertical="center" wrapText="1"/>
    </xf>
    <xf numFmtId="0" fontId="0" fillId="0" borderId="43" xfId="0" applyFill="1" applyBorder="1" applyAlignment="1">
      <alignment horizontal="left" vertical="center" wrapText="1"/>
    </xf>
    <xf numFmtId="0" fontId="0" fillId="0" borderId="139" xfId="0" applyFill="1" applyBorder="1" applyAlignment="1">
      <alignment horizontal="left" vertical="center" wrapText="1"/>
    </xf>
    <xf numFmtId="0" fontId="0" fillId="0" borderId="123" xfId="0" applyFill="1" applyBorder="1" applyAlignment="1">
      <alignment horizontal="center" vertical="center" shrinkToFit="1"/>
    </xf>
    <xf numFmtId="0" fontId="0" fillId="0" borderId="138" xfId="0" applyFill="1" applyBorder="1" applyAlignment="1">
      <alignment horizontal="center" vertical="center" shrinkToFit="1"/>
    </xf>
    <xf numFmtId="0" fontId="22" fillId="0" borderId="138" xfId="0" applyFont="1" applyFill="1" applyBorder="1" applyAlignment="1">
      <alignment horizontal="center" vertical="center"/>
    </xf>
    <xf numFmtId="0" fontId="105" fillId="0" borderId="123" xfId="66" applyFont="1" applyFill="1" applyBorder="1" applyAlignment="1">
      <alignment horizontal="center" vertical="center"/>
    </xf>
    <xf numFmtId="0" fontId="105" fillId="0" borderId="138" xfId="66" applyFont="1" applyFill="1" applyBorder="1" applyAlignment="1">
      <alignment horizontal="center" vertical="center"/>
    </xf>
    <xf numFmtId="0" fontId="22" fillId="0" borderId="43" xfId="0" applyFont="1" applyFill="1" applyBorder="1" applyAlignment="1">
      <alignment horizontal="left" vertical="center"/>
    </xf>
    <xf numFmtId="0" fontId="22" fillId="0" borderId="139" xfId="0" applyFont="1" applyFill="1" applyBorder="1" applyAlignment="1">
      <alignment horizontal="left" vertical="center"/>
    </xf>
    <xf numFmtId="0" fontId="22" fillId="0" borderId="43" xfId="0" applyFont="1" applyFill="1" applyBorder="1" applyAlignment="1">
      <alignment horizontal="left" vertical="center" shrinkToFit="1"/>
    </xf>
    <xf numFmtId="0" fontId="22" fillId="0" borderId="139" xfId="0" applyFont="1" applyFill="1" applyBorder="1" applyAlignment="1">
      <alignment horizontal="left" vertical="center" shrinkToFit="1"/>
    </xf>
    <xf numFmtId="0" fontId="22" fillId="0" borderId="12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8" xfId="0" applyFont="1" applyFill="1" applyBorder="1" applyAlignment="1">
      <alignment horizontal="left" vertical="center"/>
    </xf>
    <xf numFmtId="0" fontId="0" fillId="0" borderId="42" xfId="0" applyFont="1" applyBorder="1" applyAlignment="1">
      <alignment horizontal="left" vertical="center" wrapText="1"/>
    </xf>
    <xf numFmtId="0" fontId="0" fillId="0" borderId="41" xfId="0" applyFont="1" applyBorder="1" applyAlignment="1">
      <alignment horizontal="left" vertical="center" wrapText="1"/>
    </xf>
    <xf numFmtId="0" fontId="134" fillId="0" borderId="138" xfId="66" applyFont="1" applyFill="1" applyBorder="1" applyAlignment="1">
      <alignment horizontal="center" vertical="center"/>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Border="1" applyAlignment="1">
      <alignment horizontal="left" vertical="center" wrapText="1"/>
    </xf>
    <xf numFmtId="0" fontId="0" fillId="0" borderId="139" xfId="0" applyBorder="1" applyAlignment="1">
      <alignment horizontal="left" vertical="center" wrapText="1"/>
    </xf>
    <xf numFmtId="0" fontId="22" fillId="0" borderId="124" xfId="0" applyFont="1" applyFill="1" applyBorder="1" applyAlignment="1">
      <alignment horizontal="center" vertical="center" wrapText="1"/>
    </xf>
    <xf numFmtId="0" fontId="0" fillId="0" borderId="193" xfId="0" applyBorder="1" applyAlignment="1">
      <alignment horizontal="left" vertical="center" wrapText="1"/>
    </xf>
    <xf numFmtId="0" fontId="0" fillId="0" borderId="185" xfId="0" applyBorder="1" applyAlignment="1">
      <alignment horizontal="left" vertical="center" wrapText="1"/>
    </xf>
    <xf numFmtId="0" fontId="22" fillId="0" borderId="190" xfId="0" applyFont="1" applyFill="1" applyBorder="1" applyAlignment="1">
      <alignment horizontal="center" vertical="center" wrapText="1"/>
    </xf>
    <xf numFmtId="0" fontId="22" fillId="0" borderId="184" xfId="0" applyFont="1" applyFill="1" applyBorder="1" applyAlignment="1">
      <alignment horizontal="center" vertical="center"/>
    </xf>
    <xf numFmtId="0" fontId="22" fillId="0" borderId="124" xfId="0" applyFont="1" applyFill="1" applyBorder="1" applyAlignment="1">
      <alignment horizontal="center" vertical="center"/>
    </xf>
    <xf numFmtId="0" fontId="0" fillId="0" borderId="123" xfId="0" applyBorder="1" applyAlignment="1">
      <alignment horizontal="center" vertical="center" shrinkToFit="1"/>
    </xf>
    <xf numFmtId="0" fontId="0" fillId="0" borderId="138" xfId="0" applyBorder="1" applyAlignment="1">
      <alignment horizontal="center" vertical="center" shrinkToFit="1"/>
    </xf>
    <xf numFmtId="0" fontId="28" fillId="0" borderId="117" xfId="0" applyFont="1" applyFill="1" applyBorder="1" applyAlignment="1">
      <alignment horizontal="center" vertical="center"/>
    </xf>
    <xf numFmtId="0" fontId="28" fillId="0" borderId="112" xfId="0" applyFont="1" applyFill="1" applyBorder="1" applyAlignment="1">
      <alignment horizontal="center" vertical="center"/>
    </xf>
    <xf numFmtId="190" fontId="0" fillId="0" borderId="124" xfId="0" applyNumberFormat="1" applyFont="1" applyFill="1" applyBorder="1" applyAlignment="1">
      <alignment vertical="center" wrapText="1"/>
    </xf>
    <xf numFmtId="190" fontId="0" fillId="0" borderId="123" xfId="0" applyNumberFormat="1" applyFont="1" applyFill="1" applyBorder="1" applyAlignment="1">
      <alignment vertical="center" wrapText="1"/>
    </xf>
    <xf numFmtId="0" fontId="0" fillId="0" borderId="142" xfId="0" applyBorder="1" applyAlignment="1">
      <alignment horizontal="left" vertical="center" wrapText="1"/>
    </xf>
    <xf numFmtId="0" fontId="0" fillId="0" borderId="44" xfId="0" applyBorder="1" applyAlignment="1">
      <alignment horizontal="left" vertical="center" wrapText="1"/>
    </xf>
    <xf numFmtId="0" fontId="22" fillId="0" borderId="122" xfId="0" applyFont="1" applyFill="1" applyBorder="1" applyAlignment="1">
      <alignment horizontal="center" vertical="center"/>
    </xf>
    <xf numFmtId="0" fontId="0" fillId="0" borderId="140" xfId="0" applyBorder="1" applyAlignment="1">
      <alignment horizontal="center" vertical="center" shrinkToFit="1"/>
    </xf>
    <xf numFmtId="0" fontId="0" fillId="0" borderId="122" xfId="0" applyBorder="1" applyAlignment="1">
      <alignment horizontal="center" vertical="center" shrinkToFit="1"/>
    </xf>
    <xf numFmtId="0" fontId="0" fillId="0" borderId="143" xfId="0" applyBorder="1" applyAlignment="1">
      <alignment horizontal="left" vertical="center" wrapText="1"/>
    </xf>
    <xf numFmtId="0" fontId="134" fillId="0" borderId="140" xfId="66" applyFont="1" applyFill="1" applyBorder="1" applyAlignment="1">
      <alignment horizontal="center" vertical="center"/>
    </xf>
    <xf numFmtId="0" fontId="28" fillId="0" borderId="27" xfId="0" applyFont="1" applyFill="1" applyBorder="1" applyAlignment="1">
      <alignment horizontal="center" vertical="center"/>
    </xf>
    <xf numFmtId="0" fontId="28" fillId="0" borderId="26" xfId="0" applyFont="1" applyFill="1" applyBorder="1" applyAlignment="1">
      <alignment horizontal="center" vertical="center"/>
    </xf>
    <xf numFmtId="0" fontId="0" fillId="0" borderId="124" xfId="0" applyBorder="1" applyAlignment="1">
      <alignment horizontal="center" vertical="center" wrapText="1" shrinkToFit="1"/>
    </xf>
    <xf numFmtId="0" fontId="0" fillId="0" borderId="124" xfId="0" applyBorder="1" applyAlignment="1">
      <alignment horizontal="center" vertical="center" shrinkToFit="1"/>
    </xf>
    <xf numFmtId="0" fontId="0" fillId="0" borderId="123" xfId="0" applyBorder="1" applyAlignment="1">
      <alignment horizontal="center" vertical="center" wrapText="1"/>
    </xf>
    <xf numFmtId="0" fontId="0" fillId="0" borderId="138" xfId="0" applyBorder="1" applyAlignment="1">
      <alignment horizontal="center" vertical="center"/>
    </xf>
    <xf numFmtId="190" fontId="0" fillId="0" borderId="122" xfId="0" applyNumberFormat="1" applyFont="1" applyFill="1" applyBorder="1" applyAlignment="1">
      <alignment vertical="center" wrapText="1"/>
    </xf>
    <xf numFmtId="0" fontId="28" fillId="0" borderId="174" xfId="0" applyFont="1" applyFill="1" applyBorder="1" applyAlignment="1">
      <alignment horizontal="center" vertical="center"/>
    </xf>
    <xf numFmtId="0" fontId="28" fillId="0" borderId="114"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00" xfId="0" applyFont="1" applyFill="1" applyBorder="1" applyAlignment="1">
      <alignment horizontal="center" vertical="center"/>
    </xf>
    <xf numFmtId="0" fontId="28" fillId="0" borderId="182" xfId="0" applyFont="1" applyFill="1" applyBorder="1" applyAlignment="1">
      <alignment horizontal="center" vertical="center"/>
    </xf>
    <xf numFmtId="190" fontId="0" fillId="0" borderId="206" xfId="0" applyNumberFormat="1" applyFont="1" applyFill="1" applyBorder="1" applyAlignment="1">
      <alignment vertical="center" wrapText="1"/>
    </xf>
    <xf numFmtId="190" fontId="0" fillId="0" borderId="211" xfId="0" applyNumberFormat="1" applyFont="1" applyFill="1" applyBorder="1" applyAlignment="1">
      <alignment vertical="center" wrapText="1"/>
    </xf>
    <xf numFmtId="0" fontId="28" fillId="0" borderId="205" xfId="0" applyFont="1" applyFill="1" applyBorder="1" applyAlignment="1">
      <alignment horizontal="center" vertical="center"/>
    </xf>
    <xf numFmtId="0" fontId="28" fillId="0" borderId="210" xfId="0" applyFont="1" applyFill="1" applyBorder="1" applyAlignment="1">
      <alignment horizontal="center" vertical="center"/>
    </xf>
    <xf numFmtId="0" fontId="28" fillId="0" borderId="199" xfId="0" applyFont="1" applyFill="1" applyBorder="1" applyAlignment="1">
      <alignment horizontal="center" vertical="center"/>
    </xf>
    <xf numFmtId="0" fontId="28" fillId="0" borderId="183" xfId="0" applyFont="1" applyFill="1" applyBorder="1" applyAlignment="1">
      <alignment horizontal="center" vertical="center"/>
    </xf>
    <xf numFmtId="0" fontId="29" fillId="0" borderId="150" xfId="0" applyFont="1" applyBorder="1" applyAlignment="1">
      <alignment horizontal="center" vertical="center"/>
    </xf>
    <xf numFmtId="0" fontId="29" fillId="0" borderId="172" xfId="0" applyFont="1" applyBorder="1" applyAlignment="1">
      <alignment horizontal="center" vertical="center"/>
    </xf>
    <xf numFmtId="0" fontId="28" fillId="0" borderId="265" xfId="0" applyFont="1" applyFill="1" applyBorder="1" applyAlignment="1">
      <alignment horizontal="center" vertical="center"/>
    </xf>
    <xf numFmtId="0" fontId="28" fillId="0" borderId="269" xfId="0" applyFont="1" applyFill="1" applyBorder="1" applyAlignment="1">
      <alignment horizontal="center" vertical="center"/>
    </xf>
    <xf numFmtId="0" fontId="28" fillId="0" borderId="266" xfId="0" applyFont="1" applyFill="1" applyBorder="1" applyAlignment="1">
      <alignment horizontal="center" vertical="center"/>
    </xf>
    <xf numFmtId="0" fontId="28" fillId="0" borderId="270" xfId="0" applyFont="1" applyFill="1" applyBorder="1" applyAlignment="1">
      <alignment horizontal="center" vertical="center"/>
    </xf>
    <xf numFmtId="0" fontId="28" fillId="0" borderId="110"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10"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14"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98" xfId="0" applyFont="1" applyFill="1" applyBorder="1" applyAlignment="1">
      <alignment horizontal="center" vertical="center" wrapText="1"/>
    </xf>
    <xf numFmtId="0" fontId="28" fillId="0" borderId="118" xfId="0" applyFont="1" applyFill="1" applyBorder="1" applyAlignment="1">
      <alignment horizontal="center" vertical="center" wrapText="1"/>
    </xf>
    <xf numFmtId="0" fontId="28" fillId="0" borderId="198" xfId="0" applyFont="1" applyFill="1" applyBorder="1" applyAlignment="1">
      <alignment horizontal="center" vertical="center"/>
    </xf>
    <xf numFmtId="0" fontId="28" fillId="0" borderId="118" xfId="0" applyFont="1" applyFill="1" applyBorder="1" applyAlignment="1">
      <alignment horizontal="center" vertical="center"/>
    </xf>
    <xf numFmtId="0" fontId="28" fillId="0" borderId="204" xfId="0" applyFont="1" applyFill="1" applyBorder="1" applyAlignment="1">
      <alignment horizontal="center" vertical="center"/>
    </xf>
    <xf numFmtId="0" fontId="28" fillId="0" borderId="209" xfId="0" applyFont="1" applyFill="1" applyBorder="1" applyAlignment="1">
      <alignment horizontal="center" vertical="center"/>
    </xf>
    <xf numFmtId="190" fontId="0" fillId="0" borderId="133" xfId="0" applyNumberFormat="1" applyFont="1" applyFill="1" applyBorder="1" applyAlignment="1">
      <alignment vertical="center" wrapText="1"/>
    </xf>
    <xf numFmtId="190" fontId="0" fillId="0" borderId="125" xfId="0" applyNumberFormat="1" applyFont="1" applyFill="1" applyBorder="1" applyAlignment="1">
      <alignment vertical="center" wrapText="1"/>
    </xf>
    <xf numFmtId="0" fontId="136" fillId="0" borderId="0" xfId="0" applyFont="1" applyFill="1" applyAlignment="1">
      <alignment horizontal="left" vertical="center" wrapText="1"/>
    </xf>
    <xf numFmtId="0" fontId="29" fillId="0" borderId="135" xfId="0" applyFont="1" applyFill="1" applyBorder="1" applyAlignment="1">
      <alignment horizontal="center" vertical="center" wrapText="1"/>
    </xf>
    <xf numFmtId="0" fontId="29" fillId="0" borderId="125" xfId="0" applyFont="1" applyFill="1" applyBorder="1" applyAlignment="1">
      <alignment horizontal="center" vertical="center"/>
    </xf>
    <xf numFmtId="190" fontId="0" fillId="0" borderId="261" xfId="0" applyNumberFormat="1" applyFont="1" applyFill="1" applyBorder="1" applyAlignment="1">
      <alignment vertical="center" wrapText="1"/>
    </xf>
    <xf numFmtId="190" fontId="0" fillId="0" borderId="262" xfId="0" applyNumberFormat="1" applyFont="1" applyFill="1" applyBorder="1" applyAlignment="1">
      <alignment vertical="center" wrapText="1"/>
    </xf>
    <xf numFmtId="0" fontId="0" fillId="0" borderId="14" xfId="0" applyFont="1" applyBorder="1" applyAlignment="1">
      <alignment horizontal="left" vertical="center" wrapText="1"/>
    </xf>
    <xf numFmtId="0" fontId="105" fillId="0" borderId="140" xfId="66" applyFont="1" applyFill="1" applyBorder="1" applyAlignment="1">
      <alignment horizontal="center" vertical="center"/>
    </xf>
    <xf numFmtId="0" fontId="0" fillId="0" borderId="276" xfId="0" applyFont="1" applyBorder="1" applyAlignment="1">
      <alignment horizontal="left" vertical="center" wrapText="1"/>
    </xf>
    <xf numFmtId="0" fontId="22" fillId="0" borderId="140" xfId="0" applyFont="1" applyFill="1" applyBorder="1" applyAlignment="1">
      <alignment horizontal="center" vertical="center" wrapText="1"/>
    </xf>
    <xf numFmtId="0" fontId="0" fillId="0" borderId="5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273" xfId="0" applyFont="1" applyBorder="1" applyAlignment="1">
      <alignment horizontal="left" vertical="center" wrapText="1"/>
    </xf>
    <xf numFmtId="0" fontId="0" fillId="0" borderId="274" xfId="0" applyFont="1" applyBorder="1" applyAlignment="1">
      <alignment horizontal="left" vertical="center" wrapText="1"/>
    </xf>
    <xf numFmtId="0" fontId="0" fillId="0" borderId="124" xfId="0" applyBorder="1" applyAlignment="1">
      <alignment horizontal="left" vertical="center" wrapText="1"/>
    </xf>
    <xf numFmtId="0" fontId="28" fillId="0" borderId="113" xfId="0" applyFont="1" applyFill="1" applyBorder="1" applyAlignment="1">
      <alignment horizontal="center" vertical="center"/>
    </xf>
    <xf numFmtId="0" fontId="28" fillId="0" borderId="116" xfId="0" applyFont="1" applyFill="1" applyBorder="1" applyAlignment="1">
      <alignment horizontal="center" vertical="center"/>
    </xf>
    <xf numFmtId="0" fontId="28" fillId="0" borderId="111" xfId="0" applyFont="1" applyFill="1" applyBorder="1" applyAlignment="1">
      <alignment horizontal="center" vertical="center"/>
    </xf>
    <xf numFmtId="0" fontId="134" fillId="0" borderId="141" xfId="66" applyFont="1" applyFill="1" applyBorder="1" applyAlignment="1">
      <alignment horizontal="center" vertical="center"/>
    </xf>
    <xf numFmtId="0" fontId="105" fillId="0" borderId="122" xfId="66" applyFont="1" applyFill="1" applyBorder="1" applyAlignment="1">
      <alignment horizontal="center" vertical="center"/>
    </xf>
    <xf numFmtId="0" fontId="0" fillId="0" borderId="122" xfId="0" applyBorder="1" applyAlignment="1">
      <alignment vertical="center" wrapText="1"/>
    </xf>
    <xf numFmtId="0" fontId="0" fillId="0" borderId="123" xfId="0" applyBorder="1" applyAlignment="1">
      <alignment vertical="center" wrapText="1"/>
    </xf>
    <xf numFmtId="0" fontId="134" fillId="0" borderId="123" xfId="66" applyFont="1" applyFill="1" applyBorder="1" applyAlignment="1">
      <alignment horizontal="center" vertical="center"/>
    </xf>
    <xf numFmtId="190" fontId="0" fillId="0" borderId="189" xfId="0" applyNumberFormat="1" applyFont="1" applyFill="1" applyBorder="1" applyAlignment="1">
      <alignment vertical="center" wrapText="1"/>
    </xf>
    <xf numFmtId="190" fontId="0" fillId="0" borderId="186" xfId="0" applyNumberFormat="1" applyFont="1" applyFill="1" applyBorder="1" applyAlignment="1">
      <alignment vertical="center" wrapText="1"/>
    </xf>
    <xf numFmtId="0" fontId="0" fillId="0" borderId="277" xfId="0" applyFont="1" applyBorder="1" applyAlignment="1">
      <alignment horizontal="left" vertical="center" wrapText="1"/>
    </xf>
    <xf numFmtId="0" fontId="28" fillId="0" borderId="204" xfId="0" applyFont="1" applyFill="1" applyBorder="1" applyAlignment="1">
      <alignment horizontal="center" vertical="center" wrapText="1"/>
    </xf>
    <xf numFmtId="0" fontId="28" fillId="0" borderId="209" xfId="0" applyFont="1" applyFill="1" applyBorder="1" applyAlignment="1">
      <alignment horizontal="center" vertical="center" wrapText="1"/>
    </xf>
    <xf numFmtId="0" fontId="0" fillId="0" borderId="201" xfId="0" applyBorder="1" applyAlignment="1">
      <alignment horizontal="center" vertical="center" shrinkToFit="1"/>
    </xf>
    <xf numFmtId="0" fontId="0" fillId="0" borderId="212" xfId="0" applyBorder="1" applyAlignment="1">
      <alignment horizontal="center" vertical="center" shrinkToFit="1"/>
    </xf>
    <xf numFmtId="0" fontId="0" fillId="0" borderId="201" xfId="0" applyBorder="1" applyAlignment="1">
      <alignment horizontal="left" vertical="center" wrapText="1"/>
    </xf>
    <xf numFmtId="0" fontId="0" fillId="0" borderId="212" xfId="0" applyBorder="1" applyAlignment="1">
      <alignment horizontal="left" vertical="center" wrapText="1"/>
    </xf>
    <xf numFmtId="0" fontId="105" fillId="0" borderId="201" xfId="66" applyFont="1" applyFill="1" applyBorder="1" applyAlignment="1">
      <alignment horizontal="center" vertical="center"/>
    </xf>
    <xf numFmtId="0" fontId="22" fillId="0" borderId="122" xfId="0" applyFont="1" applyFill="1" applyBorder="1" applyAlignment="1">
      <alignment horizontal="center" vertical="center" wrapText="1"/>
    </xf>
    <xf numFmtId="0" fontId="134" fillId="0" borderId="122" xfId="66" applyFont="1" applyFill="1" applyBorder="1" applyAlignment="1">
      <alignment horizontal="center" vertical="center" wrapText="1"/>
    </xf>
    <xf numFmtId="0" fontId="22" fillId="0" borderId="125" xfId="0" applyFont="1" applyFill="1" applyBorder="1" applyAlignment="1">
      <alignment horizontal="center" vertical="center"/>
    </xf>
    <xf numFmtId="0" fontId="0" fillId="0" borderId="142" xfId="0" applyFill="1" applyBorder="1" applyAlignment="1">
      <alignment horizontal="left" vertical="center" wrapText="1"/>
    </xf>
    <xf numFmtId="49" fontId="105" fillId="0" borderId="122" xfId="66" applyNumberFormat="1" applyFont="1" applyFill="1" applyBorder="1" applyAlignment="1">
      <alignment horizontal="center" vertical="center" shrinkToFit="1"/>
    </xf>
    <xf numFmtId="0" fontId="105" fillId="0" borderId="123" xfId="66" applyFont="1" applyFill="1" applyBorder="1" applyAlignment="1">
      <alignment vertical="center" shrinkToFit="1"/>
    </xf>
    <xf numFmtId="0" fontId="0" fillId="0" borderId="122" xfId="0" applyBorder="1" applyAlignment="1">
      <alignment horizontal="left" vertical="center" wrapText="1"/>
    </xf>
    <xf numFmtId="0" fontId="105" fillId="0" borderId="201" xfId="66" quotePrefix="1" applyFill="1" applyBorder="1" applyAlignment="1">
      <alignment horizontal="center" vertical="center"/>
    </xf>
    <xf numFmtId="0" fontId="105" fillId="0" borderId="201" xfId="66" applyFill="1" applyBorder="1" applyAlignment="1">
      <alignment horizontal="center" vertical="center"/>
    </xf>
    <xf numFmtId="0" fontId="105" fillId="0" borderId="201" xfId="66" quotePrefix="1" applyFont="1" applyFill="1" applyBorder="1" applyAlignment="1">
      <alignment horizontal="center" vertical="center"/>
    </xf>
    <xf numFmtId="0" fontId="105" fillId="0" borderId="123" xfId="66" quotePrefix="1" applyFont="1" applyFill="1" applyBorder="1" applyAlignment="1">
      <alignment horizontal="center" vertical="center"/>
    </xf>
    <xf numFmtId="0" fontId="134" fillId="0" borderId="201" xfId="66" applyFont="1" applyFill="1" applyBorder="1" applyAlignment="1">
      <alignment horizontal="center" vertical="center"/>
    </xf>
    <xf numFmtId="0" fontId="31" fillId="0" borderId="123" xfId="0" applyFont="1" applyFill="1" applyBorder="1" applyAlignment="1">
      <alignment horizontal="center" vertical="center" wrapText="1"/>
    </xf>
    <xf numFmtId="0" fontId="31" fillId="0" borderId="138" xfId="0" applyFont="1" applyFill="1" applyBorder="1" applyAlignment="1">
      <alignment horizontal="center" vertical="center" wrapText="1"/>
    </xf>
    <xf numFmtId="0" fontId="0" fillId="0" borderId="10" xfId="0" applyFont="1" applyBorder="1" applyAlignment="1">
      <alignment vertical="center" wrapText="1"/>
    </xf>
    <xf numFmtId="0" fontId="0" fillId="0" borderId="0" xfId="0" applyFont="1" applyFill="1" applyBorder="1" applyAlignment="1">
      <alignment horizontal="left" vertical="center" wrapText="1"/>
    </xf>
    <xf numFmtId="0" fontId="22" fillId="0" borderId="122" xfId="0" applyFont="1" applyFill="1" applyBorder="1" applyAlignment="1">
      <alignment horizontal="center" vertical="center" wrapText="1" shrinkToFit="1"/>
    </xf>
    <xf numFmtId="0" fontId="22" fillId="0" borderId="123" xfId="0" applyFont="1" applyFill="1" applyBorder="1" applyAlignment="1">
      <alignment vertical="center" shrinkToFit="1"/>
    </xf>
    <xf numFmtId="0" fontId="0" fillId="0" borderId="14" xfId="0" applyFont="1" applyBorder="1" applyAlignment="1">
      <alignment vertical="center" wrapText="1"/>
    </xf>
    <xf numFmtId="0" fontId="22" fillId="0" borderId="140" xfId="0" applyFont="1" applyFill="1" applyBorder="1" applyAlignment="1">
      <alignment horizontal="center" vertical="center"/>
    </xf>
    <xf numFmtId="0" fontId="0" fillId="0" borderId="52" xfId="0" applyFont="1" applyBorder="1" applyAlignment="1">
      <alignment horizontal="left" vertical="center" wrapText="1"/>
    </xf>
    <xf numFmtId="0" fontId="29" fillId="0" borderId="31" xfId="0" applyFont="1" applyBorder="1" applyAlignment="1">
      <alignment horizontal="center" vertical="center"/>
    </xf>
    <xf numFmtId="0" fontId="29" fillId="0" borderId="51" xfId="0" applyFont="1" applyBorder="1" applyAlignment="1">
      <alignment horizontal="center" vertical="center"/>
    </xf>
    <xf numFmtId="0" fontId="131" fillId="0" borderId="133" xfId="0" applyFont="1" applyFill="1" applyBorder="1" applyAlignment="1">
      <alignment horizontal="center" vertical="center" wrapText="1"/>
    </xf>
    <xf numFmtId="0" fontId="131" fillId="0" borderId="125" xfId="0" applyFont="1" applyFill="1" applyBorder="1" applyAlignment="1">
      <alignment horizontal="center" vertical="center" wrapText="1"/>
    </xf>
    <xf numFmtId="0" fontId="31" fillId="0" borderId="133" xfId="0" applyFont="1" applyFill="1" applyBorder="1" applyAlignment="1">
      <alignment horizontal="center" vertical="center" wrapText="1"/>
    </xf>
    <xf numFmtId="0" fontId="31" fillId="0" borderId="125" xfId="0" applyFont="1" applyFill="1" applyBorder="1" applyAlignment="1">
      <alignment horizontal="center" vertical="center" wrapText="1"/>
    </xf>
    <xf numFmtId="0" fontId="0" fillId="0" borderId="144" xfId="0" applyBorder="1" applyAlignment="1">
      <alignment horizontal="left" vertical="center" wrapText="1"/>
    </xf>
    <xf numFmtId="0" fontId="0" fillId="0" borderId="63" xfId="0" applyBorder="1" applyAlignment="1">
      <alignment horizontal="left" vertical="center" wrapText="1"/>
    </xf>
    <xf numFmtId="0" fontId="22" fillId="0" borderId="133" xfId="0" applyFont="1" applyFill="1" applyBorder="1" applyAlignment="1">
      <alignment horizontal="center" vertical="center" wrapText="1"/>
    </xf>
    <xf numFmtId="0" fontId="0" fillId="0" borderId="51" xfId="0" applyFont="1" applyBorder="1" applyAlignment="1">
      <alignment horizontal="left" vertical="center" wrapText="1"/>
    </xf>
    <xf numFmtId="0" fontId="22" fillId="0" borderId="141" xfId="0" applyFont="1" applyFill="1" applyBorder="1" applyAlignment="1">
      <alignment horizontal="center" vertical="center"/>
    </xf>
    <xf numFmtId="0" fontId="0" fillId="0" borderId="133" xfId="0" applyBorder="1" applyAlignment="1">
      <alignment horizontal="center" vertical="center" shrinkToFit="1"/>
    </xf>
    <xf numFmtId="0" fontId="0" fillId="0" borderId="125" xfId="0" applyBorder="1" applyAlignment="1">
      <alignment horizontal="center" vertical="center" shrinkToFit="1"/>
    </xf>
    <xf numFmtId="0" fontId="0" fillId="0" borderId="261" xfId="0" applyBorder="1" applyAlignment="1">
      <alignment horizontal="center" vertical="center" shrinkToFit="1"/>
    </xf>
    <xf numFmtId="0" fontId="0" fillId="0" borderId="262" xfId="0" applyBorder="1" applyAlignment="1">
      <alignment horizontal="center" vertical="center" shrinkToFit="1"/>
    </xf>
    <xf numFmtId="0" fontId="29" fillId="0" borderId="135" xfId="0" applyFont="1" applyBorder="1" applyAlignment="1">
      <alignment horizontal="center" vertical="center" wrapText="1"/>
    </xf>
    <xf numFmtId="0" fontId="29" fillId="0" borderId="125" xfId="0" applyFont="1" applyBorder="1" applyAlignment="1">
      <alignment horizontal="center" vertical="center"/>
    </xf>
    <xf numFmtId="0" fontId="29" fillId="0" borderId="135" xfId="0" applyFont="1" applyFill="1" applyBorder="1" applyAlignment="1">
      <alignment horizontal="center" vertical="center"/>
    </xf>
    <xf numFmtId="0" fontId="29" fillId="0" borderId="39" xfId="0" applyFont="1" applyBorder="1" applyAlignment="1">
      <alignment horizontal="center" vertical="center"/>
    </xf>
    <xf numFmtId="0" fontId="29" fillId="0" borderId="63" xfId="0" applyFont="1" applyBorder="1" applyAlignment="1">
      <alignment horizontal="center" vertical="center"/>
    </xf>
    <xf numFmtId="49" fontId="105" fillId="0" borderId="122" xfId="66" quotePrefix="1" applyNumberFormat="1" applyFont="1" applyFill="1" applyBorder="1" applyAlignment="1">
      <alignment horizontal="center" vertical="center" shrinkToFit="1"/>
    </xf>
    <xf numFmtId="0" fontId="105" fillId="0" borderId="125" xfId="66" applyFont="1" applyFill="1" applyBorder="1" applyAlignment="1">
      <alignment vertical="center" shrinkToFit="1"/>
    </xf>
    <xf numFmtId="0" fontId="29" fillId="0" borderId="39"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63" xfId="0" applyFont="1" applyFill="1" applyBorder="1" applyAlignment="1">
      <alignment horizontal="center" vertical="center"/>
    </xf>
    <xf numFmtId="0" fontId="29" fillId="0" borderId="51" xfId="0" applyFont="1" applyFill="1" applyBorder="1" applyAlignment="1">
      <alignment horizontal="center" vertical="center"/>
    </xf>
    <xf numFmtId="0" fontId="29" fillId="0" borderId="14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33" xfId="0" applyBorder="1" applyAlignment="1">
      <alignment horizontal="left" vertical="center" wrapText="1"/>
    </xf>
    <xf numFmtId="0" fontId="0" fillId="0" borderId="123" xfId="0" applyBorder="1" applyAlignment="1">
      <alignment horizontal="left" vertical="center" wrapText="1"/>
    </xf>
    <xf numFmtId="0" fontId="105" fillId="0" borderId="122" xfId="66" quotePrefix="1" applyFont="1" applyFill="1" applyBorder="1" applyAlignment="1">
      <alignment horizontal="center" vertical="center"/>
    </xf>
    <xf numFmtId="0" fontId="133" fillId="0" borderId="14" xfId="0" applyFont="1" applyBorder="1" applyAlignment="1">
      <alignment horizontal="left" vertical="center" wrapText="1"/>
    </xf>
    <xf numFmtId="0" fontId="133" fillId="0" borderId="10" xfId="0" applyFont="1" applyBorder="1" applyAlignment="1">
      <alignment horizontal="left" vertical="center" wrapText="1"/>
    </xf>
    <xf numFmtId="0" fontId="22" fillId="0" borderId="133" xfId="0" applyFont="1" applyFill="1" applyBorder="1" applyAlignment="1">
      <alignment horizontal="center" vertical="center"/>
    </xf>
    <xf numFmtId="49" fontId="105" fillId="0" borderId="261" xfId="66" quotePrefix="1" applyNumberFormat="1" applyFont="1" applyFill="1" applyBorder="1" applyAlignment="1">
      <alignment horizontal="center" vertical="center" shrinkToFit="1"/>
    </xf>
    <xf numFmtId="0" fontId="105" fillId="0" borderId="262" xfId="66" applyFont="1" applyFill="1" applyBorder="1" applyAlignment="1">
      <alignment vertical="center" shrinkToFit="1"/>
    </xf>
    <xf numFmtId="0" fontId="0" fillId="0" borderId="261" xfId="0" applyBorder="1" applyAlignment="1">
      <alignment horizontal="left" vertical="center" wrapText="1"/>
    </xf>
    <xf numFmtId="0" fontId="0" fillId="0" borderId="262" xfId="0" applyBorder="1" applyAlignment="1">
      <alignment vertical="center" wrapText="1"/>
    </xf>
    <xf numFmtId="0" fontId="0" fillId="0" borderId="281" xfId="0" applyFont="1" applyFill="1" applyBorder="1" applyAlignment="1">
      <alignment horizontal="center" vertical="center"/>
    </xf>
    <xf numFmtId="0" fontId="0" fillId="0" borderId="282" xfId="0" applyFont="1" applyFill="1" applyBorder="1" applyAlignment="1">
      <alignment horizontal="center" vertical="center"/>
    </xf>
    <xf numFmtId="0" fontId="0" fillId="0" borderId="125" xfId="0" applyBorder="1" applyAlignment="1">
      <alignment horizontal="left" vertical="center" wrapText="1"/>
    </xf>
    <xf numFmtId="49" fontId="105" fillId="0" borderId="140" xfId="66" quotePrefix="1" applyNumberFormat="1" applyFont="1" applyFill="1" applyBorder="1" applyAlignment="1">
      <alignment horizontal="center" vertical="center"/>
    </xf>
    <xf numFmtId="49" fontId="105" fillId="0" borderId="122" xfId="66" applyNumberFormat="1" applyFont="1" applyFill="1" applyBorder="1" applyAlignment="1">
      <alignment horizontal="center" vertical="center"/>
    </xf>
    <xf numFmtId="0" fontId="105" fillId="0" borderId="136" xfId="66" applyFont="1" applyFill="1" applyBorder="1" applyAlignment="1">
      <alignment horizontal="center" vertical="center"/>
    </xf>
    <xf numFmtId="0" fontId="0" fillId="0" borderId="275" xfId="0" applyFont="1" applyBorder="1" applyAlignment="1">
      <alignment horizontal="left" vertical="center" wrapText="1"/>
    </xf>
    <xf numFmtId="0" fontId="105" fillId="0" borderId="0" xfId="66" quotePrefix="1" applyFont="1" applyBorder="1" applyAlignment="1">
      <alignment horizontal="center" vertical="center"/>
    </xf>
    <xf numFmtId="0" fontId="105" fillId="0" borderId="0" xfId="66" applyFont="1" applyBorder="1" applyAlignment="1">
      <alignment horizontal="center" vertical="center"/>
    </xf>
    <xf numFmtId="49" fontId="105" fillId="0" borderId="124" xfId="66" quotePrefix="1" applyNumberFormat="1" applyFont="1" applyFill="1" applyBorder="1" applyAlignment="1">
      <alignment horizontal="center" vertical="center" shrinkToFit="1"/>
    </xf>
    <xf numFmtId="0" fontId="0" fillId="0" borderId="55" xfId="0" applyFont="1" applyBorder="1" applyAlignment="1">
      <alignment horizontal="left" vertical="center" wrapText="1"/>
    </xf>
    <xf numFmtId="0" fontId="0" fillId="0" borderId="213" xfId="0" applyBorder="1" applyAlignment="1">
      <alignment horizontal="left" vertical="center" wrapText="1"/>
    </xf>
    <xf numFmtId="0" fontId="134" fillId="0" borderId="124" xfId="66" applyFont="1" applyFill="1" applyBorder="1" applyAlignment="1">
      <alignment horizontal="center" vertical="center"/>
    </xf>
    <xf numFmtId="0" fontId="0" fillId="0" borderId="141" xfId="0" applyBorder="1" applyAlignment="1">
      <alignment horizontal="center" vertical="center" shrinkToFit="1"/>
    </xf>
    <xf numFmtId="0" fontId="0" fillId="0" borderId="278" xfId="0" applyFont="1" applyBorder="1" applyAlignment="1">
      <alignment horizontal="left" vertical="center" wrapText="1"/>
    </xf>
    <xf numFmtId="0" fontId="28" fillId="0" borderId="196" xfId="0" applyFont="1" applyFill="1" applyBorder="1" applyAlignment="1">
      <alignment horizontal="center" vertical="center"/>
    </xf>
    <xf numFmtId="0" fontId="28" fillId="0" borderId="197"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29" xfId="0" applyFont="1" applyFill="1" applyBorder="1" applyAlignment="1">
      <alignment horizontal="center" vertical="center"/>
    </xf>
    <xf numFmtId="0" fontId="31" fillId="0" borderId="138" xfId="0" applyFont="1" applyFill="1" applyBorder="1" applyAlignment="1">
      <alignment horizontal="center" vertical="center"/>
    </xf>
    <xf numFmtId="0" fontId="0" fillId="0" borderId="190" xfId="0" applyBorder="1" applyAlignment="1">
      <alignment horizontal="center" vertical="center" wrapText="1" shrinkToFit="1"/>
    </xf>
    <xf numFmtId="0" fontId="0" fillId="0" borderId="184" xfId="0" applyBorder="1" applyAlignment="1">
      <alignment horizontal="center" vertical="center" shrinkToFit="1"/>
    </xf>
    <xf numFmtId="0" fontId="0" fillId="0" borderId="123" xfId="0" applyBorder="1" applyAlignment="1">
      <alignment horizontal="center" vertical="center" wrapText="1" shrinkToFit="1"/>
    </xf>
    <xf numFmtId="0" fontId="22" fillId="0" borderId="280" xfId="0" applyFont="1" applyFill="1" applyBorder="1" applyAlignment="1">
      <alignment horizontal="center" vertical="center"/>
    </xf>
    <xf numFmtId="0" fontId="22" fillId="0" borderId="279" xfId="0" applyFont="1" applyFill="1" applyBorder="1" applyAlignment="1">
      <alignment horizontal="center" vertical="center"/>
    </xf>
    <xf numFmtId="0" fontId="105" fillId="0" borderId="213" xfId="66" quotePrefix="1" applyFont="1" applyFill="1" applyBorder="1" applyAlignment="1">
      <alignment horizontal="center" vertical="center"/>
    </xf>
    <xf numFmtId="0" fontId="105" fillId="0" borderId="212" xfId="66" applyFill="1" applyBorder="1" applyAlignment="1">
      <alignment horizontal="center" vertical="center"/>
    </xf>
    <xf numFmtId="0" fontId="0" fillId="0" borderId="213" xfId="0" applyBorder="1" applyAlignment="1">
      <alignment horizontal="center" vertical="center" shrinkToFit="1"/>
    </xf>
    <xf numFmtId="0" fontId="0" fillId="0" borderId="122" xfId="0" applyBorder="1" applyAlignment="1">
      <alignment horizontal="center" vertical="center" wrapText="1" shrinkToFit="1"/>
    </xf>
    <xf numFmtId="0" fontId="31" fillId="0" borderId="122" xfId="0" applyFont="1" applyFill="1" applyBorder="1" applyAlignment="1">
      <alignment horizontal="center" vertical="center" wrapText="1"/>
    </xf>
    <xf numFmtId="0" fontId="31" fillId="0" borderId="124" xfId="0" applyFont="1" applyFill="1" applyBorder="1" applyAlignment="1">
      <alignment horizontal="center" vertical="center" wrapText="1"/>
    </xf>
    <xf numFmtId="0" fontId="0" fillId="0" borderId="214" xfId="0" applyBorder="1" applyAlignment="1">
      <alignment horizontal="left" vertical="center" wrapText="1"/>
    </xf>
    <xf numFmtId="0" fontId="0" fillId="0" borderId="215" xfId="0" applyBorder="1" applyAlignment="1">
      <alignment horizontal="left" vertical="center" wrapText="1"/>
    </xf>
    <xf numFmtId="0" fontId="105" fillId="0" borderId="283" xfId="66" applyFont="1" applyFill="1" applyBorder="1" applyAlignment="1">
      <alignment horizontal="center" vertical="center"/>
    </xf>
    <xf numFmtId="0" fontId="105" fillId="0" borderId="284" xfId="66" applyFont="1" applyFill="1" applyBorder="1" applyAlignment="1">
      <alignment horizontal="center" vertical="center"/>
    </xf>
    <xf numFmtId="0" fontId="0" fillId="0" borderId="124" xfId="0" applyBorder="1" applyAlignment="1">
      <alignment vertical="center" wrapText="1"/>
    </xf>
    <xf numFmtId="0" fontId="0" fillId="0" borderId="125" xfId="0" applyBorder="1" applyAlignment="1">
      <alignment vertical="center" wrapText="1"/>
    </xf>
    <xf numFmtId="0" fontId="105" fillId="0" borderId="213" xfId="66" quotePrefix="1" applyFill="1" applyBorder="1" applyAlignment="1">
      <alignment horizontal="center" vertical="center"/>
    </xf>
    <xf numFmtId="0" fontId="133" fillId="0" borderId="281" xfId="66" applyFont="1" applyFill="1" applyBorder="1" applyAlignment="1">
      <alignment horizontal="center" vertical="center" wrapText="1"/>
    </xf>
    <xf numFmtId="0" fontId="133" fillId="0" borderId="282" xfId="66" applyFont="1" applyFill="1" applyBorder="1" applyAlignment="1">
      <alignment horizontal="center" vertical="center"/>
    </xf>
    <xf numFmtId="0" fontId="105" fillId="0" borderId="124" xfId="66" applyFont="1" applyFill="1" applyBorder="1" applyAlignment="1">
      <alignment horizontal="center" vertical="center"/>
    </xf>
    <xf numFmtId="0" fontId="22" fillId="0" borderId="137" xfId="0" applyFont="1" applyFill="1" applyBorder="1" applyAlignment="1">
      <alignment horizontal="left" vertical="center"/>
    </xf>
    <xf numFmtId="0" fontId="22" fillId="0" borderId="136" xfId="0" applyFont="1" applyFill="1" applyBorder="1" applyAlignment="1">
      <alignment horizontal="center" vertical="center"/>
    </xf>
    <xf numFmtId="0" fontId="0" fillId="0" borderId="56" xfId="0" applyFont="1" applyFill="1" applyBorder="1" applyAlignment="1">
      <alignment horizontal="left" vertical="center"/>
    </xf>
    <xf numFmtId="0" fontId="22" fillId="0" borderId="137" xfId="0" applyFont="1" applyFill="1" applyBorder="1" applyAlignment="1">
      <alignment horizontal="left" vertical="center" shrinkToFit="1"/>
    </xf>
    <xf numFmtId="0" fontId="28" fillId="0" borderId="37" xfId="0" applyFont="1" applyFill="1" applyBorder="1" applyAlignment="1">
      <alignment horizontal="center" vertical="center"/>
    </xf>
    <xf numFmtId="0" fontId="28" fillId="0" borderId="121" xfId="0" applyFont="1" applyFill="1" applyBorder="1" applyAlignment="1">
      <alignment horizontal="center" vertical="center"/>
    </xf>
    <xf numFmtId="190" fontId="0" fillId="0" borderId="134" xfId="0" applyNumberFormat="1" applyFont="1" applyFill="1" applyBorder="1" applyAlignment="1">
      <alignment vertical="center" wrapText="1"/>
    </xf>
    <xf numFmtId="0" fontId="0" fillId="0" borderId="212" xfId="0" applyBorder="1" applyAlignment="1">
      <alignment horizontal="center" vertical="center" wrapText="1" shrinkToFit="1"/>
    </xf>
    <xf numFmtId="0" fontId="0" fillId="0" borderId="140" xfId="0" applyFill="1" applyBorder="1" applyAlignment="1">
      <alignment horizontal="center" vertical="center" shrinkToFit="1"/>
    </xf>
    <xf numFmtId="0" fontId="0" fillId="0" borderId="271" xfId="0" applyFont="1" applyBorder="1" applyAlignment="1">
      <alignment horizontal="left" vertical="center" wrapText="1"/>
    </xf>
    <xf numFmtId="0" fontId="0" fillId="0" borderId="272" xfId="0" applyFont="1" applyBorder="1" applyAlignment="1">
      <alignment horizontal="left" vertical="center" wrapText="1"/>
    </xf>
    <xf numFmtId="0" fontId="0" fillId="0" borderId="133" xfId="0" applyBorder="1" applyAlignment="1">
      <alignment horizontal="center" vertical="center" wrapText="1" shrinkToFit="1"/>
    </xf>
    <xf numFmtId="0" fontId="29" fillId="0" borderId="0" xfId="0" applyFont="1" applyFill="1" applyAlignment="1">
      <alignment horizontal="right"/>
    </xf>
    <xf numFmtId="0" fontId="131" fillId="0" borderId="124" xfId="0" applyFont="1" applyFill="1" applyBorder="1" applyAlignment="1">
      <alignment horizontal="center" vertical="center" wrapText="1"/>
    </xf>
    <xf numFmtId="0" fontId="58" fillId="30" borderId="0" xfId="0" applyFont="1" applyFill="1" applyAlignment="1">
      <alignment horizontal="center"/>
    </xf>
    <xf numFmtId="176" fontId="14" fillId="31" borderId="0" xfId="58" applyNumberFormat="1" applyFont="1" applyFill="1" applyBorder="1" applyAlignment="1">
      <alignment horizontal="center" vertical="center" shrinkToFit="1"/>
    </xf>
    <xf numFmtId="176" fontId="14" fillId="31" borderId="152" xfId="58" applyNumberFormat="1" applyFont="1" applyFill="1" applyBorder="1" applyAlignment="1">
      <alignment horizontal="left" vertical="center" shrinkToFit="1"/>
    </xf>
    <xf numFmtId="0" fontId="102" fillId="0" borderId="0" xfId="0" applyFont="1" applyAlignment="1">
      <alignment horizontal="center"/>
    </xf>
    <xf numFmtId="0" fontId="58" fillId="30" borderId="0" xfId="0" applyFont="1" applyFill="1" applyAlignment="1">
      <alignment horizontal="left"/>
    </xf>
    <xf numFmtId="0" fontId="58" fillId="30" borderId="152" xfId="0" applyFont="1" applyFill="1" applyBorder="1" applyAlignment="1">
      <alignment horizontal="center"/>
    </xf>
    <xf numFmtId="0" fontId="106" fillId="0" borderId="0" xfId="67" applyFont="1" applyAlignment="1">
      <alignment horizontal="center" vertical="center" wrapText="1"/>
    </xf>
    <xf numFmtId="0" fontId="116" fillId="0" borderId="10" xfId="67" applyFont="1" applyBorder="1" applyAlignment="1">
      <alignment horizontal="left" vertical="center"/>
    </xf>
    <xf numFmtId="0" fontId="109" fillId="0" borderId="10" xfId="67" applyFont="1" applyBorder="1" applyAlignment="1">
      <alignment horizontal="left" vertical="center"/>
    </xf>
    <xf numFmtId="0" fontId="109" fillId="34" borderId="19" xfId="67" applyFont="1" applyFill="1" applyBorder="1" applyAlignment="1">
      <alignment horizontal="center" vertical="top" wrapText="1"/>
    </xf>
    <xf numFmtId="0" fontId="112" fillId="0" borderId="0" xfId="67" applyFont="1" applyAlignment="1">
      <alignment horizontal="left" vertical="top" wrapText="1"/>
    </xf>
    <xf numFmtId="0" fontId="110" fillId="34" borderId="13" xfId="67" applyFont="1" applyFill="1" applyBorder="1" applyAlignment="1">
      <alignment horizontal="center" vertical="top" wrapText="1"/>
    </xf>
    <xf numFmtId="0" fontId="110" fillId="34" borderId="14" xfId="67" applyFont="1" applyFill="1" applyBorder="1" applyAlignment="1">
      <alignment horizontal="center" vertical="top" wrapText="1"/>
    </xf>
    <xf numFmtId="0" fontId="110" fillId="34" borderId="27" xfId="67" applyFont="1" applyFill="1" applyBorder="1" applyAlignment="1">
      <alignment horizontal="center" vertical="top" wrapText="1"/>
    </xf>
    <xf numFmtId="0" fontId="110" fillId="34" borderId="16" xfId="67" applyFont="1" applyFill="1" applyBorder="1" applyAlignment="1">
      <alignment horizontal="center" vertical="top" wrapText="1"/>
    </xf>
    <xf numFmtId="0" fontId="110" fillId="34" borderId="0" xfId="67" applyFont="1" applyFill="1" applyBorder="1" applyAlignment="1">
      <alignment horizontal="center" vertical="top" wrapText="1"/>
    </xf>
    <xf numFmtId="0" fontId="110" fillId="34" borderId="15" xfId="67" applyFont="1" applyFill="1" applyBorder="1" applyAlignment="1">
      <alignment horizontal="center" vertical="top" wrapText="1"/>
    </xf>
    <xf numFmtId="0" fontId="110" fillId="34" borderId="18" xfId="67" applyFont="1" applyFill="1" applyBorder="1" applyAlignment="1">
      <alignment horizontal="center" vertical="top" wrapText="1"/>
    </xf>
    <xf numFmtId="0" fontId="110" fillId="34" borderId="10" xfId="67" applyFont="1" applyFill="1" applyBorder="1" applyAlignment="1">
      <alignment horizontal="center" vertical="top" wrapText="1"/>
    </xf>
    <xf numFmtId="0" fontId="110" fillId="34" borderId="26" xfId="67" applyFont="1" applyFill="1" applyBorder="1" applyAlignment="1">
      <alignment horizontal="center" vertical="top" wrapText="1"/>
    </xf>
    <xf numFmtId="0" fontId="106" fillId="0" borderId="0" xfId="67" applyFont="1" applyAlignment="1">
      <alignment horizontal="left" vertical="top" wrapText="1"/>
    </xf>
    <xf numFmtId="0" fontId="108" fillId="34" borderId="19" xfId="67" applyFont="1" applyFill="1" applyBorder="1" applyAlignment="1">
      <alignment horizontal="center" vertical="center" wrapText="1"/>
    </xf>
    <xf numFmtId="0" fontId="106" fillId="0" borderId="0" xfId="67" applyFont="1" applyAlignment="1">
      <alignment horizontal="justify" vertical="center" wrapText="1"/>
    </xf>
    <xf numFmtId="0" fontId="8" fillId="0" borderId="0" xfId="67">
      <alignment vertical="center"/>
    </xf>
    <xf numFmtId="0" fontId="113" fillId="0" borderId="0" xfId="67" applyFont="1" applyAlignment="1">
      <alignment horizontal="justify" vertical="center" wrapText="1"/>
    </xf>
    <xf numFmtId="0" fontId="106" fillId="0" borderId="0" xfId="67" applyFont="1" applyAlignment="1">
      <alignment horizontal="left" vertical="center" wrapText="1"/>
    </xf>
    <xf numFmtId="0" fontId="108" fillId="0" borderId="0" xfId="67" applyFont="1" applyAlignment="1">
      <alignment horizontal="center" vertical="center" wrapText="1"/>
    </xf>
    <xf numFmtId="0" fontId="106" fillId="0" borderId="0" xfId="67" applyFont="1" applyAlignment="1">
      <alignment horizontal="left" wrapText="1"/>
    </xf>
    <xf numFmtId="0" fontId="8" fillId="34" borderId="0" xfId="67" applyFill="1" applyAlignment="1">
      <alignment horizontal="center" vertical="center" wrapText="1"/>
    </xf>
    <xf numFmtId="0" fontId="107" fillId="0" borderId="0" xfId="67" applyFont="1" applyAlignment="1">
      <alignment horizontal="center" vertical="center" wrapText="1"/>
    </xf>
    <xf numFmtId="0" fontId="106" fillId="30" borderId="19" xfId="67" applyFont="1" applyFill="1" applyBorder="1" applyAlignment="1">
      <alignment horizontal="center" vertical="top" wrapText="1"/>
    </xf>
    <xf numFmtId="0" fontId="106" fillId="30" borderId="19" xfId="67" applyFont="1" applyFill="1" applyBorder="1" applyAlignment="1">
      <alignment horizontal="center" vertical="center" wrapText="1"/>
    </xf>
    <xf numFmtId="6" fontId="110" fillId="30" borderId="19" xfId="33" applyNumberFormat="1" applyFont="1" applyFill="1" applyBorder="1" applyAlignment="1">
      <alignment horizontal="center" vertical="top" wrapText="1"/>
    </xf>
    <xf numFmtId="0" fontId="108" fillId="0" borderId="0" xfId="67" applyFont="1" applyFill="1" applyAlignment="1">
      <alignment horizontal="left" vertical="center" wrapText="1"/>
    </xf>
    <xf numFmtId="0" fontId="8" fillId="0" borderId="0" xfId="67" applyFill="1" applyAlignment="1">
      <alignment horizontal="left" vertical="center"/>
    </xf>
    <xf numFmtId="0" fontId="108" fillId="0" borderId="0" xfId="67" applyFont="1" applyAlignment="1">
      <alignment horizontal="justify" vertical="center" wrapText="1"/>
    </xf>
    <xf numFmtId="0" fontId="108" fillId="30" borderId="0" xfId="67" applyFont="1" applyFill="1" applyAlignment="1">
      <alignment horizontal="right" vertical="center" wrapText="1"/>
    </xf>
    <xf numFmtId="0" fontId="109" fillId="30" borderId="19" xfId="67" applyFont="1" applyFill="1" applyBorder="1" applyAlignment="1">
      <alignment horizontal="center" vertical="top" wrapText="1"/>
    </xf>
    <xf numFmtId="0" fontId="135" fillId="0" borderId="0" xfId="67" applyFont="1" applyAlignment="1">
      <alignment horizontal="center" vertical="center" wrapText="1"/>
    </xf>
    <xf numFmtId="0" fontId="106" fillId="0" borderId="19" xfId="67" applyFont="1" applyBorder="1" applyAlignment="1">
      <alignment horizontal="center" vertical="top" wrapText="1"/>
    </xf>
    <xf numFmtId="0" fontId="108" fillId="0" borderId="0" xfId="67" applyFont="1" applyAlignment="1">
      <alignment horizontal="right" vertical="center" wrapText="1"/>
    </xf>
    <xf numFmtId="0" fontId="8" fillId="0" borderId="0" xfId="67" applyAlignment="1">
      <alignment horizontal="right" vertical="center"/>
    </xf>
    <xf numFmtId="0" fontId="8" fillId="0" borderId="0" xfId="67" applyAlignment="1">
      <alignment horizontal="center" vertical="center"/>
    </xf>
    <xf numFmtId="0" fontId="110" fillId="30" borderId="19" xfId="67" applyFont="1" applyFill="1" applyBorder="1" applyAlignment="1">
      <alignment horizontal="center" vertical="top" wrapText="1"/>
    </xf>
    <xf numFmtId="0" fontId="108" fillId="0" borderId="0" xfId="67" applyFont="1" applyAlignment="1">
      <alignment horizontal="left" vertical="top" wrapText="1"/>
    </xf>
    <xf numFmtId="0" fontId="108" fillId="0" borderId="0" xfId="67" applyFont="1" applyAlignment="1">
      <alignment horizontal="left" wrapText="1"/>
    </xf>
    <xf numFmtId="0" fontId="17" fillId="31" borderId="128" xfId="58" applyFont="1" applyFill="1" applyBorder="1" applyAlignment="1">
      <alignment vertical="center"/>
    </xf>
    <xf numFmtId="0" fontId="17" fillId="31" borderId="130" xfId="58" applyFont="1" applyFill="1" applyBorder="1" applyAlignment="1">
      <alignment vertical="center"/>
    </xf>
    <xf numFmtId="0" fontId="17" fillId="31" borderId="132" xfId="58" applyFont="1" applyFill="1" applyBorder="1" applyAlignment="1">
      <alignment vertical="center"/>
    </xf>
    <xf numFmtId="0" fontId="17" fillId="31" borderId="107" xfId="58" applyFont="1" applyFill="1" applyBorder="1" applyAlignment="1">
      <alignment vertical="top"/>
    </xf>
    <xf numFmtId="0" fontId="17" fillId="0" borderId="106" xfId="58" applyFont="1" applyFill="1" applyBorder="1" applyAlignment="1">
      <alignment horizontal="center" vertical="center"/>
    </xf>
    <xf numFmtId="0" fontId="17" fillId="0" borderId="107" xfId="58" applyFont="1" applyFill="1" applyBorder="1" applyAlignment="1">
      <alignment horizontal="left" vertical="top"/>
    </xf>
    <xf numFmtId="0" fontId="17" fillId="0" borderId="77" xfId="58" applyFont="1" applyFill="1" applyBorder="1" applyAlignment="1">
      <alignment horizontal="center" vertical="center"/>
    </xf>
    <xf numFmtId="0" fontId="17" fillId="0" borderId="75" xfId="58" applyFont="1" applyFill="1" applyBorder="1" applyAlignment="1">
      <alignment horizontal="center" vertical="center"/>
    </xf>
    <xf numFmtId="0" fontId="17" fillId="31" borderId="82" xfId="58" applyFont="1" applyFill="1" applyBorder="1" applyAlignment="1">
      <alignment horizontal="center" vertical="center"/>
    </xf>
    <xf numFmtId="0" fontId="17" fillId="31" borderId="166" xfId="58" applyFont="1" applyFill="1" applyBorder="1" applyAlignment="1">
      <alignment horizontal="center" vertical="center"/>
    </xf>
    <xf numFmtId="0" fontId="17" fillId="31" borderId="17" xfId="58" applyFont="1" applyFill="1" applyBorder="1" applyAlignment="1">
      <alignment horizontal="center" vertical="center"/>
    </xf>
    <xf numFmtId="0" fontId="17" fillId="31" borderId="80" xfId="58" applyFont="1" applyFill="1" applyBorder="1" applyAlignment="1">
      <alignment horizontal="center" vertical="center"/>
    </xf>
    <xf numFmtId="0" fontId="17" fillId="31" borderId="167" xfId="58" applyFont="1" applyFill="1" applyBorder="1" applyAlignment="1">
      <alignment horizontal="center" vertical="center"/>
    </xf>
    <xf numFmtId="0" fontId="17" fillId="31" borderId="102" xfId="58" applyFont="1" applyFill="1" applyBorder="1" applyAlignment="1">
      <alignment horizontal="center" vertical="center"/>
    </xf>
    <xf numFmtId="0" fontId="17" fillId="0" borderId="0" xfId="58" applyFont="1" applyFill="1" applyBorder="1" applyAlignment="1">
      <alignment horizontal="center" vertical="top"/>
    </xf>
    <xf numFmtId="0" fontId="17" fillId="0" borderId="74" xfId="58" applyFont="1" applyFill="1" applyBorder="1" applyAlignment="1">
      <alignment horizontal="center" vertical="top"/>
    </xf>
    <xf numFmtId="0" fontId="17" fillId="0" borderId="70" xfId="58" applyFont="1" applyFill="1" applyBorder="1" applyAlignment="1">
      <alignment horizontal="center" vertical="top"/>
    </xf>
    <xf numFmtId="0" fontId="17" fillId="0" borderId="75" xfId="58" applyFont="1" applyFill="1" applyBorder="1" applyAlignment="1">
      <alignment horizontal="center" vertical="top"/>
    </xf>
    <xf numFmtId="0" fontId="17" fillId="0" borderId="0" xfId="58" applyFont="1" applyFill="1" applyAlignment="1">
      <alignment horizontal="center" vertical="center"/>
    </xf>
    <xf numFmtId="0" fontId="17" fillId="0" borderId="0" xfId="58" applyFont="1" applyFill="1" applyBorder="1" applyAlignment="1">
      <alignment horizontal="center" vertical="center"/>
    </xf>
    <xf numFmtId="0" fontId="17" fillId="0" borderId="74" xfId="58" applyFont="1" applyFill="1" applyBorder="1" applyAlignment="1">
      <alignment horizontal="center" vertical="center"/>
    </xf>
    <xf numFmtId="0" fontId="81" fillId="0" borderId="0" xfId="58" applyFont="1" applyFill="1" applyAlignment="1">
      <alignment horizontal="center" vertical="center"/>
    </xf>
    <xf numFmtId="176" fontId="14" fillId="31" borderId="0" xfId="58" applyNumberFormat="1" applyFont="1" applyFill="1" applyBorder="1" applyAlignment="1">
      <alignment horizontal="center" vertical="center"/>
    </xf>
    <xf numFmtId="0" fontId="17" fillId="0" borderId="0" xfId="58" applyFont="1" applyFill="1" applyAlignment="1">
      <alignment horizontal="left" vertical="center"/>
    </xf>
    <xf numFmtId="0" fontId="82" fillId="0" borderId="0" xfId="46" applyFont="1" applyAlignment="1">
      <alignment horizontal="left" vertical="center"/>
    </xf>
    <xf numFmtId="0" fontId="14" fillId="0" borderId="0" xfId="58" applyFont="1" applyFill="1" applyAlignment="1">
      <alignment vertical="center"/>
    </xf>
    <xf numFmtId="0" fontId="82" fillId="0" borderId="0" xfId="46" applyFont="1" applyAlignment="1">
      <alignment vertical="center"/>
    </xf>
    <xf numFmtId="0" fontId="14" fillId="30" borderId="0" xfId="58" applyFont="1" applyFill="1" applyAlignment="1">
      <alignment wrapText="1"/>
    </xf>
    <xf numFmtId="0" fontId="0" fillId="30" borderId="0" xfId="0" applyFill="1" applyAlignment="1">
      <alignment wrapText="1"/>
    </xf>
    <xf numFmtId="0" fontId="14" fillId="30" borderId="0" xfId="58" applyFont="1" applyFill="1" applyAlignment="1">
      <alignment vertical="center" shrinkToFit="1"/>
    </xf>
    <xf numFmtId="0" fontId="0" fillId="30" borderId="0" xfId="0" applyFill="1" applyAlignment="1">
      <alignment vertical="center" shrinkToFit="1"/>
    </xf>
    <xf numFmtId="0" fontId="14" fillId="30" borderId="0" xfId="58" applyFont="1" applyFill="1" applyAlignment="1">
      <alignment shrinkToFit="1"/>
    </xf>
    <xf numFmtId="0" fontId="0" fillId="30" borderId="0" xfId="0" applyFill="1" applyAlignment="1">
      <alignment shrinkToFit="1"/>
    </xf>
    <xf numFmtId="176" fontId="14" fillId="30" borderId="0" xfId="58" applyNumberFormat="1" applyFont="1" applyFill="1" applyBorder="1" applyAlignment="1">
      <alignment horizontal="center" vertical="center"/>
    </xf>
    <xf numFmtId="176" fontId="14" fillId="30" borderId="0" xfId="58" applyNumberFormat="1" applyFont="1" applyFill="1" applyAlignment="1">
      <alignment horizontal="center" vertical="center"/>
    </xf>
    <xf numFmtId="0" fontId="14" fillId="30" borderId="0" xfId="58" applyFont="1" applyFill="1" applyAlignment="1">
      <alignment horizontal="left" indent="1" shrinkToFit="1"/>
    </xf>
    <xf numFmtId="0" fontId="0" fillId="30" borderId="0" xfId="0" applyFill="1" applyAlignment="1">
      <alignment horizontal="left" indent="1" shrinkToFit="1"/>
    </xf>
    <xf numFmtId="38" fontId="83" fillId="30" borderId="0" xfId="49" applyNumberFormat="1" applyFont="1" applyFill="1" applyAlignment="1">
      <alignment horizontal="left" vertical="center" shrinkToFit="1"/>
    </xf>
    <xf numFmtId="0" fontId="83" fillId="30" borderId="0" xfId="49" applyFont="1" applyFill="1" applyAlignment="1">
      <alignment horizontal="left" vertical="center" shrinkToFit="1"/>
    </xf>
    <xf numFmtId="0" fontId="83" fillId="30" borderId="0" xfId="49" applyNumberFormat="1" applyFont="1" applyFill="1" applyAlignment="1">
      <alignment vertical="distributed" wrapText="1"/>
    </xf>
    <xf numFmtId="0" fontId="0" fillId="30" borderId="0" xfId="0" applyNumberFormat="1" applyFill="1" applyAlignment="1">
      <alignment vertical="distributed" wrapText="1"/>
    </xf>
    <xf numFmtId="0" fontId="83" fillId="0" borderId="0" xfId="49" applyFont="1" applyFill="1" applyAlignment="1">
      <alignment horizontal="center"/>
    </xf>
    <xf numFmtId="0" fontId="83" fillId="30" borderId="0" xfId="49" applyFont="1" applyFill="1" applyAlignment="1">
      <alignment horizontal="left"/>
    </xf>
    <xf numFmtId="0" fontId="83" fillId="31" borderId="0" xfId="49" applyFont="1" applyFill="1" applyAlignment="1">
      <alignment horizontal="left"/>
    </xf>
    <xf numFmtId="0" fontId="83" fillId="30" borderId="0" xfId="49" applyFont="1" applyFill="1" applyAlignment="1">
      <alignment horizontal="left" indent="1" shrinkToFit="1"/>
    </xf>
    <xf numFmtId="0" fontId="84" fillId="0" borderId="0" xfId="49" applyFont="1" applyFill="1" applyAlignment="1">
      <alignment horizontal="center"/>
    </xf>
    <xf numFmtId="176" fontId="83" fillId="31" borderId="0" xfId="49" applyNumberFormat="1" applyFont="1" applyFill="1" applyAlignment="1">
      <alignment horizontal="center" vertical="center" shrinkToFit="1"/>
    </xf>
    <xf numFmtId="0" fontId="83" fillId="30" borderId="0" xfId="49" applyFont="1" applyFill="1" applyAlignment="1">
      <alignment horizontal="right" shrinkToFit="1"/>
    </xf>
    <xf numFmtId="0" fontId="0" fillId="30" borderId="0" xfId="0" applyFill="1" applyAlignment="1">
      <alignment horizontal="right" shrinkToFit="1"/>
    </xf>
    <xf numFmtId="0" fontId="83" fillId="30" borderId="0" xfId="49" applyFont="1" applyFill="1" applyAlignment="1">
      <alignment wrapText="1"/>
    </xf>
    <xf numFmtId="0" fontId="83" fillId="30" borderId="0" xfId="49" applyFont="1" applyFill="1" applyAlignment="1">
      <alignment shrinkToFit="1"/>
    </xf>
    <xf numFmtId="0" fontId="14" fillId="0" borderId="0" xfId="58" applyFont="1" applyFill="1" applyAlignment="1">
      <alignment horizontal="center" vertical="top"/>
    </xf>
    <xf numFmtId="176" fontId="14" fillId="30" borderId="0" xfId="58" applyNumberFormat="1" applyFont="1" applyFill="1" applyAlignment="1">
      <alignment horizontal="left" vertical="top" wrapText="1"/>
    </xf>
    <xf numFmtId="0" fontId="14" fillId="30" borderId="0" xfId="58" applyFont="1" applyFill="1" applyAlignment="1">
      <alignment vertical="top" wrapText="1"/>
    </xf>
    <xf numFmtId="0" fontId="14" fillId="0" borderId="0" xfId="58" applyFont="1" applyFill="1" applyBorder="1" applyAlignment="1">
      <alignment horizontal="center" vertical="top"/>
    </xf>
    <xf numFmtId="0" fontId="0" fillId="0" borderId="0" xfId="0" applyAlignment="1">
      <alignment horizontal="center" vertical="top"/>
    </xf>
    <xf numFmtId="0" fontId="14" fillId="31" borderId="0" xfId="58" applyFont="1" applyFill="1" applyAlignment="1">
      <alignment vertical="top" wrapText="1"/>
    </xf>
    <xf numFmtId="176" fontId="14" fillId="31" borderId="0" xfId="58" applyNumberFormat="1" applyFont="1" applyFill="1" applyAlignment="1">
      <alignment horizontal="center" vertical="center" shrinkToFit="1"/>
    </xf>
    <xf numFmtId="0" fontId="14" fillId="0" borderId="0" xfId="58" applyFont="1" applyFill="1" applyAlignment="1">
      <alignment horizontal="center" vertical="center" wrapText="1"/>
    </xf>
    <xf numFmtId="0" fontId="14" fillId="31" borderId="106" xfId="58" applyFont="1" applyFill="1" applyBorder="1" applyAlignment="1">
      <alignment horizontal="left" vertical="center" wrapText="1"/>
    </xf>
    <xf numFmtId="0" fontId="14" fillId="0" borderId="107" xfId="58" applyFont="1" applyFill="1" applyBorder="1" applyAlignment="1">
      <alignment vertical="center"/>
    </xf>
    <xf numFmtId="0" fontId="14" fillId="0" borderId="98" xfId="58" applyFont="1" applyFill="1" applyBorder="1" applyAlignment="1">
      <alignment vertical="center"/>
    </xf>
    <xf numFmtId="0" fontId="14" fillId="0" borderId="71" xfId="58" applyFont="1" applyFill="1" applyBorder="1" applyAlignment="1">
      <alignment vertical="center"/>
    </xf>
    <xf numFmtId="0" fontId="82" fillId="0" borderId="71" xfId="46" applyFont="1" applyBorder="1" applyAlignment="1">
      <alignment vertical="center"/>
    </xf>
    <xf numFmtId="0" fontId="82" fillId="0" borderId="101" xfId="46" applyFont="1" applyBorder="1" applyAlignment="1">
      <alignment vertical="center"/>
    </xf>
    <xf numFmtId="3" fontId="14" fillId="0" borderId="107" xfId="58" applyNumberFormat="1" applyFont="1" applyFill="1" applyBorder="1" applyAlignment="1">
      <alignment vertical="center" shrinkToFit="1"/>
    </xf>
    <xf numFmtId="3" fontId="14" fillId="31" borderId="107" xfId="58" applyNumberFormat="1" applyFont="1" applyFill="1" applyBorder="1" applyAlignment="1">
      <alignment vertical="center" shrinkToFit="1"/>
    </xf>
    <xf numFmtId="0" fontId="14" fillId="0" borderId="0" xfId="58" applyFont="1" applyFill="1" applyAlignment="1">
      <alignment horizontal="center"/>
    </xf>
    <xf numFmtId="176" fontId="14" fillId="30" borderId="0" xfId="58" applyNumberFormat="1" applyFont="1" applyFill="1" applyAlignment="1">
      <alignment horizontal="center"/>
    </xf>
    <xf numFmtId="0" fontId="14" fillId="0" borderId="98" xfId="58" applyFont="1" applyFill="1" applyBorder="1" applyAlignment="1">
      <alignment horizontal="center" vertical="center"/>
    </xf>
    <xf numFmtId="0" fontId="14" fillId="0" borderId="71" xfId="58" applyFont="1" applyFill="1" applyBorder="1" applyAlignment="1">
      <alignment horizontal="center" vertical="center"/>
    </xf>
    <xf numFmtId="0" fontId="14" fillId="0" borderId="101" xfId="58" applyFont="1" applyFill="1" applyBorder="1" applyAlignment="1">
      <alignment horizontal="center" vertical="center"/>
    </xf>
    <xf numFmtId="0" fontId="14" fillId="0" borderId="107" xfId="58" applyFont="1" applyFill="1" applyBorder="1" applyAlignment="1">
      <alignment horizontal="center" vertical="center"/>
    </xf>
    <xf numFmtId="0" fontId="83" fillId="30" borderId="0" xfId="51" applyFont="1" applyFill="1" applyAlignment="1">
      <alignment horizontal="right" indent="1" shrinkToFit="1"/>
    </xf>
    <xf numFmtId="0" fontId="14" fillId="30" borderId="0" xfId="58" applyFont="1" applyFill="1" applyAlignment="1">
      <alignment horizontal="left" shrinkToFit="1"/>
    </xf>
    <xf numFmtId="0" fontId="14" fillId="0" borderId="13" xfId="46" applyFont="1" applyFill="1" applyBorder="1" applyAlignment="1">
      <alignment horizontal="center" vertical="center"/>
    </xf>
    <xf numFmtId="0" fontId="14" fillId="0" borderId="27" xfId="46" applyFont="1" applyFill="1" applyBorder="1" applyAlignment="1">
      <alignment horizontal="center" vertical="center"/>
    </xf>
    <xf numFmtId="0" fontId="14" fillId="0" borderId="18" xfId="46" applyFont="1" applyFill="1" applyBorder="1" applyAlignment="1">
      <alignment horizontal="center" vertical="center"/>
    </xf>
    <xf numFmtId="0" fontId="14" fillId="0" borderId="26" xfId="46" applyFont="1" applyFill="1" applyBorder="1" applyAlignment="1">
      <alignment horizontal="center" vertical="center"/>
    </xf>
    <xf numFmtId="0" fontId="14" fillId="30" borderId="13" xfId="46" applyFont="1" applyFill="1" applyBorder="1" applyAlignment="1">
      <alignment vertical="center" wrapText="1"/>
    </xf>
    <xf numFmtId="0" fontId="14" fillId="30" borderId="14" xfId="46" applyFont="1" applyFill="1" applyBorder="1" applyAlignment="1">
      <alignment vertical="center" wrapText="1"/>
    </xf>
    <xf numFmtId="0" fontId="14" fillId="30" borderId="27" xfId="46" applyFont="1" applyFill="1" applyBorder="1" applyAlignment="1">
      <alignment vertical="center" wrapText="1"/>
    </xf>
    <xf numFmtId="0" fontId="14" fillId="30" borderId="18" xfId="46" applyFont="1" applyFill="1" applyBorder="1" applyAlignment="1">
      <alignment vertical="center" wrapText="1"/>
    </xf>
    <xf numFmtId="0" fontId="14" fillId="30" borderId="10" xfId="46" applyFont="1" applyFill="1" applyBorder="1" applyAlignment="1">
      <alignment vertical="center" wrapText="1"/>
    </xf>
    <xf numFmtId="0" fontId="14" fillId="30" borderId="26" xfId="46" applyFont="1" applyFill="1" applyBorder="1" applyAlignment="1">
      <alignment vertical="center" wrapText="1"/>
    </xf>
    <xf numFmtId="0" fontId="14" fillId="0" borderId="21" xfId="46" applyFont="1" applyFill="1" applyBorder="1" applyAlignment="1">
      <alignment horizontal="center" vertical="center" wrapText="1"/>
    </xf>
    <xf numFmtId="0" fontId="14" fillId="0" borderId="23" xfId="46" applyFont="1" applyFill="1" applyBorder="1" applyAlignment="1">
      <alignment horizontal="center" vertical="center" wrapText="1"/>
    </xf>
    <xf numFmtId="176" fontId="14" fillId="30" borderId="18" xfId="46" applyNumberFormat="1" applyFont="1" applyFill="1" applyBorder="1" applyAlignment="1">
      <alignment horizontal="center" vertical="center" shrinkToFit="1"/>
    </xf>
    <xf numFmtId="176" fontId="14" fillId="30" borderId="10" xfId="46" applyNumberFormat="1" applyFont="1" applyFill="1" applyBorder="1" applyAlignment="1">
      <alignment horizontal="center" vertical="center" shrinkToFit="1"/>
    </xf>
    <xf numFmtId="176" fontId="14" fillId="30" borderId="26" xfId="46" applyNumberFormat="1" applyFont="1" applyFill="1" applyBorder="1" applyAlignment="1">
      <alignment horizontal="center" vertical="center" shrinkToFit="1"/>
    </xf>
    <xf numFmtId="0" fontId="14" fillId="0" borderId="50" xfId="46" applyFont="1" applyFill="1" applyBorder="1" applyAlignment="1">
      <alignment horizontal="center" vertical="center"/>
    </xf>
    <xf numFmtId="0" fontId="14" fillId="0" borderId="42" xfId="46" applyFont="1" applyFill="1" applyBorder="1" applyAlignment="1">
      <alignment horizontal="center" vertical="center"/>
    </xf>
    <xf numFmtId="0" fontId="14" fillId="0" borderId="151" xfId="46" applyFont="1" applyFill="1" applyBorder="1" applyAlignment="1">
      <alignment horizontal="center" vertical="center"/>
    </xf>
    <xf numFmtId="176" fontId="14" fillId="30" borderId="13" xfId="46" applyNumberFormat="1" applyFont="1" applyFill="1" applyBorder="1" applyAlignment="1">
      <alignment horizontal="center" vertical="center" shrinkToFit="1"/>
    </xf>
    <xf numFmtId="176" fontId="82" fillId="30" borderId="14" xfId="46" applyNumberFormat="1" applyFont="1" applyFill="1" applyBorder="1" applyAlignment="1">
      <alignment horizontal="center" vertical="center" shrinkToFit="1"/>
    </xf>
    <xf numFmtId="176" fontId="82" fillId="30" borderId="27" xfId="46" applyNumberFormat="1" applyFont="1" applyFill="1" applyBorder="1" applyAlignment="1">
      <alignment horizontal="center" vertical="center" shrinkToFit="1"/>
    </xf>
    <xf numFmtId="0" fontId="14" fillId="0" borderId="19" xfId="46" applyFont="1" applyFill="1" applyBorder="1" applyAlignment="1">
      <alignment horizontal="center" vertical="center"/>
    </xf>
    <xf numFmtId="176" fontId="14" fillId="30" borderId="19" xfId="46" applyNumberFormat="1" applyFont="1" applyFill="1" applyBorder="1" applyAlignment="1">
      <alignment horizontal="center" vertical="center" shrinkToFit="1"/>
    </xf>
    <xf numFmtId="176" fontId="82" fillId="30" borderId="19" xfId="46" applyNumberFormat="1" applyFont="1" applyFill="1" applyBorder="1" applyAlignment="1">
      <alignment horizontal="center" vertical="center" shrinkToFit="1"/>
    </xf>
    <xf numFmtId="181" fontId="56" fillId="30" borderId="11" xfId="52" applyFont="1" applyFill="1" applyBorder="1" applyAlignment="1">
      <alignment horizontal="center" vertical="center" shrinkToFit="1"/>
    </xf>
    <xf numFmtId="181" fontId="98" fillId="30" borderId="28" xfId="52" applyFont="1" applyFill="1" applyBorder="1" applyAlignment="1">
      <alignment horizontal="center" vertical="center" shrinkToFit="1"/>
    </xf>
    <xf numFmtId="181" fontId="98" fillId="30" borderId="12" xfId="52" applyFont="1" applyFill="1" applyBorder="1" applyAlignment="1">
      <alignment horizontal="center" vertical="center" shrinkToFit="1"/>
    </xf>
    <xf numFmtId="0" fontId="14" fillId="0" borderId="11" xfId="46" applyFont="1" applyFill="1" applyBorder="1" applyAlignment="1">
      <alignment horizontal="center" vertical="center"/>
    </xf>
    <xf numFmtId="0" fontId="14" fillId="0" borderId="28" xfId="46" applyFont="1" applyFill="1" applyBorder="1" applyAlignment="1">
      <alignment horizontal="center" vertical="center"/>
    </xf>
    <xf numFmtId="0" fontId="14" fillId="0" borderId="12" xfId="46" applyFont="1" applyFill="1" applyBorder="1" applyAlignment="1">
      <alignment horizontal="center" vertical="center"/>
    </xf>
    <xf numFmtId="38" fontId="56" fillId="31" borderId="28" xfId="53" applyFont="1" applyFill="1" applyBorder="1" applyAlignment="1">
      <alignment horizontal="left" vertical="center" shrinkToFit="1"/>
    </xf>
    <xf numFmtId="38" fontId="56" fillId="31" borderId="12" xfId="53" applyFont="1" applyFill="1" applyBorder="1" applyAlignment="1">
      <alignment horizontal="left" vertical="center" shrinkToFit="1"/>
    </xf>
    <xf numFmtId="176" fontId="14" fillId="31" borderId="0" xfId="46" applyNumberFormat="1" applyFont="1" applyFill="1" applyAlignment="1">
      <alignment horizontal="center" vertical="center" shrinkToFit="1"/>
    </xf>
    <xf numFmtId="0" fontId="14" fillId="30" borderId="0" xfId="46" applyFont="1" applyFill="1" applyAlignment="1">
      <alignment horizontal="right" indent="1" shrinkToFit="1"/>
    </xf>
    <xf numFmtId="0" fontId="14" fillId="30" borderId="0" xfId="46" applyFont="1" applyFill="1" applyAlignment="1">
      <alignment wrapText="1"/>
    </xf>
    <xf numFmtId="0" fontId="14" fillId="30" borderId="0" xfId="46" applyFont="1" applyFill="1" applyAlignment="1">
      <alignment shrinkToFit="1"/>
    </xf>
    <xf numFmtId="0" fontId="14" fillId="30" borderId="0" xfId="46" applyFont="1" applyFill="1" applyAlignment="1">
      <alignment horizontal="left" indent="1" shrinkToFit="1"/>
    </xf>
    <xf numFmtId="0" fontId="14" fillId="31" borderId="107" xfId="55" applyFont="1" applyFill="1" applyBorder="1" applyAlignment="1">
      <alignment vertical="center"/>
    </xf>
    <xf numFmtId="189" fontId="14" fillId="31" borderId="107" xfId="55" applyNumberFormat="1" applyFont="1" applyFill="1" applyBorder="1" applyAlignment="1">
      <alignment horizontal="center" vertical="center"/>
    </xf>
    <xf numFmtId="0" fontId="14" fillId="31" borderId="107" xfId="55" applyNumberFormat="1" applyFont="1" applyFill="1" applyBorder="1" applyAlignment="1">
      <alignment vertical="center"/>
    </xf>
    <xf numFmtId="0" fontId="14" fillId="0" borderId="107" xfId="55" applyFont="1" applyFill="1" applyBorder="1" applyAlignment="1">
      <alignment horizontal="center" vertical="center"/>
    </xf>
    <xf numFmtId="0" fontId="15" fillId="0" borderId="81" xfId="55" applyFont="1" applyFill="1" applyBorder="1" applyAlignment="1">
      <alignment horizontal="center" vertical="center"/>
    </xf>
    <xf numFmtId="0" fontId="15" fillId="0" borderId="106" xfId="55" applyFont="1" applyFill="1" applyBorder="1" applyAlignment="1">
      <alignment horizontal="center" vertical="center"/>
    </xf>
    <xf numFmtId="0" fontId="15" fillId="0" borderId="77" xfId="55" applyFont="1" applyFill="1" applyBorder="1" applyAlignment="1">
      <alignment horizontal="center" vertical="center"/>
    </xf>
    <xf numFmtId="0" fontId="81" fillId="0" borderId="81" xfId="55" applyFont="1" applyFill="1" applyBorder="1" applyAlignment="1">
      <alignment horizontal="center" vertical="center"/>
    </xf>
    <xf numFmtId="0" fontId="81" fillId="0" borderId="106" xfId="55" applyFont="1" applyFill="1" applyBorder="1" applyAlignment="1">
      <alignment horizontal="center" vertical="center"/>
    </xf>
    <xf numFmtId="0" fontId="81" fillId="0" borderId="77" xfId="55" applyFont="1" applyFill="1" applyBorder="1" applyAlignment="1">
      <alignment horizontal="center" vertical="center"/>
    </xf>
    <xf numFmtId="176" fontId="14" fillId="31" borderId="0" xfId="55" applyNumberFormat="1" applyFont="1" applyFill="1" applyBorder="1" applyAlignment="1">
      <alignment horizontal="center" vertical="center"/>
    </xf>
    <xf numFmtId="0" fontId="14" fillId="30" borderId="0" xfId="55" applyFont="1" applyFill="1" applyBorder="1" applyAlignment="1">
      <alignment wrapText="1"/>
    </xf>
    <xf numFmtId="0" fontId="0" fillId="30" borderId="74" xfId="0" applyFill="1" applyBorder="1" applyAlignment="1">
      <alignment wrapText="1"/>
    </xf>
    <xf numFmtId="0" fontId="14" fillId="0" borderId="70" xfId="55" applyFont="1" applyFill="1" applyBorder="1" applyAlignment="1">
      <alignment horizontal="right"/>
    </xf>
    <xf numFmtId="0" fontId="14" fillId="0" borderId="0" xfId="55" applyFont="1" applyFill="1" applyBorder="1" applyAlignment="1">
      <alignment horizontal="center" vertical="center"/>
    </xf>
    <xf numFmtId="0" fontId="14" fillId="0" borderId="70" xfId="55" applyFont="1" applyFill="1" applyBorder="1" applyAlignment="1">
      <alignment horizontal="center" vertical="center"/>
    </xf>
    <xf numFmtId="0" fontId="14" fillId="30" borderId="0" xfId="55" applyNumberFormat="1" applyFont="1" applyFill="1" applyBorder="1" applyAlignment="1">
      <alignment horizontal="left" wrapText="1"/>
    </xf>
    <xf numFmtId="0" fontId="0" fillId="30" borderId="0" xfId="0" applyNumberFormat="1" applyFill="1" applyAlignment="1">
      <alignment horizontal="left" wrapText="1"/>
    </xf>
    <xf numFmtId="0" fontId="0" fillId="30" borderId="70" xfId="0" applyNumberFormat="1" applyFill="1" applyBorder="1" applyAlignment="1">
      <alignment horizontal="left" wrapText="1"/>
    </xf>
    <xf numFmtId="0" fontId="14" fillId="0" borderId="0" xfId="55" applyFont="1" applyFill="1" applyBorder="1" applyAlignment="1">
      <alignment horizontal="right"/>
    </xf>
    <xf numFmtId="0" fontId="14" fillId="30" borderId="70" xfId="55" applyFont="1" applyFill="1" applyBorder="1" applyAlignment="1"/>
    <xf numFmtId="0" fontId="0" fillId="30" borderId="70" xfId="0" applyFill="1" applyBorder="1" applyAlignment="1"/>
    <xf numFmtId="0" fontId="0" fillId="30" borderId="74" xfId="0" applyFill="1" applyBorder="1" applyAlignment="1"/>
    <xf numFmtId="0" fontId="14" fillId="30" borderId="0" xfId="55" applyFont="1" applyFill="1" applyBorder="1" applyAlignment="1">
      <alignment vertical="center"/>
    </xf>
    <xf numFmtId="176" fontId="14" fillId="0" borderId="0" xfId="55" applyNumberFormat="1" applyFont="1" applyFill="1" applyBorder="1" applyAlignment="1">
      <alignment horizontal="center" vertical="center"/>
    </xf>
    <xf numFmtId="0" fontId="81" fillId="0" borderId="79" xfId="55" applyFont="1" applyFill="1" applyBorder="1" applyAlignment="1">
      <alignment horizontal="center" vertical="center"/>
    </xf>
    <xf numFmtId="0" fontId="81" fillId="0" borderId="0" xfId="55" applyFont="1" applyFill="1" applyBorder="1" applyAlignment="1">
      <alignment horizontal="center" vertical="center"/>
    </xf>
    <xf numFmtId="0" fontId="81" fillId="0" borderId="74" xfId="55" applyFont="1" applyFill="1" applyBorder="1" applyAlignment="1">
      <alignment horizontal="center" vertical="center"/>
    </xf>
    <xf numFmtId="189" fontId="14" fillId="0" borderId="107" xfId="55" applyNumberFormat="1" applyFont="1" applyFill="1" applyBorder="1" applyAlignment="1">
      <alignment horizontal="center" vertical="center"/>
    </xf>
    <xf numFmtId="0" fontId="14" fillId="0" borderId="107" xfId="55" applyFont="1" applyFill="1" applyBorder="1" applyAlignment="1">
      <alignment vertical="center"/>
    </xf>
    <xf numFmtId="0" fontId="14" fillId="0" borderId="70" xfId="55" applyFont="1" applyFill="1" applyBorder="1" applyAlignment="1">
      <alignment vertical="center"/>
    </xf>
    <xf numFmtId="176" fontId="14" fillId="31" borderId="15" xfId="55" applyNumberFormat="1" applyFont="1" applyFill="1" applyBorder="1" applyAlignment="1">
      <alignment horizontal="center" vertical="center"/>
    </xf>
    <xf numFmtId="0" fontId="11" fillId="0" borderId="0" xfId="0" applyFont="1" applyBorder="1" applyAlignment="1" applyProtection="1">
      <alignment horizontal="center"/>
    </xf>
    <xf numFmtId="0" fontId="11" fillId="30" borderId="0" xfId="0" applyFont="1" applyFill="1" applyBorder="1" applyAlignment="1" applyProtection="1">
      <alignment horizontal="left" shrinkToFit="1"/>
    </xf>
    <xf numFmtId="0" fontId="11" fillId="30" borderId="15" xfId="0" applyFont="1" applyFill="1" applyBorder="1" applyAlignment="1" applyProtection="1">
      <alignment horizontal="left" shrinkToFit="1"/>
    </xf>
    <xf numFmtId="0" fontId="12" fillId="0" borderId="0" xfId="0" applyFont="1" applyBorder="1" applyAlignment="1" applyProtection="1">
      <alignment horizontal="center"/>
    </xf>
    <xf numFmtId="0" fontId="11" fillId="0" borderId="19" xfId="0" applyFont="1" applyBorder="1" applyAlignment="1" applyProtection="1">
      <alignment horizontal="center" vertical="center"/>
    </xf>
    <xf numFmtId="0" fontId="11" fillId="30" borderId="19" xfId="0" applyFont="1" applyFill="1" applyBorder="1" applyAlignment="1" applyProtection="1">
      <alignment horizontal="center" vertical="center" wrapText="1" shrinkToFit="1"/>
    </xf>
    <xf numFmtId="0" fontId="11" fillId="0" borderId="13" xfId="0" applyFont="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30" borderId="13" xfId="0" applyFont="1" applyFill="1" applyBorder="1" applyAlignment="1" applyProtection="1">
      <alignment horizontal="center" vertical="center" wrapText="1" shrinkToFit="1"/>
    </xf>
    <xf numFmtId="0" fontId="11" fillId="30" borderId="14" xfId="0" applyFont="1" applyFill="1" applyBorder="1" applyAlignment="1" applyProtection="1">
      <alignment horizontal="center" vertical="center" wrapText="1" shrinkToFit="1"/>
    </xf>
    <xf numFmtId="0" fontId="11" fillId="30" borderId="27" xfId="0" applyFont="1" applyFill="1" applyBorder="1" applyAlignment="1" applyProtection="1">
      <alignment horizontal="center" vertical="center" wrapText="1" shrinkToFit="1"/>
    </xf>
    <xf numFmtId="0" fontId="11" fillId="30" borderId="18" xfId="0" applyFont="1" applyFill="1" applyBorder="1" applyAlignment="1" applyProtection="1">
      <alignment horizontal="center" vertical="center" wrapText="1" shrinkToFit="1"/>
    </xf>
    <xf numFmtId="0" fontId="11" fillId="30" borderId="10" xfId="0" applyFont="1" applyFill="1" applyBorder="1" applyAlignment="1" applyProtection="1">
      <alignment horizontal="center" vertical="center" wrapText="1" shrinkToFit="1"/>
    </xf>
    <xf numFmtId="0" fontId="11" fillId="30" borderId="26" xfId="0" applyFont="1" applyFill="1" applyBorder="1" applyAlignment="1" applyProtection="1">
      <alignment horizontal="center" vertical="center" wrapText="1" shrinkToFit="1"/>
    </xf>
    <xf numFmtId="0" fontId="11" fillId="0" borderId="18" xfId="0" applyFont="1" applyBorder="1" applyAlignment="1" applyProtection="1">
      <alignment horizontal="center" vertical="center"/>
    </xf>
    <xf numFmtId="0" fontId="11" fillId="0" borderId="10" xfId="0" applyFont="1" applyBorder="1" applyAlignment="1" applyProtection="1">
      <alignment horizontal="center" vertical="center"/>
    </xf>
    <xf numFmtId="176" fontId="11" fillId="30" borderId="11" xfId="0" applyNumberFormat="1" applyFont="1" applyFill="1" applyBorder="1" applyAlignment="1" applyProtection="1">
      <alignment horizontal="center" vertical="center"/>
    </xf>
    <xf numFmtId="176" fontId="11" fillId="30" borderId="28" xfId="0" applyNumberFormat="1" applyFont="1" applyFill="1" applyBorder="1" applyAlignment="1" applyProtection="1">
      <alignment horizontal="center" vertical="center"/>
    </xf>
    <xf numFmtId="0" fontId="11" fillId="0" borderId="19" xfId="0" applyFont="1" applyBorder="1" applyAlignment="1" applyProtection="1">
      <alignment horizontal="center" vertical="center" wrapText="1"/>
    </xf>
    <xf numFmtId="0" fontId="11" fillId="0" borderId="11" xfId="0" applyFont="1" applyBorder="1" applyAlignment="1" applyProtection="1">
      <alignment horizontal="center" vertical="center" shrinkToFit="1"/>
    </xf>
    <xf numFmtId="0" fontId="11" fillId="0" borderId="28" xfId="0" applyFont="1" applyBorder="1" applyAlignment="1" applyProtection="1">
      <alignment horizontal="center" vertical="center" shrinkToFit="1"/>
    </xf>
    <xf numFmtId="0" fontId="11" fillId="0" borderId="12" xfId="0" applyFont="1" applyBorder="1" applyAlignment="1" applyProtection="1">
      <alignment horizontal="center" vertical="center" shrinkToFit="1"/>
    </xf>
    <xf numFmtId="178" fontId="11" fillId="32" borderId="94" xfId="0" applyNumberFormat="1" applyFont="1" applyFill="1" applyBorder="1" applyAlignment="1" applyProtection="1">
      <alignment horizontal="center" vertical="center" shrinkToFit="1"/>
      <protection locked="0"/>
    </xf>
    <xf numFmtId="178" fontId="11" fillId="32" borderId="96" xfId="0" applyNumberFormat="1" applyFont="1" applyFill="1" applyBorder="1" applyAlignment="1" applyProtection="1">
      <alignment horizontal="center" vertical="center" shrinkToFit="1"/>
      <protection locked="0"/>
    </xf>
    <xf numFmtId="178" fontId="11" fillId="32" borderId="97" xfId="0" applyNumberFormat="1" applyFont="1" applyFill="1" applyBorder="1" applyAlignment="1" applyProtection="1">
      <alignment horizontal="center" vertical="center" shrinkToFit="1"/>
      <protection locked="0"/>
    </xf>
    <xf numFmtId="0" fontId="11" fillId="32" borderId="94" xfId="0" applyFont="1" applyFill="1" applyBorder="1" applyAlignment="1" applyProtection="1">
      <alignment horizontal="left" vertical="center" indent="1"/>
      <protection locked="0"/>
    </xf>
    <xf numFmtId="0" fontId="11" fillId="32" borderId="96" xfId="0" applyFont="1" applyFill="1" applyBorder="1" applyAlignment="1" applyProtection="1">
      <alignment horizontal="left" vertical="center" indent="1"/>
      <protection locked="0"/>
    </xf>
    <xf numFmtId="0" fontId="11" fillId="32" borderId="97" xfId="0" applyFont="1" applyFill="1" applyBorder="1" applyAlignment="1" applyProtection="1">
      <alignment horizontal="left" vertical="center" indent="1"/>
      <protection locked="0"/>
    </xf>
    <xf numFmtId="178" fontId="11" fillId="32" borderId="100" xfId="0" applyNumberFormat="1" applyFont="1" applyFill="1" applyBorder="1" applyAlignment="1" applyProtection="1">
      <alignment horizontal="center" vertical="center" shrinkToFit="1"/>
      <protection locked="0"/>
    </xf>
    <xf numFmtId="178" fontId="11" fillId="32" borderId="71" xfId="0" applyNumberFormat="1" applyFont="1" applyFill="1" applyBorder="1" applyAlignment="1" applyProtection="1">
      <alignment horizontal="center" vertical="center" shrinkToFit="1"/>
      <protection locked="0"/>
    </xf>
    <xf numFmtId="178" fontId="11" fillId="32" borderId="99" xfId="0" applyNumberFormat="1" applyFont="1" applyFill="1" applyBorder="1" applyAlignment="1" applyProtection="1">
      <alignment horizontal="center" vertical="center" shrinkToFit="1"/>
      <protection locked="0"/>
    </xf>
    <xf numFmtId="0" fontId="11" fillId="32" borderId="100" xfId="0" applyFont="1" applyFill="1" applyBorder="1" applyAlignment="1" applyProtection="1">
      <alignment horizontal="left" vertical="center" indent="1"/>
      <protection locked="0"/>
    </xf>
    <xf numFmtId="0" fontId="11" fillId="32" borderId="71" xfId="0" applyFont="1" applyFill="1" applyBorder="1" applyAlignment="1" applyProtection="1">
      <alignment horizontal="left" vertical="center" indent="1"/>
      <protection locked="0"/>
    </xf>
    <xf numFmtId="0" fontId="11" fillId="32" borderId="99" xfId="0" applyFont="1" applyFill="1" applyBorder="1" applyAlignment="1" applyProtection="1">
      <alignment horizontal="left" vertical="center" indent="1"/>
      <protection locked="0"/>
    </xf>
    <xf numFmtId="178" fontId="11" fillId="32" borderId="146" xfId="0" applyNumberFormat="1" applyFont="1" applyFill="1" applyBorder="1" applyAlignment="1" applyProtection="1">
      <alignment horizontal="center" vertical="center" shrinkToFit="1"/>
      <protection locked="0"/>
    </xf>
    <xf numFmtId="178" fontId="11" fillId="32" borderId="103" xfId="0" applyNumberFormat="1" applyFont="1" applyFill="1" applyBorder="1" applyAlignment="1" applyProtection="1">
      <alignment horizontal="center" vertical="center" shrinkToFit="1"/>
      <protection locked="0"/>
    </xf>
    <xf numFmtId="178" fontId="11" fillId="32" borderId="104" xfId="0" applyNumberFormat="1" applyFont="1" applyFill="1" applyBorder="1" applyAlignment="1" applyProtection="1">
      <alignment horizontal="center" vertical="center" shrinkToFit="1"/>
      <protection locked="0"/>
    </xf>
    <xf numFmtId="0" fontId="11" fillId="32" borderId="146" xfId="0" applyFont="1" applyFill="1" applyBorder="1" applyAlignment="1" applyProtection="1">
      <alignment horizontal="left" vertical="center" indent="1"/>
      <protection locked="0"/>
    </xf>
    <xf numFmtId="0" fontId="11" fillId="32" borderId="103" xfId="0" applyFont="1" applyFill="1" applyBorder="1" applyAlignment="1" applyProtection="1">
      <alignment horizontal="left" vertical="center" indent="1"/>
      <protection locked="0"/>
    </xf>
    <xf numFmtId="0" fontId="11" fillId="32" borderId="104" xfId="0" applyFont="1" applyFill="1" applyBorder="1" applyAlignment="1" applyProtection="1">
      <alignment horizontal="left" vertical="center" indent="1"/>
      <protection locked="0"/>
    </xf>
    <xf numFmtId="0" fontId="131" fillId="29" borderId="11" xfId="0" applyFont="1" applyFill="1" applyBorder="1" applyAlignment="1">
      <alignment horizontal="distributed" vertical="center" shrinkToFit="1"/>
    </xf>
    <xf numFmtId="0" fontId="131" fillId="29" borderId="12" xfId="0" applyFont="1" applyFill="1" applyBorder="1" applyAlignment="1">
      <alignment horizontal="distributed" vertical="center" shrinkToFit="1"/>
    </xf>
    <xf numFmtId="0" fontId="143" fillId="40" borderId="19" xfId="0" applyFont="1" applyFill="1" applyBorder="1" applyAlignment="1">
      <alignment horizontal="center" shrinkToFit="1"/>
    </xf>
    <xf numFmtId="0" fontId="28" fillId="29" borderId="19" xfId="0" applyFont="1" applyFill="1" applyBorder="1" applyAlignment="1">
      <alignment horizontal="center" vertical="center"/>
    </xf>
    <xf numFmtId="176" fontId="132" fillId="40" borderId="14" xfId="0" applyNumberFormat="1" applyFont="1" applyFill="1" applyBorder="1" applyAlignment="1">
      <alignment horizontal="center" vertical="center" shrinkToFit="1"/>
    </xf>
    <xf numFmtId="176" fontId="132" fillId="40" borderId="27" xfId="0" applyNumberFormat="1" applyFont="1" applyFill="1" applyBorder="1" applyAlignment="1">
      <alignment horizontal="center" vertical="center" shrinkToFit="1"/>
    </xf>
    <xf numFmtId="0" fontId="144" fillId="0" borderId="16" xfId="0" applyFont="1" applyBorder="1" applyAlignment="1">
      <alignment horizontal="distributed" vertical="center" indent="2"/>
    </xf>
    <xf numFmtId="0" fontId="144" fillId="0" borderId="0" xfId="0" applyFont="1" applyAlignment="1">
      <alignment horizontal="distributed" vertical="center" indent="2"/>
    </xf>
    <xf numFmtId="176" fontId="132" fillId="40" borderId="10" xfId="0" applyNumberFormat="1" applyFont="1" applyFill="1" applyBorder="1" applyAlignment="1">
      <alignment horizontal="center" vertical="center" shrinkToFit="1"/>
    </xf>
    <xf numFmtId="176" fontId="132" fillId="40" borderId="26" xfId="0" applyNumberFormat="1" applyFont="1" applyFill="1" applyBorder="1" applyAlignment="1">
      <alignment horizontal="center" vertical="center" shrinkToFit="1"/>
    </xf>
    <xf numFmtId="0" fontId="132" fillId="0" borderId="10" xfId="0" applyFont="1" applyBorder="1" applyAlignment="1">
      <alignment horizontal="center"/>
    </xf>
    <xf numFmtId="0" fontId="146" fillId="40" borderId="13" xfId="0" applyFont="1" applyFill="1" applyBorder="1" applyAlignment="1">
      <alignment horizontal="center" textRotation="255"/>
    </xf>
    <xf numFmtId="0" fontId="146" fillId="40" borderId="16" xfId="0" applyFont="1" applyFill="1" applyBorder="1" applyAlignment="1">
      <alignment horizontal="center" textRotation="255"/>
    </xf>
    <xf numFmtId="0" fontId="0" fillId="0" borderId="16" xfId="0" applyFont="1" applyBorder="1" applyAlignment="1">
      <alignment horizontal="center" textRotation="255"/>
    </xf>
    <xf numFmtId="0" fontId="131" fillId="29" borderId="13" xfId="0" applyFont="1" applyFill="1" applyBorder="1" applyAlignment="1">
      <alignment horizontal="distributed" vertical="center"/>
    </xf>
    <xf numFmtId="0" fontId="131" fillId="29" borderId="14" xfId="0" applyFont="1" applyFill="1" applyBorder="1" applyAlignment="1">
      <alignment horizontal="distributed" vertical="center"/>
    </xf>
    <xf numFmtId="0" fontId="131" fillId="29" borderId="27" xfId="0" applyFont="1" applyFill="1" applyBorder="1" applyAlignment="1">
      <alignment horizontal="distributed" vertical="center"/>
    </xf>
    <xf numFmtId="0" fontId="131" fillId="29" borderId="290" xfId="0" applyFont="1" applyFill="1" applyBorder="1" applyAlignment="1">
      <alignment horizontal="distributed" vertical="center"/>
    </xf>
    <xf numFmtId="0" fontId="131" fillId="29" borderId="291" xfId="0" applyFont="1" applyFill="1" applyBorder="1" applyAlignment="1">
      <alignment horizontal="distributed" vertical="center"/>
    </xf>
    <xf numFmtId="0" fontId="131" fillId="29" borderId="292" xfId="0" applyFont="1" applyFill="1" applyBorder="1" applyAlignment="1">
      <alignment horizontal="distributed" vertical="center"/>
    </xf>
    <xf numFmtId="0" fontId="29" fillId="29" borderId="11" xfId="0" applyFont="1" applyFill="1" applyBorder="1" applyAlignment="1">
      <alignment horizontal="distributed" vertical="center" wrapText="1" shrinkToFit="1"/>
    </xf>
    <xf numFmtId="0" fontId="29" fillId="29" borderId="12" xfId="0" applyFont="1" applyFill="1" applyBorder="1" applyAlignment="1">
      <alignment horizontal="distributed" vertical="center" wrapText="1" shrinkToFit="1"/>
    </xf>
    <xf numFmtId="0" fontId="131" fillId="29" borderId="18" xfId="0" applyFont="1" applyFill="1" applyBorder="1" applyAlignment="1">
      <alignment horizontal="distributed" vertical="center"/>
    </xf>
    <xf numFmtId="0" fontId="131" fillId="29" borderId="10" xfId="0" applyFont="1" applyFill="1" applyBorder="1" applyAlignment="1">
      <alignment horizontal="distributed" vertical="center"/>
    </xf>
    <xf numFmtId="0" fontId="131" fillId="29" borderId="26" xfId="0" applyFont="1" applyFill="1" applyBorder="1" applyAlignment="1">
      <alignment horizontal="distributed" vertical="center"/>
    </xf>
    <xf numFmtId="0" fontId="131" fillId="29" borderId="286" xfId="0" applyFont="1" applyFill="1" applyBorder="1" applyAlignment="1">
      <alignment horizontal="center" vertical="center"/>
    </xf>
    <xf numFmtId="0" fontId="131" fillId="29" borderId="287" xfId="0" applyFont="1" applyFill="1" applyBorder="1" applyAlignment="1">
      <alignment horizontal="center" vertical="center"/>
    </xf>
    <xf numFmtId="0" fontId="131" fillId="29" borderId="288" xfId="0" applyFont="1" applyFill="1" applyBorder="1" applyAlignment="1">
      <alignment horizontal="center" vertical="center"/>
    </xf>
    <xf numFmtId="0" fontId="131" fillId="0" borderId="13" xfId="0" applyFont="1" applyBorder="1" applyAlignment="1">
      <alignment horizontal="distributed" vertical="center" shrinkToFit="1"/>
    </xf>
    <xf numFmtId="0" fontId="131" fillId="0" borderId="27" xfId="0" applyFont="1" applyBorder="1" applyAlignment="1">
      <alignment horizontal="distributed" vertical="center" shrinkToFit="1"/>
    </xf>
    <xf numFmtId="0" fontId="29" fillId="29" borderId="18" xfId="0" applyFont="1" applyFill="1" applyBorder="1" applyAlignment="1">
      <alignment horizontal="distributed" vertical="center" wrapText="1"/>
    </xf>
    <xf numFmtId="0" fontId="29" fillId="29" borderId="10" xfId="0" applyFont="1" applyFill="1" applyBorder="1" applyAlignment="1">
      <alignment horizontal="distributed" vertical="center"/>
    </xf>
    <xf numFmtId="0" fontId="29" fillId="29" borderId="26" xfId="0" applyFont="1" applyFill="1" applyBorder="1" applyAlignment="1">
      <alignment horizontal="distributed" vertical="center"/>
    </xf>
    <xf numFmtId="0" fontId="147" fillId="0" borderId="11" xfId="0" applyFont="1" applyBorder="1" applyAlignment="1">
      <alignment horizontal="distributed" vertical="center" shrinkToFit="1"/>
    </xf>
    <xf numFmtId="0" fontId="147" fillId="0" borderId="12" xfId="0" applyFont="1" applyBorder="1" applyAlignment="1">
      <alignment horizontal="distributed" vertical="center" shrinkToFit="1"/>
    </xf>
    <xf numFmtId="0" fontId="29" fillId="29" borderId="286" xfId="0" applyFont="1" applyFill="1" applyBorder="1" applyAlignment="1">
      <alignment horizontal="center" vertical="center" wrapText="1"/>
    </xf>
    <xf numFmtId="0" fontId="29" fillId="29" borderId="287" xfId="0" applyFont="1" applyFill="1" applyBorder="1" applyAlignment="1">
      <alignment horizontal="center" vertical="center"/>
    </xf>
    <xf numFmtId="0" fontId="29" fillId="29" borderId="288" xfId="0" applyFont="1" applyFill="1" applyBorder="1" applyAlignment="1">
      <alignment horizontal="center" vertical="center"/>
    </xf>
    <xf numFmtId="0" fontId="148" fillId="0" borderId="11" xfId="0" applyFont="1" applyBorder="1" applyAlignment="1">
      <alignment horizontal="center" vertical="center" wrapText="1"/>
    </xf>
    <xf numFmtId="0" fontId="148" fillId="0" borderId="12" xfId="0" applyFont="1" applyBorder="1" applyAlignment="1">
      <alignment horizontal="center" vertical="center" wrapText="1"/>
    </xf>
    <xf numFmtId="0" fontId="131" fillId="29" borderId="294" xfId="0" applyFont="1" applyFill="1" applyBorder="1" applyAlignment="1">
      <alignment horizontal="distributed" vertical="center"/>
    </xf>
    <xf numFmtId="0" fontId="131" fillId="29" borderId="295" xfId="0" applyFont="1" applyFill="1" applyBorder="1" applyAlignment="1">
      <alignment horizontal="distributed" vertical="center"/>
    </xf>
    <xf numFmtId="0" fontId="131" fillId="29" borderId="296" xfId="0" applyFont="1" applyFill="1" applyBorder="1" applyAlignment="1">
      <alignment horizontal="distributed" vertical="center"/>
    </xf>
    <xf numFmtId="0" fontId="146" fillId="40" borderId="22" xfId="0" applyFont="1" applyFill="1" applyBorder="1" applyAlignment="1">
      <alignment vertical="top" textRotation="255"/>
    </xf>
    <xf numFmtId="0" fontId="0" fillId="0" borderId="23" xfId="0" applyFont="1" applyBorder="1" applyAlignment="1">
      <alignment textRotation="255"/>
    </xf>
    <xf numFmtId="0" fontId="131" fillId="0" borderId="13" xfId="0" applyFont="1" applyBorder="1" applyAlignment="1">
      <alignment horizontal="distributed" vertical="center"/>
    </xf>
    <xf numFmtId="0" fontId="131" fillId="0" borderId="14" xfId="0" applyFont="1" applyBorder="1" applyAlignment="1">
      <alignment horizontal="distributed" vertical="center"/>
    </xf>
    <xf numFmtId="0" fontId="131" fillId="0" borderId="27" xfId="0" applyFont="1" applyBorder="1" applyAlignment="1">
      <alignment horizontal="distributed" vertical="center"/>
    </xf>
    <xf numFmtId="0" fontId="131" fillId="0" borderId="13" xfId="0" applyFont="1" applyBorder="1" applyAlignment="1">
      <alignment horizontal="center" vertical="center" shrinkToFit="1"/>
    </xf>
    <xf numFmtId="0" fontId="131" fillId="0" borderId="27" xfId="0" applyFont="1" applyBorder="1" applyAlignment="1">
      <alignment horizontal="center" vertical="center" shrinkToFit="1"/>
    </xf>
    <xf numFmtId="0" fontId="131" fillId="0" borderId="18" xfId="0" applyFont="1" applyBorder="1" applyAlignment="1">
      <alignment horizontal="center" vertical="center" shrinkToFit="1"/>
    </xf>
    <xf numFmtId="0" fontId="131" fillId="0" borderId="26" xfId="0" applyFont="1" applyBorder="1" applyAlignment="1">
      <alignment horizontal="center" vertical="center" shrinkToFi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131" fillId="29" borderId="11" xfId="0" applyFont="1" applyFill="1" applyBorder="1" applyAlignment="1">
      <alignment horizontal="center" vertical="center"/>
    </xf>
    <xf numFmtId="0" fontId="131" fillId="29" borderId="12" xfId="0" applyFont="1" applyFill="1" applyBorder="1" applyAlignment="1">
      <alignment horizontal="center" vertical="center"/>
    </xf>
    <xf numFmtId="0" fontId="29" fillId="40" borderId="11" xfId="0" applyFont="1" applyFill="1" applyBorder="1" applyAlignment="1">
      <alignment horizontal="center" vertical="center" shrinkToFit="1"/>
    </xf>
    <xf numFmtId="0" fontId="29" fillId="40" borderId="28" xfId="0" applyFont="1" applyFill="1" applyBorder="1" applyAlignment="1">
      <alignment horizontal="center" vertical="center" shrinkToFit="1"/>
    </xf>
    <xf numFmtId="0" fontId="29" fillId="40" borderId="12" xfId="0" applyFont="1" applyFill="1" applyBorder="1" applyAlignment="1">
      <alignment horizontal="center" vertical="center" shrinkToFit="1"/>
    </xf>
    <xf numFmtId="0" fontId="24" fillId="0" borderId="290" xfId="70" applyFont="1" applyFill="1" applyBorder="1" applyAlignment="1">
      <alignment horizontal="center" vertical="center" wrapText="1"/>
    </xf>
    <xf numFmtId="0" fontId="24" fillId="0" borderId="291" xfId="70" applyFont="1" applyFill="1" applyBorder="1" applyAlignment="1">
      <alignment horizontal="center" vertical="center"/>
    </xf>
    <xf numFmtId="0" fontId="24" fillId="0" borderId="292" xfId="70" applyFont="1" applyFill="1" applyBorder="1" applyAlignment="1">
      <alignment horizontal="center" vertical="center"/>
    </xf>
    <xf numFmtId="0" fontId="20" fillId="44" borderId="0" xfId="0" applyFont="1" applyFill="1" applyAlignment="1">
      <alignment horizontal="center" vertical="top"/>
    </xf>
    <xf numFmtId="0" fontId="55" fillId="44" borderId="0" xfId="0" applyFont="1" applyFill="1" applyAlignment="1">
      <alignment horizontal="center" vertical="top"/>
    </xf>
    <xf numFmtId="0" fontId="56" fillId="44" borderId="0" xfId="0" applyFont="1" applyFill="1" applyAlignment="1">
      <alignment horizontal="left" vertical="center"/>
    </xf>
    <xf numFmtId="0" fontId="14" fillId="29" borderId="14" xfId="0" applyFont="1" applyFill="1" applyBorder="1" applyAlignment="1">
      <alignment horizontal="distributed" vertical="center"/>
    </xf>
    <xf numFmtId="0" fontId="14" fillId="29" borderId="0" xfId="0" applyFont="1" applyFill="1" applyAlignment="1">
      <alignment horizontal="distributed" vertical="center"/>
    </xf>
    <xf numFmtId="0" fontId="14" fillId="29" borderId="10" xfId="0" applyFont="1" applyFill="1" applyBorder="1" applyAlignment="1">
      <alignment horizontal="distributed" vertical="center"/>
    </xf>
    <xf numFmtId="0" fontId="14" fillId="43" borderId="13" xfId="0" applyFont="1" applyFill="1" applyBorder="1" applyAlignment="1">
      <alignment horizontal="left" vertical="center"/>
    </xf>
    <xf numFmtId="0" fontId="14" fillId="43" borderId="14" xfId="0" applyFont="1" applyFill="1" applyBorder="1" applyAlignment="1">
      <alignment horizontal="left" vertical="center"/>
    </xf>
    <xf numFmtId="0" fontId="14" fillId="43" borderId="27" xfId="0" applyFont="1" applyFill="1" applyBorder="1" applyAlignment="1">
      <alignment horizontal="left" vertical="center"/>
    </xf>
    <xf numFmtId="0" fontId="14" fillId="43" borderId="16" xfId="0" applyFont="1" applyFill="1" applyBorder="1" applyAlignment="1">
      <alignment horizontal="left" vertical="center"/>
    </xf>
    <xf numFmtId="0" fontId="14" fillId="43" borderId="0" xfId="0" applyFont="1" applyFill="1" applyBorder="1" applyAlignment="1">
      <alignment horizontal="left" vertical="center"/>
    </xf>
    <xf numFmtId="0" fontId="14" fillId="43" borderId="15" xfId="0" applyFont="1" applyFill="1" applyBorder="1" applyAlignment="1">
      <alignment horizontal="left" vertical="center"/>
    </xf>
    <xf numFmtId="0" fontId="14" fillId="43" borderId="18" xfId="0" applyFont="1" applyFill="1" applyBorder="1" applyAlignment="1">
      <alignment horizontal="left" vertical="center"/>
    </xf>
    <xf numFmtId="0" fontId="14" fillId="43" borderId="10" xfId="0" applyFont="1" applyFill="1" applyBorder="1" applyAlignment="1">
      <alignment horizontal="left" vertical="center"/>
    </xf>
    <xf numFmtId="0" fontId="14" fillId="43" borderId="26" xfId="0" applyFont="1" applyFill="1" applyBorder="1" applyAlignment="1">
      <alignment horizontal="left" vertical="center"/>
    </xf>
    <xf numFmtId="0" fontId="14" fillId="29" borderId="0" xfId="0" applyFont="1" applyFill="1" applyAlignment="1">
      <alignment vertical="center"/>
    </xf>
    <xf numFmtId="0" fontId="14" fillId="43" borderId="10" xfId="0" applyFont="1" applyFill="1" applyBorder="1" applyAlignment="1">
      <alignment vertical="center"/>
    </xf>
    <xf numFmtId="0" fontId="17" fillId="44" borderId="0" xfId="0" applyFont="1" applyFill="1" applyAlignment="1">
      <alignment horizontal="distributed" vertical="center"/>
    </xf>
    <xf numFmtId="0" fontId="14" fillId="29" borderId="14" xfId="0" applyFont="1" applyFill="1" applyBorder="1" applyAlignment="1">
      <alignment horizontal="distributed" vertical="center" wrapText="1"/>
    </xf>
    <xf numFmtId="0" fontId="14" fillId="29" borderId="0" xfId="0" applyFont="1" applyFill="1" applyAlignment="1">
      <alignment horizontal="distributed" vertical="center" wrapText="1"/>
    </xf>
    <xf numFmtId="0" fontId="14" fillId="29" borderId="10" xfId="0" applyFont="1" applyFill="1" applyBorder="1" applyAlignment="1">
      <alignment horizontal="distributed" vertical="center" wrapText="1"/>
    </xf>
    <xf numFmtId="0" fontId="14" fillId="43" borderId="13" xfId="0" applyFont="1" applyFill="1" applyBorder="1" applyAlignment="1">
      <alignment horizontal="left" vertical="top"/>
    </xf>
    <xf numFmtId="0" fontId="14" fillId="43" borderId="14" xfId="0" applyFont="1" applyFill="1" applyBorder="1" applyAlignment="1">
      <alignment horizontal="left" vertical="top"/>
    </xf>
    <xf numFmtId="0" fontId="14" fillId="43" borderId="27" xfId="0" applyFont="1" applyFill="1" applyBorder="1" applyAlignment="1">
      <alignment horizontal="left" vertical="top"/>
    </xf>
    <xf numFmtId="0" fontId="14" fillId="43" borderId="16" xfId="0" applyFont="1" applyFill="1" applyBorder="1" applyAlignment="1">
      <alignment horizontal="left" vertical="top"/>
    </xf>
    <xf numFmtId="0" fontId="14" fillId="43" borderId="0" xfId="0" applyFont="1" applyFill="1" applyBorder="1" applyAlignment="1">
      <alignment horizontal="left" vertical="top"/>
    </xf>
    <xf numFmtId="0" fontId="14" fillId="43" borderId="15" xfId="0" applyFont="1" applyFill="1" applyBorder="1" applyAlignment="1">
      <alignment horizontal="left" vertical="top"/>
    </xf>
    <xf numFmtId="0" fontId="14" fillId="29" borderId="13" xfId="0" applyFont="1" applyFill="1" applyBorder="1" applyAlignment="1">
      <alignment horizontal="center" vertical="center"/>
    </xf>
    <xf numFmtId="0" fontId="14" fillId="29" borderId="14" xfId="0" applyFont="1" applyFill="1" applyBorder="1" applyAlignment="1">
      <alignment horizontal="center" vertical="center"/>
    </xf>
    <xf numFmtId="0" fontId="14" fillId="29" borderId="27"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26" xfId="0" applyFont="1" applyFill="1" applyBorder="1" applyAlignment="1">
      <alignment horizontal="center" vertical="center"/>
    </xf>
    <xf numFmtId="0" fontId="14" fillId="43" borderId="18" xfId="0" applyFont="1" applyFill="1" applyBorder="1" applyAlignment="1">
      <alignment horizontal="right" vertical="center"/>
    </xf>
    <xf numFmtId="0" fontId="14" fillId="43" borderId="10" xfId="0" applyFont="1" applyFill="1" applyBorder="1" applyAlignment="1">
      <alignment horizontal="right" vertical="center"/>
    </xf>
    <xf numFmtId="0" fontId="14" fillId="43" borderId="26" xfId="0" applyFont="1" applyFill="1" applyBorder="1" applyAlignment="1">
      <alignment horizontal="right" vertical="center"/>
    </xf>
    <xf numFmtId="0" fontId="17" fillId="29" borderId="14" xfId="0" applyFont="1" applyFill="1" applyBorder="1" applyAlignment="1">
      <alignment horizontal="distributed" vertical="center" wrapText="1"/>
    </xf>
    <xf numFmtId="0" fontId="17" fillId="29" borderId="0" xfId="0" applyFont="1" applyFill="1" applyAlignment="1">
      <alignment horizontal="distributed" vertical="center" wrapText="1"/>
    </xf>
    <xf numFmtId="0" fontId="17" fillId="29" borderId="10" xfId="0" applyFont="1" applyFill="1" applyBorder="1" applyAlignment="1">
      <alignment horizontal="distributed" vertical="center" wrapText="1"/>
    </xf>
    <xf numFmtId="0" fontId="14" fillId="29" borderId="13" xfId="0" applyFont="1" applyFill="1" applyBorder="1" applyAlignment="1">
      <alignment horizontal="right" vertical="center"/>
    </xf>
    <xf numFmtId="0" fontId="14" fillId="29" borderId="14" xfId="0" applyFont="1" applyFill="1" applyBorder="1" applyAlignment="1">
      <alignment horizontal="right" vertical="center"/>
    </xf>
    <xf numFmtId="0" fontId="14" fillId="29" borderId="27" xfId="0" applyFont="1" applyFill="1" applyBorder="1" applyAlignment="1">
      <alignment horizontal="right" vertical="center"/>
    </xf>
    <xf numFmtId="0" fontId="14" fillId="29" borderId="18" xfId="0" applyFont="1" applyFill="1" applyBorder="1" applyAlignment="1">
      <alignment horizontal="right" vertical="center"/>
    </xf>
    <xf numFmtId="0" fontId="14" fillId="29" borderId="10" xfId="0" applyFont="1" applyFill="1" applyBorder="1" applyAlignment="1">
      <alignment horizontal="right" vertical="center"/>
    </xf>
    <xf numFmtId="0" fontId="14" fillId="29" borderId="26" xfId="0" applyFont="1" applyFill="1" applyBorder="1" applyAlignment="1">
      <alignment horizontal="right" vertical="center"/>
    </xf>
    <xf numFmtId="0" fontId="150" fillId="29" borderId="13" xfId="0" applyFont="1" applyFill="1" applyBorder="1" applyAlignment="1">
      <alignment horizontal="center" vertical="center"/>
    </xf>
    <xf numFmtId="0" fontId="150" fillId="29" borderId="14" xfId="0" applyFont="1" applyFill="1" applyBorder="1" applyAlignment="1">
      <alignment horizontal="center" vertical="center"/>
    </xf>
    <xf numFmtId="0" fontId="150" fillId="29" borderId="14" xfId="0" applyFont="1" applyFill="1" applyBorder="1" applyAlignment="1">
      <alignment horizontal="left" vertical="center"/>
    </xf>
    <xf numFmtId="0" fontId="150" fillId="29" borderId="14" xfId="0" applyFont="1" applyFill="1" applyBorder="1" applyAlignment="1">
      <alignment vertical="center"/>
    </xf>
    <xf numFmtId="0" fontId="150" fillId="29" borderId="27" xfId="0" applyFont="1" applyFill="1" applyBorder="1" applyAlignment="1">
      <alignment vertical="center"/>
    </xf>
    <xf numFmtId="0" fontId="150" fillId="29" borderId="10" xfId="0" applyFont="1" applyFill="1" applyBorder="1" applyAlignment="1">
      <alignment vertical="center"/>
    </xf>
    <xf numFmtId="0" fontId="150" fillId="29" borderId="26" xfId="0" applyFont="1" applyFill="1" applyBorder="1" applyAlignment="1">
      <alignment vertical="center"/>
    </xf>
    <xf numFmtId="0" fontId="14" fillId="29" borderId="14" xfId="0" applyFont="1" applyFill="1" applyBorder="1" applyAlignment="1">
      <alignment vertical="center"/>
    </xf>
    <xf numFmtId="0" fontId="14" fillId="29" borderId="27" xfId="0" applyFont="1" applyFill="1" applyBorder="1" applyAlignment="1">
      <alignment vertical="center"/>
    </xf>
    <xf numFmtId="0" fontId="14" fillId="29" borderId="18" xfId="0" applyFont="1" applyFill="1" applyBorder="1" applyAlignment="1">
      <alignment vertical="center"/>
    </xf>
    <xf numFmtId="0" fontId="14" fillId="29" borderId="10" xfId="0" applyFont="1" applyFill="1" applyBorder="1" applyAlignment="1">
      <alignment vertical="center"/>
    </xf>
    <xf numFmtId="0" fontId="14" fillId="29" borderId="26" xfId="0" applyFont="1" applyFill="1" applyBorder="1" applyAlignment="1">
      <alignment vertical="center"/>
    </xf>
    <xf numFmtId="0" fontId="17" fillId="43" borderId="13" xfId="0" applyFont="1" applyFill="1" applyBorder="1" applyAlignment="1">
      <alignment horizontal="center" vertical="center" wrapText="1"/>
    </xf>
    <xf numFmtId="0" fontId="14" fillId="43" borderId="14" xfId="0" applyFont="1" applyFill="1" applyBorder="1" applyAlignment="1">
      <alignment horizontal="center" vertical="center" wrapText="1"/>
    </xf>
    <xf numFmtId="0" fontId="14" fillId="43" borderId="27" xfId="0" applyFont="1" applyFill="1" applyBorder="1" applyAlignment="1">
      <alignment horizontal="center" vertical="center" wrapText="1"/>
    </xf>
    <xf numFmtId="0" fontId="14" fillId="43" borderId="18" xfId="0" applyFont="1" applyFill="1" applyBorder="1" applyAlignment="1">
      <alignment horizontal="center" vertical="center" wrapText="1"/>
    </xf>
    <xf numFmtId="0" fontId="14" fillId="43" borderId="10" xfId="0" applyFont="1" applyFill="1" applyBorder="1" applyAlignment="1">
      <alignment horizontal="center" vertical="center" wrapText="1"/>
    </xf>
    <xf numFmtId="0" fontId="14" fillId="43" borderId="26" xfId="0" applyFont="1" applyFill="1" applyBorder="1" applyAlignment="1">
      <alignment horizontal="center" vertical="center" wrapText="1"/>
    </xf>
    <xf numFmtId="0" fontId="14" fillId="43" borderId="13" xfId="0" applyFont="1" applyFill="1" applyBorder="1" applyAlignment="1">
      <alignment horizontal="right" vertical="center"/>
    </xf>
    <xf numFmtId="0" fontId="14" fillId="43" borderId="14" xfId="0" applyFont="1" applyFill="1" applyBorder="1" applyAlignment="1">
      <alignment horizontal="right" vertical="center"/>
    </xf>
    <xf numFmtId="0" fontId="14" fillId="43" borderId="27" xfId="0" applyFont="1" applyFill="1" applyBorder="1" applyAlignment="1">
      <alignment horizontal="right" vertical="center"/>
    </xf>
    <xf numFmtId="0" fontId="150" fillId="43" borderId="13" xfId="0" applyFont="1" applyFill="1" applyBorder="1" applyAlignment="1">
      <alignment horizontal="center" vertical="center"/>
    </xf>
    <xf numFmtId="0" fontId="150" fillId="43" borderId="14" xfId="0" applyFont="1" applyFill="1" applyBorder="1" applyAlignment="1">
      <alignment horizontal="center" vertical="center"/>
    </xf>
    <xf numFmtId="0" fontId="150" fillId="43" borderId="14" xfId="0" applyFont="1" applyFill="1" applyBorder="1" applyAlignment="1">
      <alignment horizontal="left" vertical="center"/>
    </xf>
    <xf numFmtId="0" fontId="150" fillId="43" borderId="14" xfId="0" applyFont="1" applyFill="1" applyBorder="1" applyAlignment="1">
      <alignment vertical="center"/>
    </xf>
    <xf numFmtId="0" fontId="150" fillId="43" borderId="27" xfId="0" applyFont="1" applyFill="1" applyBorder="1" applyAlignment="1">
      <alignment vertical="center"/>
    </xf>
    <xf numFmtId="0" fontId="150" fillId="43" borderId="10" xfId="0" applyFont="1" applyFill="1" applyBorder="1" applyAlignment="1">
      <alignment vertical="center"/>
    </xf>
    <xf numFmtId="0" fontId="150" fillId="43" borderId="26" xfId="0" applyFont="1" applyFill="1" applyBorder="1" applyAlignment="1">
      <alignment vertical="center"/>
    </xf>
    <xf numFmtId="0" fontId="14" fillId="43" borderId="14" xfId="0" applyFont="1" applyFill="1" applyBorder="1" applyAlignment="1">
      <alignment vertical="center"/>
    </xf>
    <xf numFmtId="0" fontId="14" fillId="43" borderId="27" xfId="0" applyFont="1" applyFill="1" applyBorder="1" applyAlignment="1">
      <alignment vertical="center"/>
    </xf>
    <xf numFmtId="0" fontId="14" fillId="43" borderId="18" xfId="0" applyFont="1" applyFill="1" applyBorder="1" applyAlignment="1">
      <alignment vertical="center"/>
    </xf>
    <xf numFmtId="0" fontId="14" fillId="43" borderId="26" xfId="0" applyFont="1" applyFill="1" applyBorder="1" applyAlignment="1">
      <alignment vertical="center"/>
    </xf>
    <xf numFmtId="0" fontId="150" fillId="43" borderId="18" xfId="0" applyFont="1" applyFill="1" applyBorder="1" applyAlignment="1">
      <alignment horizontal="center" vertical="center"/>
    </xf>
    <xf numFmtId="0" fontId="150" fillId="43" borderId="10" xfId="0" applyFont="1" applyFill="1" applyBorder="1" applyAlignment="1">
      <alignment horizontal="center" vertical="center"/>
    </xf>
    <xf numFmtId="0" fontId="14" fillId="43" borderId="14" xfId="0" applyFont="1" applyFill="1" applyBorder="1" applyAlignment="1">
      <alignment horizontal="center" vertical="center"/>
    </xf>
    <xf numFmtId="0" fontId="14" fillId="43" borderId="27" xfId="0" applyFont="1" applyFill="1" applyBorder="1" applyAlignment="1">
      <alignment horizontal="center" vertical="center"/>
    </xf>
    <xf numFmtId="0" fontId="150" fillId="29" borderId="18" xfId="0" applyFont="1" applyFill="1" applyBorder="1" applyAlignment="1">
      <alignment horizontal="center" vertical="center"/>
    </xf>
    <xf numFmtId="0" fontId="150" fillId="29" borderId="10" xfId="0" applyFont="1" applyFill="1" applyBorder="1" applyAlignment="1">
      <alignment horizontal="center" vertical="center"/>
    </xf>
    <xf numFmtId="0" fontId="17" fillId="43" borderId="18" xfId="0" applyFont="1" applyFill="1" applyBorder="1" applyAlignment="1">
      <alignment horizontal="center" vertical="center" wrapText="1"/>
    </xf>
    <xf numFmtId="0" fontId="14" fillId="43" borderId="10" xfId="0" applyFont="1" applyFill="1" applyBorder="1" applyAlignment="1">
      <alignment horizontal="center" vertical="center"/>
    </xf>
    <xf numFmtId="0" fontId="14" fillId="43" borderId="26" xfId="0" applyFont="1" applyFill="1" applyBorder="1" applyAlignment="1">
      <alignment horizontal="center" vertical="center"/>
    </xf>
    <xf numFmtId="0" fontId="17" fillId="43" borderId="13" xfId="0" applyFont="1" applyFill="1" applyBorder="1" applyAlignment="1">
      <alignment horizontal="right" vertical="center" wrapText="1"/>
    </xf>
    <xf numFmtId="0" fontId="14" fillId="43" borderId="14" xfId="0" applyFont="1" applyFill="1" applyBorder="1" applyAlignment="1">
      <alignment horizontal="right" vertical="center" wrapText="1"/>
    </xf>
    <xf numFmtId="0" fontId="14" fillId="43" borderId="27" xfId="0" applyFont="1" applyFill="1" applyBorder="1" applyAlignment="1">
      <alignment horizontal="right" vertical="center" wrapText="1"/>
    </xf>
    <xf numFmtId="0" fontId="14" fillId="43" borderId="18" xfId="0" applyFont="1" applyFill="1" applyBorder="1" applyAlignment="1">
      <alignment horizontal="right" vertical="center" wrapText="1"/>
    </xf>
    <xf numFmtId="0" fontId="14" fillId="43" borderId="10" xfId="0" applyFont="1" applyFill="1" applyBorder="1" applyAlignment="1">
      <alignment horizontal="right" vertical="center" wrapText="1"/>
    </xf>
    <xf numFmtId="0" fontId="14" fillId="43" borderId="26" xfId="0" applyFont="1" applyFill="1" applyBorder="1" applyAlignment="1">
      <alignment horizontal="right" vertical="center" wrapText="1"/>
    </xf>
    <xf numFmtId="0" fontId="0" fillId="29" borderId="14" xfId="0" applyFont="1" applyFill="1" applyBorder="1" applyAlignment="1">
      <alignment horizontal="distributed" vertical="center"/>
    </xf>
    <xf numFmtId="0" fontId="0" fillId="29" borderId="10" xfId="0" applyFont="1" applyFill="1" applyBorder="1" applyAlignment="1">
      <alignment horizontal="distributed" vertical="center"/>
    </xf>
    <xf numFmtId="0" fontId="14" fillId="43" borderId="18" xfId="0" applyFont="1" applyFill="1" applyBorder="1" applyAlignment="1">
      <alignment horizontal="center" vertical="center"/>
    </xf>
    <xf numFmtId="0" fontId="17" fillId="43" borderId="14" xfId="0" applyFont="1" applyFill="1" applyBorder="1" applyAlignment="1">
      <alignment horizontal="center" vertical="center" wrapText="1"/>
    </xf>
    <xf numFmtId="0" fontId="17" fillId="43" borderId="14" xfId="0" applyFont="1" applyFill="1" applyBorder="1" applyAlignment="1">
      <alignment horizontal="center" vertical="center"/>
    </xf>
    <xf numFmtId="0" fontId="17" fillId="43" borderId="27" xfId="0" applyFont="1" applyFill="1" applyBorder="1" applyAlignment="1">
      <alignment horizontal="center" vertical="center"/>
    </xf>
    <xf numFmtId="0" fontId="17" fillId="43" borderId="10" xfId="0" applyFont="1" applyFill="1" applyBorder="1" applyAlignment="1">
      <alignment horizontal="center" vertical="center"/>
    </xf>
    <xf numFmtId="0" fontId="17" fillId="43" borderId="26" xfId="0" applyFont="1" applyFill="1" applyBorder="1" applyAlignment="1">
      <alignment horizontal="center" vertical="center"/>
    </xf>
    <xf numFmtId="0" fontId="14" fillId="43" borderId="0" xfId="0" applyFont="1" applyFill="1" applyBorder="1" applyAlignment="1">
      <alignment horizontal="distributed" vertical="center"/>
    </xf>
    <xf numFmtId="0" fontId="14" fillId="43" borderId="0" xfId="0" applyFont="1" applyFill="1" applyAlignment="1">
      <alignment vertical="center"/>
    </xf>
    <xf numFmtId="0" fontId="14" fillId="43" borderId="13" xfId="0" applyFont="1" applyFill="1" applyBorder="1" applyAlignment="1"/>
    <xf numFmtId="0" fontId="14" fillId="43" borderId="14" xfId="0" applyFont="1" applyFill="1" applyBorder="1" applyAlignment="1"/>
    <xf numFmtId="0" fontId="14" fillId="43" borderId="27" xfId="0" applyFont="1" applyFill="1" applyBorder="1" applyAlignment="1"/>
    <xf numFmtId="0" fontId="14" fillId="43" borderId="16" xfId="0" applyFont="1" applyFill="1" applyBorder="1" applyAlignment="1"/>
    <xf numFmtId="0" fontId="14" fillId="43" borderId="0" xfId="0" applyFont="1" applyFill="1" applyAlignment="1"/>
    <xf numFmtId="0" fontId="14" fillId="43" borderId="15" xfId="0" applyFont="1" applyFill="1" applyBorder="1" applyAlignment="1"/>
    <xf numFmtId="0" fontId="14" fillId="43" borderId="18" xfId="0" applyFont="1" applyFill="1" applyBorder="1" applyAlignment="1"/>
    <xf numFmtId="0" fontId="14" fillId="43" borderId="10" xfId="0" applyFont="1" applyFill="1" applyBorder="1" applyAlignment="1"/>
    <xf numFmtId="0" fontId="14" fillId="43" borderId="26" xfId="0" applyFont="1" applyFill="1" applyBorder="1" applyAlignment="1"/>
    <xf numFmtId="0" fontId="14" fillId="29" borderId="0" xfId="0" applyFont="1" applyFill="1" applyBorder="1" applyAlignment="1">
      <alignment horizontal="distributed" vertical="center"/>
    </xf>
    <xf numFmtId="0" fontId="151" fillId="43" borderId="0" xfId="0" applyFont="1" applyFill="1" applyBorder="1" applyAlignment="1">
      <alignment horizontal="center" vertical="center" wrapText="1"/>
    </xf>
    <xf numFmtId="0" fontId="14" fillId="43" borderId="13" xfId="0" applyFont="1" applyFill="1" applyBorder="1" applyAlignment="1">
      <alignment vertical="center"/>
    </xf>
    <xf numFmtId="0" fontId="14" fillId="43" borderId="16" xfId="0" applyFont="1" applyFill="1" applyBorder="1" applyAlignment="1">
      <alignment vertical="center"/>
    </xf>
    <xf numFmtId="0" fontId="14" fillId="43" borderId="15" xfId="0" applyFont="1" applyFill="1" applyBorder="1" applyAlignment="1">
      <alignment vertical="center"/>
    </xf>
    <xf numFmtId="0" fontId="14" fillId="43" borderId="0" xfId="0" applyFont="1" applyFill="1" applyBorder="1" applyAlignment="1">
      <alignment horizontal="left" vertical="center" wrapText="1"/>
    </xf>
    <xf numFmtId="0" fontId="14" fillId="43" borderId="0" xfId="0" applyFont="1" applyFill="1" applyAlignment="1">
      <alignment horizontal="left" vertical="center" wrapText="1"/>
    </xf>
    <xf numFmtId="0" fontId="17" fillId="43" borderId="16" xfId="0" applyFont="1" applyFill="1" applyBorder="1" applyAlignment="1">
      <alignment horizontal="center" vertical="center" wrapText="1"/>
    </xf>
    <xf numFmtId="0" fontId="14" fillId="43" borderId="0" xfId="0" applyFont="1" applyFill="1" applyBorder="1" applyAlignment="1">
      <alignment horizontal="center" vertical="center"/>
    </xf>
    <xf numFmtId="0" fontId="14" fillId="43" borderId="15" xfId="0" applyFont="1" applyFill="1" applyBorder="1" applyAlignment="1">
      <alignment horizontal="center" vertical="center"/>
    </xf>
    <xf numFmtId="0" fontId="14" fillId="43" borderId="16" xfId="0" applyFont="1" applyFill="1" applyBorder="1" applyAlignment="1">
      <alignment horizontal="center" vertical="center"/>
    </xf>
    <xf numFmtId="0" fontId="150" fillId="43" borderId="14" xfId="0" applyFont="1" applyFill="1" applyBorder="1" applyAlignment="1">
      <alignment horizontal="center" vertical="center" wrapText="1"/>
    </xf>
    <xf numFmtId="0" fontId="150" fillId="43" borderId="10" xfId="0" applyFont="1" applyFill="1" applyBorder="1" applyAlignment="1">
      <alignment horizontal="center" vertical="center" wrapText="1"/>
    </xf>
    <xf numFmtId="0" fontId="150" fillId="43" borderId="19" xfId="0" applyFont="1" applyFill="1" applyBorder="1" applyAlignment="1">
      <alignment horizontal="center" vertical="center" wrapText="1"/>
    </xf>
    <xf numFmtId="0" fontId="150" fillId="43" borderId="27" xfId="0" applyFont="1" applyFill="1" applyBorder="1" applyAlignment="1">
      <alignment horizontal="center" vertical="center" wrapText="1"/>
    </xf>
    <xf numFmtId="0" fontId="150" fillId="43" borderId="26" xfId="0" applyFont="1" applyFill="1" applyBorder="1" applyAlignment="1">
      <alignment horizontal="center" vertical="center" wrapText="1"/>
    </xf>
    <xf numFmtId="0" fontId="14" fillId="29" borderId="14" xfId="0" applyFont="1" applyFill="1" applyBorder="1" applyAlignment="1">
      <alignment horizontal="center" vertical="center" wrapText="1"/>
    </xf>
    <xf numFmtId="0" fontId="14" fillId="29" borderId="0" xfId="0" applyFont="1" applyFill="1" applyBorder="1" applyAlignment="1">
      <alignment horizontal="center" vertical="center" wrapText="1"/>
    </xf>
    <xf numFmtId="0" fontId="14" fillId="29" borderId="10"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0" fillId="29" borderId="14" xfId="0" applyFont="1" applyFill="1" applyBorder="1" applyAlignment="1">
      <alignment vertical="center"/>
    </xf>
    <xf numFmtId="0" fontId="0" fillId="29" borderId="27" xfId="0" applyFont="1" applyFill="1" applyBorder="1" applyAlignment="1">
      <alignment vertical="center"/>
    </xf>
    <xf numFmtId="0" fontId="0" fillId="29" borderId="16" xfId="0" applyFont="1" applyFill="1" applyBorder="1" applyAlignment="1">
      <alignment vertical="center"/>
    </xf>
    <xf numFmtId="0" fontId="0" fillId="29" borderId="0" xfId="0" applyFont="1" applyFill="1" applyAlignment="1">
      <alignment vertical="center"/>
    </xf>
    <xf numFmtId="0" fontId="0" fillId="29" borderId="15" xfId="0" applyFont="1" applyFill="1" applyBorder="1" applyAlignment="1">
      <alignment vertical="center"/>
    </xf>
    <xf numFmtId="0" fontId="0" fillId="29" borderId="18" xfId="0" applyFont="1" applyFill="1" applyBorder="1" applyAlignment="1">
      <alignment vertical="center"/>
    </xf>
    <xf numFmtId="0" fontId="0" fillId="29" borderId="10" xfId="0" applyFont="1" applyFill="1" applyBorder="1" applyAlignment="1">
      <alignment vertical="center"/>
    </xf>
    <xf numFmtId="0" fontId="0" fillId="29" borderId="26" xfId="0" applyFont="1" applyFill="1" applyBorder="1" applyAlignment="1">
      <alignment vertical="center"/>
    </xf>
    <xf numFmtId="0" fontId="150" fillId="43" borderId="13" xfId="0" applyFont="1" applyFill="1" applyBorder="1" applyAlignment="1">
      <alignment horizontal="center" vertical="center" wrapText="1"/>
    </xf>
    <xf numFmtId="0" fontId="150" fillId="43" borderId="18" xfId="0" applyFont="1" applyFill="1" applyBorder="1" applyAlignment="1">
      <alignment horizontal="center" vertical="center" wrapText="1"/>
    </xf>
    <xf numFmtId="0" fontId="14" fillId="29" borderId="16" xfId="0" applyFont="1" applyFill="1" applyBorder="1" applyAlignment="1">
      <alignment vertical="center"/>
    </xf>
    <xf numFmtId="0" fontId="14" fillId="29" borderId="15" xfId="0" applyFont="1" applyFill="1" applyBorder="1" applyAlignment="1">
      <alignment vertical="center"/>
    </xf>
    <xf numFmtId="0" fontId="14" fillId="29" borderId="18" xfId="0" applyFont="1" applyFill="1" applyBorder="1" applyAlignment="1">
      <alignment horizontal="center" vertical="center" wrapText="1"/>
    </xf>
    <xf numFmtId="0" fontId="14" fillId="43" borderId="13" xfId="0" applyFont="1" applyFill="1" applyBorder="1" applyAlignment="1">
      <alignment horizontal="center" vertical="center"/>
    </xf>
    <xf numFmtId="0" fontId="14" fillId="44" borderId="13" xfId="0" applyFont="1" applyFill="1" applyBorder="1" applyAlignment="1">
      <alignment horizontal="center" vertical="center" justifyLastLine="1"/>
    </xf>
    <xf numFmtId="0" fontId="14" fillId="44" borderId="14" xfId="0" applyFont="1" applyFill="1" applyBorder="1" applyAlignment="1">
      <alignment horizontal="center" vertical="center" justifyLastLine="1"/>
    </xf>
    <xf numFmtId="0" fontId="14" fillId="44" borderId="27" xfId="0" applyFont="1" applyFill="1" applyBorder="1" applyAlignment="1">
      <alignment horizontal="center" vertical="center" justifyLastLine="1"/>
    </xf>
    <xf numFmtId="0" fontId="14" fillId="44" borderId="16" xfId="0" applyFont="1" applyFill="1" applyBorder="1" applyAlignment="1">
      <alignment horizontal="center" vertical="center" justifyLastLine="1"/>
    </xf>
    <xf numFmtId="0" fontId="14" fillId="44" borderId="0" xfId="0" applyFont="1" applyFill="1" applyBorder="1" applyAlignment="1">
      <alignment horizontal="center" vertical="center" justifyLastLine="1"/>
    </xf>
    <xf numFmtId="0" fontId="14" fillId="44" borderId="15" xfId="0" applyFont="1" applyFill="1" applyBorder="1" applyAlignment="1">
      <alignment horizontal="center" vertical="center" justifyLastLine="1"/>
    </xf>
    <xf numFmtId="0" fontId="14" fillId="29" borderId="16" xfId="0" applyFont="1" applyFill="1" applyBorder="1" applyAlignment="1">
      <alignment horizontal="center" vertical="center"/>
    </xf>
    <xf numFmtId="0" fontId="14" fillId="29" borderId="0" xfId="0" applyFont="1" applyFill="1" applyBorder="1" applyAlignment="1">
      <alignment horizontal="center" vertical="center"/>
    </xf>
    <xf numFmtId="0" fontId="14" fillId="29" borderId="15" xfId="0" applyFont="1" applyFill="1" applyBorder="1" applyAlignment="1">
      <alignment horizontal="center" vertical="center"/>
    </xf>
    <xf numFmtId="0" fontId="17" fillId="29" borderId="13" xfId="0" applyFont="1" applyFill="1" applyBorder="1" applyAlignment="1">
      <alignment horizontal="center" vertical="center"/>
    </xf>
    <xf numFmtId="0" fontId="17" fillId="29" borderId="14" xfId="0" applyFont="1" applyFill="1" applyBorder="1" applyAlignment="1">
      <alignment horizontal="center" vertical="center"/>
    </xf>
    <xf numFmtId="0" fontId="17" fillId="29" borderId="27" xfId="0" applyFont="1" applyFill="1" applyBorder="1" applyAlignment="1">
      <alignment horizontal="center" vertical="center"/>
    </xf>
    <xf numFmtId="0" fontId="17" fillId="29" borderId="18" xfId="0" applyFont="1" applyFill="1" applyBorder="1" applyAlignment="1">
      <alignment horizontal="center" vertical="center"/>
    </xf>
    <xf numFmtId="0" fontId="17" fillId="29" borderId="10" xfId="0" applyFont="1" applyFill="1" applyBorder="1" applyAlignment="1">
      <alignment horizontal="center" vertical="center"/>
    </xf>
    <xf numFmtId="0" fontId="17" fillId="29" borderId="26" xfId="0" applyFont="1" applyFill="1" applyBorder="1" applyAlignment="1">
      <alignment horizontal="center" vertical="center"/>
    </xf>
    <xf numFmtId="0" fontId="17" fillId="44" borderId="13" xfId="0" applyFont="1" applyFill="1" applyBorder="1" applyAlignment="1">
      <alignment horizontal="center" vertical="center" wrapText="1"/>
    </xf>
    <xf numFmtId="0" fontId="17" fillId="44" borderId="14" xfId="0" applyFont="1" applyFill="1" applyBorder="1" applyAlignment="1">
      <alignment horizontal="center" vertical="center" wrapText="1"/>
    </xf>
    <xf numFmtId="0" fontId="17" fillId="44" borderId="27" xfId="0" applyFont="1" applyFill="1" applyBorder="1" applyAlignment="1">
      <alignment horizontal="center" vertical="center" wrapText="1"/>
    </xf>
    <xf numFmtId="0" fontId="17" fillId="44" borderId="16" xfId="0" applyFont="1" applyFill="1" applyBorder="1" applyAlignment="1">
      <alignment horizontal="center" vertical="center" wrapText="1"/>
    </xf>
    <xf numFmtId="0" fontId="17" fillId="44" borderId="0" xfId="0" applyFont="1" applyFill="1" applyBorder="1" applyAlignment="1">
      <alignment horizontal="center" vertical="center" wrapText="1"/>
    </xf>
    <xf numFmtId="0" fontId="17" fillId="44" borderId="15" xfId="0" applyFont="1" applyFill="1" applyBorder="1" applyAlignment="1">
      <alignment horizontal="center" vertical="center" wrapText="1"/>
    </xf>
    <xf numFmtId="0" fontId="14" fillId="29" borderId="13" xfId="0" applyFont="1" applyFill="1" applyBorder="1" applyAlignment="1">
      <alignment horizontal="center" vertical="center" justifyLastLine="1"/>
    </xf>
    <xf numFmtId="0" fontId="14" fillId="29" borderId="14" xfId="0" applyFont="1" applyFill="1" applyBorder="1" applyAlignment="1">
      <alignment horizontal="center" vertical="center" justifyLastLine="1"/>
    </xf>
    <xf numFmtId="0" fontId="14" fillId="29" borderId="27" xfId="0" applyFont="1" applyFill="1" applyBorder="1" applyAlignment="1">
      <alignment horizontal="center" vertical="center" justifyLastLine="1"/>
    </xf>
    <xf numFmtId="0" fontId="14" fillId="29" borderId="16" xfId="0" applyFont="1" applyFill="1" applyBorder="1" applyAlignment="1">
      <alignment horizontal="center" vertical="center" justifyLastLine="1"/>
    </xf>
    <xf numFmtId="0" fontId="14" fillId="29" borderId="0" xfId="0" applyFont="1" applyFill="1" applyBorder="1" applyAlignment="1">
      <alignment horizontal="center" vertical="center" justifyLastLine="1"/>
    </xf>
    <xf numFmtId="0" fontId="14" fillId="29" borderId="15" xfId="0" applyFont="1" applyFill="1" applyBorder="1" applyAlignment="1">
      <alignment horizontal="center" vertical="center" justifyLastLine="1"/>
    </xf>
    <xf numFmtId="0" fontId="17" fillId="43" borderId="13" xfId="0" applyFont="1" applyFill="1" applyBorder="1" applyAlignment="1">
      <alignment horizontal="left" vertical="center" wrapText="1"/>
    </xf>
    <xf numFmtId="0" fontId="17" fillId="43" borderId="14" xfId="0" applyFont="1" applyFill="1" applyBorder="1" applyAlignment="1">
      <alignment horizontal="left" vertical="center" wrapText="1"/>
    </xf>
    <xf numFmtId="0" fontId="17" fillId="43" borderId="27" xfId="0" applyFont="1" applyFill="1" applyBorder="1" applyAlignment="1">
      <alignment horizontal="left" vertical="center" wrapText="1"/>
    </xf>
    <xf numFmtId="0" fontId="17" fillId="43" borderId="16" xfId="0" applyFont="1" applyFill="1" applyBorder="1" applyAlignment="1">
      <alignment horizontal="left" vertical="center" wrapText="1"/>
    </xf>
    <xf numFmtId="0" fontId="17" fillId="43" borderId="0" xfId="0" applyFont="1" applyFill="1" applyBorder="1" applyAlignment="1">
      <alignment horizontal="left" vertical="center" wrapText="1"/>
    </xf>
    <xf numFmtId="0" fontId="17" fillId="43" borderId="15" xfId="0" applyFont="1" applyFill="1" applyBorder="1" applyAlignment="1">
      <alignment horizontal="left" vertical="center" wrapText="1"/>
    </xf>
    <xf numFmtId="0" fontId="14" fillId="44" borderId="18" xfId="0" applyFont="1" applyFill="1" applyBorder="1" applyAlignment="1">
      <alignment horizontal="center" vertical="center" justifyLastLine="1"/>
    </xf>
    <xf numFmtId="0" fontId="14" fillId="44" borderId="10" xfId="0" applyFont="1" applyFill="1" applyBorder="1" applyAlignment="1">
      <alignment horizontal="center" vertical="center" justifyLastLine="1"/>
    </xf>
    <xf numFmtId="0" fontId="14" fillId="44" borderId="26" xfId="0" applyFont="1" applyFill="1" applyBorder="1" applyAlignment="1">
      <alignment horizontal="center" vertical="center" justifyLastLine="1"/>
    </xf>
    <xf numFmtId="0" fontId="14" fillId="40" borderId="13" xfId="0" applyFont="1" applyFill="1" applyBorder="1" applyAlignment="1">
      <alignment horizontal="center" vertical="center"/>
    </xf>
    <xf numFmtId="0" fontId="14" fillId="40" borderId="14" xfId="0" applyFont="1" applyFill="1" applyBorder="1" applyAlignment="1">
      <alignment horizontal="center" vertical="center"/>
    </xf>
    <xf numFmtId="0" fontId="14" fillId="40" borderId="27" xfId="0" applyFont="1" applyFill="1" applyBorder="1" applyAlignment="1">
      <alignment horizontal="center" vertical="center"/>
    </xf>
    <xf numFmtId="0" fontId="14" fillId="40" borderId="18" xfId="0" applyFont="1" applyFill="1" applyBorder="1" applyAlignment="1">
      <alignment horizontal="center" vertical="center"/>
    </xf>
    <xf numFmtId="0" fontId="14" fillId="40" borderId="10" xfId="0" applyFont="1" applyFill="1" applyBorder="1" applyAlignment="1">
      <alignment horizontal="center" vertical="center"/>
    </xf>
    <xf numFmtId="0" fontId="14" fillId="40" borderId="26" xfId="0" applyFont="1" applyFill="1" applyBorder="1" applyAlignment="1">
      <alignment horizontal="center" vertical="center"/>
    </xf>
    <xf numFmtId="0" fontId="19" fillId="29" borderId="14" xfId="0" applyFont="1" applyFill="1" applyBorder="1" applyAlignment="1">
      <alignment horizontal="distributed" vertical="center" wrapText="1"/>
    </xf>
    <xf numFmtId="0" fontId="14" fillId="29" borderId="13" xfId="0" applyFont="1" applyFill="1" applyBorder="1" applyAlignment="1">
      <alignment vertical="center"/>
    </xf>
    <xf numFmtId="0" fontId="150" fillId="29" borderId="14" xfId="0" applyFont="1" applyFill="1" applyBorder="1" applyAlignment="1">
      <alignment horizontal="distributed" vertical="center" wrapText="1"/>
    </xf>
    <xf numFmtId="0" fontId="150" fillId="29" borderId="10" xfId="0" applyFont="1" applyFill="1" applyBorder="1" applyAlignment="1">
      <alignment horizontal="distributed" vertical="center" wrapText="1"/>
    </xf>
    <xf numFmtId="0" fontId="19" fillId="29" borderId="10" xfId="0" applyFont="1" applyFill="1" applyBorder="1" applyAlignment="1">
      <alignment horizontal="distributed" vertical="center" wrapText="1"/>
    </xf>
    <xf numFmtId="0" fontId="17" fillId="40" borderId="13" xfId="0" applyFont="1" applyFill="1" applyBorder="1" applyAlignment="1">
      <alignment horizontal="center" vertical="center" wrapText="1"/>
    </xf>
    <xf numFmtId="0" fontId="17" fillId="40" borderId="14" xfId="0" applyFont="1" applyFill="1" applyBorder="1" applyAlignment="1">
      <alignment horizontal="center" vertical="center" wrapText="1"/>
    </xf>
    <xf numFmtId="0" fontId="17" fillId="40" borderId="27" xfId="0" applyFont="1" applyFill="1" applyBorder="1" applyAlignment="1">
      <alignment horizontal="center" vertical="center" wrapText="1"/>
    </xf>
    <xf numFmtId="0" fontId="17" fillId="40" borderId="16" xfId="0" applyFont="1" applyFill="1" applyBorder="1" applyAlignment="1">
      <alignment horizontal="center" vertical="center" wrapText="1"/>
    </xf>
    <xf numFmtId="0" fontId="17" fillId="40" borderId="0" xfId="0" applyFont="1" applyFill="1" applyBorder="1" applyAlignment="1">
      <alignment horizontal="center" vertical="center" wrapText="1"/>
    </xf>
    <xf numFmtId="0" fontId="17" fillId="40" borderId="15" xfId="0" applyFont="1" applyFill="1" applyBorder="1" applyAlignment="1">
      <alignment horizontal="center" vertical="center" wrapText="1"/>
    </xf>
    <xf numFmtId="0" fontId="17" fillId="40" borderId="18" xfId="0" applyFont="1" applyFill="1" applyBorder="1" applyAlignment="1">
      <alignment horizontal="center" vertical="center" wrapText="1"/>
    </xf>
    <xf numFmtId="0" fontId="17" fillId="40" borderId="10" xfId="0" applyFont="1" applyFill="1" applyBorder="1" applyAlignment="1">
      <alignment horizontal="center" vertical="center" wrapText="1"/>
    </xf>
    <xf numFmtId="0" fontId="17" fillId="40" borderId="26"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26" xfId="0" applyFont="1" applyFill="1" applyBorder="1" applyAlignment="1">
      <alignment horizontal="left" vertical="center"/>
    </xf>
    <xf numFmtId="0" fontId="57" fillId="29" borderId="14" xfId="0" applyFont="1" applyFill="1" applyBorder="1" applyAlignment="1">
      <alignment horizontal="distributed" vertical="center" wrapText="1"/>
    </xf>
    <xf numFmtId="0" fontId="57" fillId="29" borderId="10" xfId="0" applyFont="1" applyFill="1" applyBorder="1" applyAlignment="1">
      <alignment horizontal="distributed" vertical="center" wrapText="1"/>
    </xf>
    <xf numFmtId="0" fontId="150" fillId="43" borderId="13" xfId="0" applyFont="1" applyFill="1" applyBorder="1" applyAlignment="1">
      <alignment vertical="center" wrapText="1"/>
    </xf>
    <xf numFmtId="0" fontId="150" fillId="43" borderId="14" xfId="0" applyFont="1" applyFill="1" applyBorder="1" applyAlignment="1">
      <alignment vertical="center" wrapText="1"/>
    </xf>
    <xf numFmtId="0" fontId="150" fillId="43" borderId="27" xfId="0" applyFont="1" applyFill="1" applyBorder="1" applyAlignment="1">
      <alignment vertical="center" wrapText="1"/>
    </xf>
    <xf numFmtId="0" fontId="150" fillId="43" borderId="18" xfId="0" applyFont="1" applyFill="1" applyBorder="1" applyAlignment="1">
      <alignment vertical="center" wrapText="1"/>
    </xf>
    <xf numFmtId="0" fontId="150" fillId="43" borderId="10" xfId="0" applyFont="1" applyFill="1" applyBorder="1" applyAlignment="1">
      <alignment vertical="center" wrapText="1"/>
    </xf>
    <xf numFmtId="0" fontId="150" fillId="43" borderId="26" xfId="0" applyFont="1" applyFill="1" applyBorder="1" applyAlignment="1">
      <alignment vertical="center" wrapText="1"/>
    </xf>
    <xf numFmtId="0" fontId="19" fillId="29" borderId="14" xfId="0" applyFont="1" applyFill="1" applyBorder="1" applyAlignment="1">
      <alignment horizontal="distributed" vertical="center"/>
    </xf>
    <xf numFmtId="0" fontId="19" fillId="29" borderId="10" xfId="0" applyFont="1" applyFill="1" applyBorder="1" applyAlignment="1">
      <alignment horizontal="distributed" vertical="center"/>
    </xf>
    <xf numFmtId="0" fontId="14" fillId="40" borderId="13" xfId="0" applyFont="1" applyFill="1" applyBorder="1" applyAlignment="1">
      <alignment vertical="center"/>
    </xf>
    <xf numFmtId="0" fontId="14" fillId="40" borderId="14" xfId="0" applyFont="1" applyFill="1" applyBorder="1" applyAlignment="1">
      <alignment vertical="center"/>
    </xf>
    <xf numFmtId="0" fontId="14" fillId="40" borderId="27" xfId="0" applyFont="1" applyFill="1" applyBorder="1" applyAlignment="1">
      <alignment vertical="center"/>
    </xf>
    <xf numFmtId="0" fontId="14" fillId="40" borderId="18" xfId="0" applyFont="1" applyFill="1" applyBorder="1" applyAlignment="1">
      <alignment vertical="center"/>
    </xf>
    <xf numFmtId="0" fontId="14" fillId="40" borderId="10" xfId="0" applyFont="1" applyFill="1" applyBorder="1" applyAlignment="1">
      <alignment vertical="center"/>
    </xf>
    <xf numFmtId="0" fontId="14" fillId="40" borderId="26" xfId="0" applyFont="1" applyFill="1" applyBorder="1" applyAlignment="1">
      <alignment vertical="center"/>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40" borderId="21" xfId="0" applyFont="1" applyFill="1" applyBorder="1" applyAlignment="1">
      <alignment horizontal="center" vertical="center" wrapText="1"/>
    </xf>
    <xf numFmtId="0" fontId="17" fillId="40" borderId="22" xfId="0" applyFont="1" applyFill="1" applyBorder="1" applyAlignment="1">
      <alignment horizontal="center" vertical="center" wrapText="1"/>
    </xf>
    <xf numFmtId="0" fontId="17" fillId="40" borderId="23" xfId="0" applyFont="1" applyFill="1" applyBorder="1" applyAlignment="1">
      <alignment horizontal="center" vertical="center" wrapText="1"/>
    </xf>
    <xf numFmtId="0" fontId="150" fillId="0" borderId="13" xfId="0" applyFont="1" applyFill="1" applyBorder="1" applyAlignment="1">
      <alignment vertical="center" wrapText="1"/>
    </xf>
    <xf numFmtId="0" fontId="150" fillId="0" borderId="14" xfId="0" applyFont="1" applyFill="1" applyBorder="1" applyAlignment="1">
      <alignment vertical="center" wrapText="1"/>
    </xf>
    <xf numFmtId="0" fontId="150" fillId="0" borderId="27" xfId="0" applyFont="1" applyFill="1" applyBorder="1" applyAlignment="1">
      <alignment vertical="center" wrapText="1"/>
    </xf>
    <xf numFmtId="0" fontId="150" fillId="0" borderId="18" xfId="0" applyFont="1" applyFill="1" applyBorder="1" applyAlignment="1">
      <alignment vertical="center" wrapText="1"/>
    </xf>
    <xf numFmtId="0" fontId="150" fillId="0" borderId="10" xfId="0" applyFont="1" applyFill="1" applyBorder="1" applyAlignment="1">
      <alignment vertical="center" wrapText="1"/>
    </xf>
    <xf numFmtId="0" fontId="150" fillId="0" borderId="26" xfId="0" applyFont="1" applyFill="1" applyBorder="1" applyAlignment="1">
      <alignment vertical="center" wrapText="1"/>
    </xf>
    <xf numFmtId="0" fontId="14" fillId="0" borderId="13" xfId="0" applyFont="1" applyFill="1" applyBorder="1" applyAlignment="1">
      <alignment vertical="center"/>
    </xf>
    <xf numFmtId="0" fontId="14" fillId="0" borderId="14" xfId="0" applyFont="1" applyFill="1" applyBorder="1" applyAlignment="1">
      <alignment vertical="center"/>
    </xf>
    <xf numFmtId="0" fontId="14" fillId="0" borderId="27" xfId="0" applyFont="1" applyFill="1" applyBorder="1" applyAlignment="1">
      <alignment vertical="center"/>
    </xf>
    <xf numFmtId="0" fontId="14" fillId="0" borderId="18" xfId="0" applyFont="1" applyFill="1" applyBorder="1" applyAlignment="1">
      <alignment vertical="center"/>
    </xf>
    <xf numFmtId="0" fontId="14" fillId="0" borderId="10" xfId="0" applyFont="1" applyFill="1" applyBorder="1" applyAlignment="1">
      <alignment vertical="center"/>
    </xf>
    <xf numFmtId="0" fontId="14" fillId="0" borderId="26" xfId="0" applyFont="1" applyFill="1" applyBorder="1" applyAlignment="1">
      <alignment vertical="center"/>
    </xf>
    <xf numFmtId="0" fontId="19" fillId="44" borderId="0" xfId="0" applyFont="1" applyFill="1" applyAlignment="1">
      <alignment horizontal="distributed" vertical="center" wrapText="1"/>
    </xf>
    <xf numFmtId="0" fontId="150" fillId="44" borderId="13" xfId="0" applyFont="1" applyFill="1" applyBorder="1" applyAlignment="1">
      <alignment vertical="center" wrapText="1"/>
    </xf>
    <xf numFmtId="0" fontId="150" fillId="44" borderId="14" xfId="0" applyFont="1" applyFill="1" applyBorder="1" applyAlignment="1">
      <alignment vertical="center" wrapText="1"/>
    </xf>
    <xf numFmtId="0" fontId="150" fillId="44" borderId="27" xfId="0" applyFont="1" applyFill="1" applyBorder="1" applyAlignment="1">
      <alignment vertical="center" wrapText="1"/>
    </xf>
    <xf numFmtId="0" fontId="150" fillId="44" borderId="18" xfId="0" applyFont="1" applyFill="1" applyBorder="1" applyAlignment="1">
      <alignment vertical="center" wrapText="1"/>
    </xf>
    <xf numFmtId="0" fontId="150" fillId="44" borderId="10" xfId="0" applyFont="1" applyFill="1" applyBorder="1" applyAlignment="1">
      <alignment vertical="center" wrapText="1"/>
    </xf>
    <xf numFmtId="0" fontId="150" fillId="44" borderId="26" xfId="0" applyFont="1" applyFill="1" applyBorder="1" applyAlignment="1">
      <alignment vertical="center" wrapText="1"/>
    </xf>
    <xf numFmtId="0" fontId="17" fillId="0" borderId="14" xfId="0" applyFont="1" applyFill="1" applyBorder="1" applyAlignment="1">
      <alignment horizontal="left" vertical="center" wrapText="1"/>
    </xf>
    <xf numFmtId="0" fontId="54" fillId="29" borderId="0" xfId="0" applyFont="1" applyFill="1" applyAlignment="1">
      <alignment vertical="center" wrapText="1"/>
    </xf>
    <xf numFmtId="0" fontId="0" fillId="29" borderId="0" xfId="0" applyFont="1" applyFill="1" applyAlignment="1">
      <alignment vertical="center" wrapText="1"/>
    </xf>
    <xf numFmtId="0" fontId="19" fillId="44" borderId="13" xfId="0" applyFont="1" applyFill="1" applyBorder="1" applyAlignment="1">
      <alignment horizontal="distributed" vertical="center"/>
    </xf>
    <xf numFmtId="0" fontId="14" fillId="44" borderId="27" xfId="0" applyFont="1" applyFill="1" applyBorder="1" applyAlignment="1">
      <alignment horizontal="distributed" vertical="center"/>
    </xf>
    <xf numFmtId="0" fontId="14" fillId="44" borderId="18" xfId="0" applyFont="1" applyFill="1" applyBorder="1" applyAlignment="1">
      <alignment horizontal="distributed" vertical="center"/>
    </xf>
    <xf numFmtId="0" fontId="14" fillId="44" borderId="26" xfId="0" applyFont="1" applyFill="1" applyBorder="1" applyAlignment="1">
      <alignment horizontal="distributed" vertical="center"/>
    </xf>
    <xf numFmtId="0" fontId="19" fillId="44" borderId="13" xfId="0" applyFont="1" applyFill="1" applyBorder="1" applyAlignment="1">
      <alignment horizontal="distributed" vertical="center" wrapText="1"/>
    </xf>
    <xf numFmtId="0" fontId="19" fillId="44" borderId="27" xfId="0" applyFont="1" applyFill="1" applyBorder="1" applyAlignment="1">
      <alignment horizontal="distributed" vertical="center" wrapText="1"/>
    </xf>
    <xf numFmtId="0" fontId="19" fillId="44" borderId="18" xfId="0" applyFont="1" applyFill="1" applyBorder="1" applyAlignment="1">
      <alignment horizontal="distributed" vertical="center" wrapText="1"/>
    </xf>
    <xf numFmtId="0" fontId="19" fillId="44" borderId="26" xfId="0" applyFont="1" applyFill="1" applyBorder="1" applyAlignment="1">
      <alignment horizontal="distributed" vertical="center" wrapText="1"/>
    </xf>
    <xf numFmtId="0" fontId="56" fillId="44" borderId="10" xfId="0" applyFont="1" applyFill="1" applyBorder="1" applyAlignment="1">
      <alignment horizontal="left" vertical="center"/>
    </xf>
    <xf numFmtId="0" fontId="153" fillId="44" borderId="10" xfId="0" applyFont="1" applyFill="1" applyBorder="1" applyAlignment="1">
      <alignment horizontal="right" vertical="center"/>
    </xf>
    <xf numFmtId="0" fontId="154" fillId="44" borderId="14" xfId="0" applyFont="1" applyFill="1" applyBorder="1" applyAlignment="1">
      <alignment horizontal="distributed" vertical="center" wrapText="1"/>
    </xf>
    <xf numFmtId="0" fontId="154" fillId="44" borderId="14" xfId="0" applyFont="1" applyFill="1" applyBorder="1" applyAlignment="1">
      <alignment horizontal="distributed" vertical="center"/>
    </xf>
    <xf numFmtId="0" fontId="154" fillId="44" borderId="0" xfId="0" applyFont="1" applyFill="1" applyAlignment="1">
      <alignment horizontal="distributed" vertical="center"/>
    </xf>
    <xf numFmtId="0" fontId="154" fillId="44" borderId="10" xfId="0" applyFont="1" applyFill="1" applyBorder="1" applyAlignment="1">
      <alignment horizontal="distributed" vertical="center"/>
    </xf>
    <xf numFmtId="0" fontId="14" fillId="44" borderId="0" xfId="0" applyFont="1" applyFill="1" applyAlignment="1">
      <alignment horizontal="distributed" vertical="center" justifyLastLine="1"/>
    </xf>
    <xf numFmtId="0" fontId="14" fillId="44" borderId="0" xfId="0" applyFont="1" applyFill="1" applyBorder="1" applyAlignment="1">
      <alignment horizontal="right" vertical="center"/>
    </xf>
    <xf numFmtId="0" fontId="17" fillId="44" borderId="10" xfId="0" applyFont="1" applyFill="1" applyBorder="1" applyAlignment="1">
      <alignment vertical="center"/>
    </xf>
    <xf numFmtId="0" fontId="17" fillId="43" borderId="10" xfId="0" applyFont="1" applyFill="1" applyBorder="1" applyAlignment="1">
      <alignment horizontal="right" vertical="center"/>
    </xf>
    <xf numFmtId="0" fontId="14" fillId="43" borderId="0" xfId="0" applyFont="1" applyFill="1" applyBorder="1" applyAlignment="1">
      <alignment vertical="center"/>
    </xf>
    <xf numFmtId="0" fontId="14" fillId="43" borderId="0" xfId="0" applyFont="1" applyFill="1" applyAlignment="1">
      <alignment horizontal="center" vertical="center"/>
    </xf>
    <xf numFmtId="0" fontId="14" fillId="29" borderId="0" xfId="0" applyFont="1" applyFill="1" applyBorder="1" applyAlignment="1">
      <alignment horizontal="distributed"/>
    </xf>
    <xf numFmtId="0" fontId="56" fillId="44" borderId="0" xfId="0" applyFont="1" applyFill="1" applyAlignment="1">
      <alignment vertical="center"/>
    </xf>
    <xf numFmtId="0" fontId="56" fillId="44" borderId="10" xfId="0" applyFont="1" applyFill="1" applyBorder="1" applyAlignment="1">
      <alignment vertical="center"/>
    </xf>
    <xf numFmtId="0" fontId="14" fillId="40" borderId="13" xfId="0" applyFont="1" applyFill="1" applyBorder="1" applyAlignment="1">
      <alignment horizontal="right" vertical="center"/>
    </xf>
    <xf numFmtId="0" fontId="14" fillId="40" borderId="14" xfId="0" applyFont="1" applyFill="1" applyBorder="1" applyAlignment="1">
      <alignment horizontal="right" vertical="center"/>
    </xf>
    <xf numFmtId="0" fontId="14" fillId="40" borderId="27" xfId="0" applyFont="1" applyFill="1" applyBorder="1" applyAlignment="1">
      <alignment horizontal="right" vertical="center"/>
    </xf>
    <xf numFmtId="0" fontId="14" fillId="40" borderId="18" xfId="0" applyFont="1" applyFill="1" applyBorder="1" applyAlignment="1">
      <alignment horizontal="right" vertical="center"/>
    </xf>
    <xf numFmtId="0" fontId="14" fillId="40" borderId="10" xfId="0" applyFont="1" applyFill="1" applyBorder="1" applyAlignment="1">
      <alignment horizontal="right" vertical="center"/>
    </xf>
    <xf numFmtId="0" fontId="14" fillId="40" borderId="26" xfId="0" applyFont="1" applyFill="1" applyBorder="1" applyAlignment="1">
      <alignment horizontal="right" vertical="center"/>
    </xf>
    <xf numFmtId="0" fontId="150" fillId="40" borderId="13" xfId="0" applyFont="1" applyFill="1" applyBorder="1" applyAlignment="1">
      <alignment horizontal="center" vertical="center"/>
    </xf>
    <xf numFmtId="0" fontId="150" fillId="40" borderId="14" xfId="0" applyFont="1" applyFill="1" applyBorder="1" applyAlignment="1">
      <alignment horizontal="center" vertical="center"/>
    </xf>
    <xf numFmtId="0" fontId="150" fillId="40" borderId="14" xfId="0" applyFont="1" applyFill="1" applyBorder="1" applyAlignment="1">
      <alignment horizontal="left" vertical="center"/>
    </xf>
    <xf numFmtId="0" fontId="150" fillId="40" borderId="14" xfId="0" applyFont="1" applyFill="1" applyBorder="1" applyAlignment="1">
      <alignment vertical="center"/>
    </xf>
    <xf numFmtId="0" fontId="150" fillId="40" borderId="27" xfId="0" applyFont="1" applyFill="1" applyBorder="1" applyAlignment="1">
      <alignment vertical="center"/>
    </xf>
    <xf numFmtId="0" fontId="150" fillId="40" borderId="10" xfId="0" applyFont="1" applyFill="1" applyBorder="1" applyAlignment="1">
      <alignment vertical="center"/>
    </xf>
    <xf numFmtId="0" fontId="150" fillId="40" borderId="26" xfId="0" applyFont="1" applyFill="1" applyBorder="1" applyAlignment="1">
      <alignment vertical="center"/>
    </xf>
    <xf numFmtId="0" fontId="150" fillId="40" borderId="14" xfId="0" applyFont="1" applyFill="1" applyBorder="1" applyAlignment="1">
      <alignment horizontal="center" vertical="center" wrapText="1"/>
    </xf>
    <xf numFmtId="0" fontId="150" fillId="40" borderId="10" xfId="0" applyFont="1" applyFill="1" applyBorder="1" applyAlignment="1">
      <alignment horizontal="center" vertical="center" wrapText="1"/>
    </xf>
    <xf numFmtId="0" fontId="150" fillId="40" borderId="19" xfId="0" applyFont="1" applyFill="1" applyBorder="1" applyAlignment="1">
      <alignment horizontal="center" vertical="center" wrapText="1"/>
    </xf>
    <xf numFmtId="0" fontId="150" fillId="40" borderId="27" xfId="0" applyFont="1" applyFill="1" applyBorder="1" applyAlignment="1">
      <alignment horizontal="center" vertical="center" wrapText="1"/>
    </xf>
    <xf numFmtId="0" fontId="150" fillId="40" borderId="26" xfId="0" applyFont="1" applyFill="1" applyBorder="1" applyAlignment="1">
      <alignment horizontal="center" vertical="center" wrapText="1"/>
    </xf>
    <xf numFmtId="0" fontId="150" fillId="40" borderId="18" xfId="0" applyFont="1" applyFill="1" applyBorder="1" applyAlignment="1">
      <alignment horizontal="center" vertical="center"/>
    </xf>
    <xf numFmtId="0" fontId="150" fillId="40" borderId="10" xfId="0" applyFont="1" applyFill="1" applyBorder="1" applyAlignment="1">
      <alignment horizontal="center" vertical="center"/>
    </xf>
    <xf numFmtId="0" fontId="17" fillId="40" borderId="13" xfId="0" applyFont="1" applyFill="1" applyBorder="1" applyAlignment="1">
      <alignment horizontal="left" vertical="center" wrapText="1"/>
    </xf>
    <xf numFmtId="0" fontId="17" fillId="40" borderId="14" xfId="0" applyFont="1" applyFill="1" applyBorder="1" applyAlignment="1">
      <alignment horizontal="left" vertical="center" wrapText="1"/>
    </xf>
    <xf numFmtId="0" fontId="17" fillId="40" borderId="27" xfId="0" applyFont="1" applyFill="1" applyBorder="1" applyAlignment="1">
      <alignment horizontal="left" vertical="center" wrapText="1"/>
    </xf>
    <xf numFmtId="0" fontId="17" fillId="40" borderId="16" xfId="0" applyFont="1" applyFill="1" applyBorder="1" applyAlignment="1">
      <alignment horizontal="left" vertical="center" wrapText="1"/>
    </xf>
    <xf numFmtId="0" fontId="17" fillId="40" borderId="0" xfId="0" applyFont="1" applyFill="1" applyBorder="1" applyAlignment="1">
      <alignment horizontal="left" vertical="center" wrapText="1"/>
    </xf>
    <xf numFmtId="0" fontId="17" fillId="40" borderId="15" xfId="0" applyFont="1" applyFill="1" applyBorder="1" applyAlignment="1">
      <alignment horizontal="left" vertical="center" wrapText="1"/>
    </xf>
    <xf numFmtId="0" fontId="14" fillId="29" borderId="16" xfId="0" applyFont="1" applyFill="1" applyBorder="1" applyAlignment="1">
      <alignment horizontal="center" vertical="center" wrapText="1"/>
    </xf>
    <xf numFmtId="0" fontId="14" fillId="29" borderId="15" xfId="0" applyFont="1" applyFill="1" applyBorder="1" applyAlignment="1">
      <alignment horizontal="center" vertical="center" wrapText="1"/>
    </xf>
    <xf numFmtId="0" fontId="14" fillId="44" borderId="13" xfId="0" applyFont="1" applyFill="1" applyBorder="1" applyAlignment="1">
      <alignment horizontal="distributed" vertical="center" justifyLastLine="1"/>
    </xf>
    <xf numFmtId="0" fontId="14" fillId="44" borderId="14" xfId="0" applyFont="1" applyFill="1" applyBorder="1" applyAlignment="1">
      <alignment horizontal="distributed" vertical="center" justifyLastLine="1"/>
    </xf>
    <xf numFmtId="0" fontId="14" fillId="44" borderId="27" xfId="0" applyFont="1" applyFill="1" applyBorder="1" applyAlignment="1">
      <alignment horizontal="distributed" vertical="center" justifyLastLine="1"/>
    </xf>
    <xf numFmtId="0" fontId="14" fillId="44" borderId="16" xfId="0" applyFont="1" applyFill="1" applyBorder="1" applyAlignment="1">
      <alignment horizontal="distributed" vertical="center" justifyLastLine="1"/>
    </xf>
    <xf numFmtId="0" fontId="14" fillId="44" borderId="0" xfId="0" applyFont="1" applyFill="1" applyBorder="1" applyAlignment="1">
      <alignment horizontal="distributed" vertical="center" justifyLastLine="1"/>
    </xf>
    <xf numFmtId="0" fontId="14" fillId="44" borderId="15" xfId="0" applyFont="1" applyFill="1" applyBorder="1" applyAlignment="1">
      <alignment horizontal="distributed" vertical="center" justifyLastLine="1"/>
    </xf>
    <xf numFmtId="0" fontId="54" fillId="0" borderId="0" xfId="0" applyFont="1" applyAlignment="1">
      <alignment vertical="center" wrapText="1"/>
    </xf>
    <xf numFmtId="0" fontId="0" fillId="0" borderId="0" xfId="0" applyFont="1" applyAlignment="1">
      <alignment vertical="center" wrapText="1"/>
    </xf>
    <xf numFmtId="0" fontId="14" fillId="29" borderId="13" xfId="0" applyFont="1" applyFill="1" applyBorder="1" applyAlignment="1">
      <alignment horizontal="distributed" vertical="center" justifyLastLine="1"/>
    </xf>
    <xf numFmtId="0" fontId="14" fillId="29" borderId="14" xfId="0" applyFont="1" applyFill="1" applyBorder="1" applyAlignment="1">
      <alignment horizontal="distributed" vertical="center" justifyLastLine="1"/>
    </xf>
    <xf numFmtId="0" fontId="14" fillId="29" borderId="27" xfId="0" applyFont="1" applyFill="1" applyBorder="1" applyAlignment="1">
      <alignment horizontal="distributed" vertical="center" justifyLastLine="1"/>
    </xf>
    <xf numFmtId="0" fontId="14" fillId="29" borderId="16" xfId="0" applyFont="1" applyFill="1" applyBorder="1" applyAlignment="1">
      <alignment horizontal="distributed" vertical="center" justifyLastLine="1"/>
    </xf>
    <xf numFmtId="0" fontId="14" fillId="29" borderId="0" xfId="0" applyFont="1" applyFill="1" applyBorder="1" applyAlignment="1">
      <alignment horizontal="distributed" vertical="center" justifyLastLine="1"/>
    </xf>
    <xf numFmtId="0" fontId="14" fillId="29" borderId="15" xfId="0" applyFont="1" applyFill="1" applyBorder="1" applyAlignment="1">
      <alignment horizontal="distributed" vertical="center" justifyLastLine="1"/>
    </xf>
    <xf numFmtId="0" fontId="14" fillId="44" borderId="18" xfId="0" applyFont="1" applyFill="1" applyBorder="1" applyAlignment="1">
      <alignment horizontal="distributed" vertical="center" justifyLastLine="1"/>
    </xf>
    <xf numFmtId="0" fontId="14" fillId="44" borderId="10" xfId="0" applyFont="1" applyFill="1" applyBorder="1" applyAlignment="1">
      <alignment horizontal="distributed" vertical="center" justifyLastLine="1"/>
    </xf>
    <xf numFmtId="0" fontId="14" fillId="44" borderId="26" xfId="0" applyFont="1" applyFill="1" applyBorder="1" applyAlignment="1">
      <alignment horizontal="distributed" vertical="center" justifyLastLine="1"/>
    </xf>
    <xf numFmtId="0" fontId="14" fillId="0" borderId="0" xfId="69" applyFont="1" applyFill="1" applyAlignment="1">
      <alignment horizontal="center" vertical="center"/>
    </xf>
    <xf numFmtId="0" fontId="14" fillId="0" borderId="246" xfId="69" applyFont="1" applyFill="1" applyBorder="1" applyAlignment="1">
      <alignment horizontal="center" vertical="center"/>
    </xf>
    <xf numFmtId="0" fontId="17" fillId="0" borderId="0" xfId="69" applyFont="1" applyFill="1" applyBorder="1" applyAlignment="1">
      <alignment horizontal="right" vertical="center"/>
    </xf>
    <xf numFmtId="0" fontId="22" fillId="0" borderId="0" xfId="69" applyFont="1" applyFill="1" applyBorder="1" applyAlignment="1">
      <alignment vertical="center"/>
    </xf>
    <xf numFmtId="0" fontId="120" fillId="0" borderId="0" xfId="69" applyFont="1" applyFill="1" applyAlignment="1">
      <alignment wrapText="1"/>
    </xf>
    <xf numFmtId="0" fontId="156" fillId="0" borderId="70" xfId="69" applyFont="1" applyFill="1" applyBorder="1" applyAlignment="1">
      <alignment horizontal="center" vertical="center"/>
    </xf>
    <xf numFmtId="0" fontId="15" fillId="0" borderId="0" xfId="69" applyFont="1" applyFill="1" applyAlignment="1">
      <alignment horizontal="center" vertical="center" wrapText="1"/>
    </xf>
    <xf numFmtId="0" fontId="14" fillId="0" borderId="0" xfId="69" applyFont="1" applyFill="1" applyAlignment="1">
      <alignment horizontal="center" vertical="center" wrapText="1"/>
    </xf>
    <xf numFmtId="0" fontId="14" fillId="0" borderId="221" xfId="69" applyFont="1" applyFill="1" applyBorder="1" applyAlignment="1">
      <alignment horizontal="center" vertical="center" wrapText="1"/>
    </xf>
    <xf numFmtId="0" fontId="14" fillId="0" borderId="225" xfId="69" applyFont="1" applyFill="1" applyBorder="1" applyAlignment="1">
      <alignment horizontal="center" vertical="center" wrapText="1"/>
    </xf>
    <xf numFmtId="0" fontId="14" fillId="0" borderId="81" xfId="69" applyFont="1" applyFill="1" applyBorder="1" applyAlignment="1">
      <alignment horizontal="center" vertical="center"/>
    </xf>
    <xf numFmtId="0" fontId="14" fillId="0" borderId="244" xfId="69" applyFont="1" applyFill="1" applyBorder="1" applyAlignment="1">
      <alignment horizontal="center" vertical="center"/>
    </xf>
    <xf numFmtId="0" fontId="14" fillId="0" borderId="66" xfId="69" applyFont="1" applyFill="1" applyBorder="1" applyAlignment="1">
      <alignment horizontal="center" vertical="center"/>
    </xf>
    <xf numFmtId="0" fontId="14" fillId="0" borderId="75" xfId="69" applyFont="1" applyFill="1" applyBorder="1" applyAlignment="1">
      <alignment horizontal="center" vertical="center"/>
    </xf>
    <xf numFmtId="0" fontId="14" fillId="0" borderId="70" xfId="69" applyFont="1" applyFill="1" applyBorder="1" applyAlignment="1">
      <alignment horizontal="center" vertical="center"/>
    </xf>
    <xf numFmtId="0" fontId="17" fillId="0" borderId="301" xfId="69" applyFont="1" applyFill="1" applyBorder="1" applyAlignment="1">
      <alignment horizontal="center" vertical="center" wrapText="1"/>
    </xf>
    <xf numFmtId="0" fontId="17" fillId="0" borderId="305" xfId="69" applyFont="1" applyFill="1" applyBorder="1" applyAlignment="1">
      <alignment horizontal="center" vertical="center"/>
    </xf>
    <xf numFmtId="0" fontId="17" fillId="0" borderId="302" xfId="69" applyFont="1" applyFill="1" applyBorder="1" applyAlignment="1">
      <alignment horizontal="center" vertical="center"/>
    </xf>
    <xf numFmtId="0" fontId="17" fillId="0" borderId="14" xfId="69" applyFont="1" applyFill="1" applyBorder="1" applyAlignment="1">
      <alignment horizontal="center" vertical="center"/>
    </xf>
    <xf numFmtId="0" fontId="17" fillId="0" borderId="108" xfId="69" applyFont="1" applyFill="1" applyBorder="1" applyAlignment="1">
      <alignment horizontal="center" vertical="center"/>
    </xf>
    <xf numFmtId="0" fontId="17" fillId="0" borderId="306" xfId="69" applyFont="1" applyFill="1" applyBorder="1" applyAlignment="1">
      <alignment horizontal="center" vertical="center"/>
    </xf>
    <xf numFmtId="0" fontId="17" fillId="0" borderId="0" xfId="69" applyFont="1" applyFill="1" applyBorder="1" applyAlignment="1">
      <alignment horizontal="center" vertical="center"/>
    </xf>
    <xf numFmtId="0" fontId="17" fillId="0" borderId="74" xfId="69" applyFont="1" applyFill="1" applyBorder="1" applyAlignment="1">
      <alignment horizontal="center" vertical="center"/>
    </xf>
    <xf numFmtId="0" fontId="17" fillId="0" borderId="303" xfId="69" applyFont="1" applyFill="1" applyBorder="1" applyAlignment="1">
      <alignment horizontal="center" vertical="center"/>
    </xf>
    <xf numFmtId="0" fontId="17" fillId="0" borderId="70" xfId="69" applyFont="1" applyFill="1" applyBorder="1" applyAlignment="1">
      <alignment horizontal="center" vertical="center"/>
    </xf>
    <xf numFmtId="0" fontId="17" fillId="0" borderId="75" xfId="69" applyFont="1" applyFill="1" applyBorder="1" applyAlignment="1">
      <alignment horizontal="center" vertical="center"/>
    </xf>
    <xf numFmtId="0" fontId="17" fillId="0" borderId="260" xfId="69" applyFont="1" applyBorder="1" applyAlignment="1">
      <alignment horizontal="center" vertical="center"/>
    </xf>
    <xf numFmtId="0" fontId="17" fillId="0" borderId="27" xfId="69" applyFont="1" applyBorder="1" applyAlignment="1">
      <alignment horizontal="center" vertical="center"/>
    </xf>
    <xf numFmtId="0" fontId="17" fillId="0" borderId="245" xfId="69" applyFont="1" applyBorder="1" applyAlignment="1">
      <alignment horizontal="center" vertical="center"/>
    </xf>
    <xf numFmtId="0" fontId="17" fillId="0" borderId="15" xfId="69" applyFont="1" applyBorder="1" applyAlignment="1">
      <alignment horizontal="center" vertical="center"/>
    </xf>
    <xf numFmtId="0" fontId="17" fillId="0" borderId="310" xfId="69" applyFont="1" applyBorder="1" applyAlignment="1">
      <alignment horizontal="center" vertical="center"/>
    </xf>
    <xf numFmtId="0" fontId="17" fillId="0" borderId="81" xfId="69" applyFont="1" applyFill="1" applyBorder="1" applyAlignment="1">
      <alignment horizontal="center" vertical="center"/>
    </xf>
    <xf numFmtId="0" fontId="17" fillId="0" borderId="243" xfId="69" applyFont="1" applyFill="1" applyBorder="1" applyAlignment="1">
      <alignment horizontal="center" vertical="center"/>
    </xf>
    <xf numFmtId="0" fontId="17" fillId="0" borderId="244" xfId="69" applyFont="1" applyFill="1" applyBorder="1" applyAlignment="1">
      <alignment horizontal="center" vertical="center"/>
    </xf>
    <xf numFmtId="0" fontId="17" fillId="0" borderId="66" xfId="69" applyFont="1" applyFill="1" applyBorder="1" applyAlignment="1">
      <alignment horizontal="center" vertical="center"/>
    </xf>
    <xf numFmtId="0" fontId="17" fillId="0" borderId="308" xfId="69" applyFont="1" applyFill="1" applyBorder="1" applyAlignment="1">
      <alignment horizontal="center" vertical="center"/>
    </xf>
    <xf numFmtId="0" fontId="17" fillId="0" borderId="309" xfId="69" applyFont="1" applyFill="1" applyBorder="1" applyAlignment="1">
      <alignment horizontal="center" vertical="center"/>
    </xf>
    <xf numFmtId="0" fontId="17" fillId="0" borderId="304" xfId="69" applyFont="1" applyFill="1" applyBorder="1" applyAlignment="1">
      <alignment horizontal="center" vertical="center"/>
    </xf>
    <xf numFmtId="0" fontId="17" fillId="0" borderId="310" xfId="69" applyFont="1" applyFill="1" applyBorder="1" applyAlignment="1">
      <alignment horizontal="center" vertical="center"/>
    </xf>
    <xf numFmtId="0" fontId="17" fillId="0" borderId="247" xfId="69" applyFont="1" applyFill="1" applyBorder="1" applyAlignment="1">
      <alignment horizontal="center" vertical="center"/>
    </xf>
    <xf numFmtId="0" fontId="17" fillId="0" borderId="10" xfId="69" applyFont="1" applyFill="1" applyBorder="1" applyAlignment="1">
      <alignment horizontal="center" vertical="center"/>
    </xf>
    <xf numFmtId="0" fontId="17" fillId="0" borderId="78" xfId="69" applyFont="1" applyFill="1" applyBorder="1" applyAlignment="1">
      <alignment horizontal="center" vertical="center"/>
    </xf>
    <xf numFmtId="0" fontId="17" fillId="0" borderId="244" xfId="69" applyFont="1" applyFill="1" applyBorder="1" applyAlignment="1">
      <alignment horizontal="center" vertical="center" wrapText="1"/>
    </xf>
    <xf numFmtId="0" fontId="17" fillId="0" borderId="74" xfId="69" applyFont="1" applyFill="1" applyBorder="1" applyAlignment="1">
      <alignment horizontal="center" vertical="center" wrapText="1"/>
    </xf>
    <xf numFmtId="0" fontId="17" fillId="0" borderId="78" xfId="69" applyFont="1" applyFill="1" applyBorder="1" applyAlignment="1">
      <alignment horizontal="center" vertical="center" wrapText="1"/>
    </xf>
    <xf numFmtId="0" fontId="17" fillId="0" borderId="312" xfId="69" applyFont="1" applyFill="1" applyBorder="1" applyAlignment="1">
      <alignment horizontal="center" vertical="center"/>
    </xf>
    <xf numFmtId="0" fontId="17" fillId="0" borderId="221" xfId="69" applyFont="1" applyFill="1" applyBorder="1" applyAlignment="1">
      <alignment horizontal="center" vertical="center"/>
    </xf>
    <xf numFmtId="0" fontId="17" fillId="0" borderId="307" xfId="69" applyFont="1" applyFill="1" applyBorder="1" applyAlignment="1">
      <alignment horizontal="center" vertical="center"/>
    </xf>
    <xf numFmtId="0" fontId="17" fillId="0" borderId="313" xfId="69" applyFont="1" applyFill="1" applyBorder="1" applyAlignment="1">
      <alignment horizontal="center" vertical="center"/>
    </xf>
    <xf numFmtId="0" fontId="17" fillId="0" borderId="260" xfId="69" applyFont="1" applyFill="1" applyBorder="1" applyAlignment="1">
      <alignment horizontal="center" vertical="center"/>
    </xf>
    <xf numFmtId="0" fontId="17" fillId="0" borderId="245" xfId="69" applyFont="1" applyFill="1" applyBorder="1" applyAlignment="1">
      <alignment horizontal="center" vertical="center"/>
    </xf>
    <xf numFmtId="0" fontId="17" fillId="0" borderId="260" xfId="69" applyFont="1" applyFill="1" applyBorder="1" applyAlignment="1">
      <alignment horizontal="distributed" vertical="center" indent="2"/>
    </xf>
    <xf numFmtId="0" fontId="17" fillId="0" borderId="14" xfId="69" applyFont="1" applyFill="1" applyBorder="1" applyAlignment="1">
      <alignment horizontal="distributed" vertical="center" indent="2"/>
    </xf>
    <xf numFmtId="0" fontId="17" fillId="0" borderId="108" xfId="69" applyFont="1" applyFill="1" applyBorder="1" applyAlignment="1">
      <alignment horizontal="distributed" vertical="center" indent="2"/>
    </xf>
    <xf numFmtId="0" fontId="17" fillId="0" borderId="245" xfId="69" applyFont="1" applyFill="1" applyBorder="1" applyAlignment="1">
      <alignment horizontal="distributed" vertical="center" indent="2"/>
    </xf>
    <xf numFmtId="0" fontId="17" fillId="0" borderId="0" xfId="69" applyFont="1" applyFill="1" applyBorder="1" applyAlignment="1">
      <alignment horizontal="distributed" vertical="center" indent="2"/>
    </xf>
    <xf numFmtId="0" fontId="17" fillId="0" borderId="74" xfId="69" applyFont="1" applyFill="1" applyBorder="1" applyAlignment="1">
      <alignment horizontal="distributed" vertical="center" indent="2"/>
    </xf>
    <xf numFmtId="0" fontId="17" fillId="0" borderId="310" xfId="69" applyFont="1" applyFill="1" applyBorder="1" applyAlignment="1">
      <alignment horizontal="distributed" vertical="center" indent="2"/>
    </xf>
    <xf numFmtId="0" fontId="17" fillId="0" borderId="247" xfId="69" applyFont="1" applyFill="1" applyBorder="1" applyAlignment="1">
      <alignment horizontal="distributed" vertical="center" indent="2"/>
    </xf>
    <xf numFmtId="0" fontId="17" fillId="0" borderId="10" xfId="69" applyFont="1" applyFill="1" applyBorder="1" applyAlignment="1">
      <alignment horizontal="distributed" vertical="center" indent="2"/>
    </xf>
    <xf numFmtId="0" fontId="17" fillId="0" borderId="78" xfId="69" applyFont="1" applyFill="1" applyBorder="1" applyAlignment="1">
      <alignment horizontal="distributed" vertical="center" indent="2"/>
    </xf>
    <xf numFmtId="0" fontId="17" fillId="0" borderId="250" xfId="69" applyFont="1" applyFill="1" applyBorder="1" applyAlignment="1">
      <alignment horizontal="center" vertical="center"/>
    </xf>
    <xf numFmtId="0" fontId="17" fillId="0" borderId="251" xfId="69" applyFont="1" applyFill="1" applyBorder="1" applyAlignment="1">
      <alignment horizontal="center" vertical="center"/>
    </xf>
    <xf numFmtId="0" fontId="17" fillId="0" borderId="229" xfId="69" applyFont="1" applyFill="1" applyBorder="1" applyAlignment="1">
      <alignment horizontal="center" vertical="center"/>
    </xf>
    <xf numFmtId="0" fontId="17" fillId="0" borderId="299" xfId="69" applyFont="1" applyFill="1" applyBorder="1" applyAlignment="1">
      <alignment horizontal="center" vertical="center"/>
    </xf>
    <xf numFmtId="0" fontId="17" fillId="0" borderId="300" xfId="69" applyFont="1" applyFill="1" applyBorder="1" applyAlignment="1">
      <alignment horizontal="center" vertical="center"/>
    </xf>
    <xf numFmtId="0" fontId="17" fillId="0" borderId="81" xfId="69" applyFont="1" applyBorder="1" applyAlignment="1">
      <alignment horizontal="center" vertical="center" wrapText="1"/>
    </xf>
    <xf numFmtId="0" fontId="17" fillId="0" borderId="253" xfId="69" applyFont="1" applyBorder="1" applyAlignment="1">
      <alignment horizontal="center" vertical="center" wrapText="1"/>
    </xf>
    <xf numFmtId="0" fontId="17" fillId="0" borderId="310" xfId="69" applyFont="1" applyBorder="1" applyAlignment="1">
      <alignment horizontal="center" vertical="center" wrapText="1"/>
    </xf>
    <xf numFmtId="0" fontId="17" fillId="0" borderId="15" xfId="69" applyFont="1" applyBorder="1" applyAlignment="1">
      <alignment horizontal="center" vertical="center" wrapText="1"/>
    </xf>
    <xf numFmtId="0" fontId="17" fillId="0" borderId="312" xfId="69" applyFont="1" applyBorder="1" applyAlignment="1">
      <alignment horizontal="center" vertical="center" wrapText="1"/>
    </xf>
    <xf numFmtId="0" fontId="17" fillId="0" borderId="26" xfId="69" applyFont="1" applyBorder="1" applyAlignment="1">
      <alignment horizontal="center" vertical="center" wrapText="1"/>
    </xf>
    <xf numFmtId="0" fontId="17" fillId="0" borderId="308" xfId="69" applyFont="1" applyFill="1" applyBorder="1" applyAlignment="1">
      <alignment horizontal="center" vertical="center" wrapText="1"/>
    </xf>
    <xf numFmtId="0" fontId="17" fillId="0" borderId="311" xfId="69" applyFont="1" applyFill="1" applyBorder="1" applyAlignment="1">
      <alignment horizontal="center" vertical="center" wrapText="1"/>
    </xf>
    <xf numFmtId="0" fontId="17" fillId="0" borderId="285" xfId="69" applyFont="1" applyBorder="1" applyAlignment="1">
      <alignment horizontal="center" vertical="center"/>
    </xf>
    <xf numFmtId="0" fontId="17" fillId="0" borderId="68" xfId="69" applyFont="1" applyBorder="1" applyAlignment="1">
      <alignment horizontal="center" vertical="center"/>
    </xf>
    <xf numFmtId="0" fontId="17" fillId="0" borderId="181" xfId="69" applyFont="1" applyBorder="1" applyAlignment="1">
      <alignment horizontal="center" vertical="center"/>
    </xf>
    <xf numFmtId="0" fontId="103" fillId="40" borderId="260" xfId="69" applyFont="1" applyFill="1" applyBorder="1" applyAlignment="1">
      <alignment horizontal="center" vertical="center" wrapText="1"/>
    </xf>
    <xf numFmtId="0" fontId="103" fillId="40" borderId="14" xfId="69" applyFont="1" applyFill="1" applyBorder="1" applyAlignment="1">
      <alignment horizontal="center" vertical="center" wrapText="1"/>
    </xf>
    <xf numFmtId="0" fontId="103" fillId="40" borderId="108" xfId="69" applyFont="1" applyFill="1" applyBorder="1" applyAlignment="1">
      <alignment horizontal="center" vertical="center" wrapText="1"/>
    </xf>
    <xf numFmtId="0" fontId="103" fillId="40" borderId="66" xfId="69" applyFont="1" applyFill="1" applyBorder="1" applyAlignment="1">
      <alignment horizontal="center" vertical="center" wrapText="1"/>
    </xf>
    <xf numFmtId="0" fontId="103" fillId="40" borderId="70" xfId="69" applyFont="1" applyFill="1" applyBorder="1" applyAlignment="1">
      <alignment horizontal="center" vertical="center" wrapText="1"/>
    </xf>
    <xf numFmtId="0" fontId="103" fillId="40" borderId="75" xfId="69" applyFont="1" applyFill="1" applyBorder="1" applyAlignment="1">
      <alignment horizontal="center" vertical="center" wrapText="1"/>
    </xf>
    <xf numFmtId="0" fontId="57" fillId="40" borderId="260" xfId="69" applyFont="1" applyFill="1" applyBorder="1" applyAlignment="1">
      <alignment horizontal="center" vertical="center" wrapText="1"/>
    </xf>
    <xf numFmtId="0" fontId="57" fillId="40" borderId="14" xfId="69" applyFont="1" applyFill="1" applyBorder="1" applyAlignment="1">
      <alignment horizontal="center" vertical="center" wrapText="1"/>
    </xf>
    <xf numFmtId="0" fontId="57" fillId="40" borderId="108" xfId="69" applyFont="1" applyFill="1" applyBorder="1" applyAlignment="1">
      <alignment horizontal="center" vertical="center" wrapText="1"/>
    </xf>
    <xf numFmtId="0" fontId="57" fillId="40" borderId="310" xfId="69" applyFont="1" applyFill="1" applyBorder="1" applyAlignment="1">
      <alignment horizontal="center" vertical="center" wrapText="1"/>
    </xf>
    <xf numFmtId="0" fontId="57" fillId="40" borderId="0" xfId="69" applyFont="1" applyFill="1" applyBorder="1" applyAlignment="1">
      <alignment horizontal="center" vertical="center" wrapText="1"/>
    </xf>
    <xf numFmtId="0" fontId="57" fillId="40" borderId="74" xfId="69" applyFont="1" applyFill="1" applyBorder="1" applyAlignment="1">
      <alignment horizontal="center" vertical="center" wrapText="1"/>
    </xf>
    <xf numFmtId="0" fontId="57" fillId="40" borderId="312" xfId="69" applyFont="1" applyFill="1" applyBorder="1" applyAlignment="1">
      <alignment horizontal="center" vertical="center" wrapText="1"/>
    </xf>
    <xf numFmtId="0" fontId="57" fillId="40" borderId="10" xfId="69" applyFont="1" applyFill="1" applyBorder="1" applyAlignment="1">
      <alignment horizontal="center" vertical="center" wrapText="1"/>
    </xf>
    <xf numFmtId="0" fontId="57" fillId="40" borderId="78" xfId="69" applyFont="1" applyFill="1" applyBorder="1" applyAlignment="1">
      <alignment horizontal="center" vertical="center" wrapText="1"/>
    </xf>
    <xf numFmtId="0" fontId="17" fillId="0" borderId="314" xfId="69" applyFont="1" applyFill="1" applyBorder="1" applyAlignment="1">
      <alignment horizontal="center" vertical="center"/>
    </xf>
    <xf numFmtId="0" fontId="57" fillId="40" borderId="315" xfId="69" applyFont="1" applyFill="1" applyBorder="1" applyAlignment="1">
      <alignment horizontal="center" vertical="center" wrapText="1"/>
    </xf>
    <xf numFmtId="0" fontId="57" fillId="40" borderId="66" xfId="69" applyFont="1" applyFill="1" applyBorder="1" applyAlignment="1">
      <alignment horizontal="center" vertical="center" wrapText="1"/>
    </xf>
    <xf numFmtId="0" fontId="57" fillId="40" borderId="70" xfId="69" applyFont="1" applyFill="1" applyBorder="1" applyAlignment="1">
      <alignment horizontal="center" vertical="center" wrapText="1"/>
    </xf>
    <xf numFmtId="0" fontId="57" fillId="40" borderId="75" xfId="69" applyFont="1" applyFill="1" applyBorder="1" applyAlignment="1">
      <alignment horizontal="center" vertical="center" wrapText="1"/>
    </xf>
    <xf numFmtId="0" fontId="17" fillId="40" borderId="316" xfId="69" applyFont="1" applyFill="1" applyBorder="1" applyAlignment="1">
      <alignment horizontal="center" vertical="center" shrinkToFit="1"/>
    </xf>
    <xf numFmtId="0" fontId="17" fillId="40" borderId="318" xfId="69" applyFont="1" applyFill="1" applyBorder="1" applyAlignment="1">
      <alignment horizontal="center" vertical="center" shrinkToFit="1"/>
    </xf>
    <xf numFmtId="0" fontId="17" fillId="0" borderId="317" xfId="69" applyFont="1" applyBorder="1" applyAlignment="1">
      <alignment horizontal="center" vertical="center" shrinkToFit="1"/>
    </xf>
    <xf numFmtId="0" fontId="17" fillId="0" borderId="319" xfId="69" applyFont="1" applyBorder="1" applyAlignment="1">
      <alignment horizontal="center" vertical="center" shrinkToFit="1"/>
    </xf>
    <xf numFmtId="0" fontId="17" fillId="0" borderId="285" xfId="69" applyFont="1" applyBorder="1" applyAlignment="1">
      <alignment horizontal="center" vertical="center" textRotation="255"/>
    </xf>
    <xf numFmtId="0" fontId="17" fillId="0" borderId="68" xfId="69" applyFont="1" applyBorder="1" applyAlignment="1">
      <alignment horizontal="center" vertical="center" textRotation="255"/>
    </xf>
    <xf numFmtId="0" fontId="17" fillId="0" borderId="181" xfId="69" applyFont="1" applyBorder="1" applyAlignment="1">
      <alignment horizontal="center" vertical="center" textRotation="255"/>
    </xf>
    <xf numFmtId="0" fontId="103" fillId="40" borderId="315" xfId="69" applyFont="1" applyFill="1" applyBorder="1" applyAlignment="1">
      <alignment horizontal="center" vertical="center" wrapText="1"/>
    </xf>
    <xf numFmtId="49" fontId="17" fillId="0" borderId="81" xfId="69" applyNumberFormat="1" applyFont="1" applyBorder="1" applyAlignment="1">
      <alignment horizontal="center" vertical="center"/>
    </xf>
    <xf numFmtId="49" fontId="17" fillId="0" borderId="324" xfId="69" applyNumberFormat="1" applyFont="1" applyBorder="1" applyAlignment="1">
      <alignment horizontal="center" vertical="center"/>
    </xf>
    <xf numFmtId="49" fontId="17" fillId="0" borderId="310" xfId="69" applyNumberFormat="1" applyFont="1" applyBorder="1" applyAlignment="1">
      <alignment horizontal="center" vertical="center"/>
    </xf>
    <xf numFmtId="49" fontId="17" fillId="0" borderId="15" xfId="69" applyNumberFormat="1" applyFont="1" applyBorder="1" applyAlignment="1">
      <alignment horizontal="center" vertical="center"/>
    </xf>
    <xf numFmtId="49" fontId="17" fillId="0" borderId="312" xfId="69" applyNumberFormat="1" applyFont="1" applyBorder="1" applyAlignment="1">
      <alignment horizontal="center" vertical="center"/>
    </xf>
    <xf numFmtId="49" fontId="17" fillId="0" borderId="26" xfId="69" applyNumberFormat="1" applyFont="1" applyBorder="1" applyAlignment="1">
      <alignment horizontal="center" vertical="center"/>
    </xf>
    <xf numFmtId="0" fontId="14" fillId="0" borderId="81" xfId="69" applyFont="1" applyFill="1" applyBorder="1" applyAlignment="1">
      <alignment horizontal="center" vertical="center" wrapText="1"/>
    </xf>
    <xf numFmtId="0" fontId="14" fillId="0" borderId="243" xfId="69" applyFont="1" applyFill="1" applyBorder="1" applyAlignment="1">
      <alignment horizontal="center" vertical="center" wrapText="1"/>
    </xf>
    <xf numFmtId="0" fontId="14" fillId="0" borderId="325" xfId="69" applyFont="1" applyFill="1" applyBorder="1" applyAlignment="1">
      <alignment horizontal="center" vertical="center" wrapText="1"/>
    </xf>
    <xf numFmtId="0" fontId="14" fillId="0" borderId="312" xfId="69" applyFont="1" applyFill="1" applyBorder="1" applyAlignment="1">
      <alignment horizontal="center" vertical="center" wrapText="1"/>
    </xf>
    <xf numFmtId="0" fontId="14" fillId="0" borderId="10" xfId="69" applyFont="1" applyFill="1" applyBorder="1" applyAlignment="1">
      <alignment horizontal="center" vertical="center" wrapText="1"/>
    </xf>
    <xf numFmtId="0" fontId="14" fillId="0" borderId="78" xfId="69" applyFont="1" applyFill="1" applyBorder="1" applyAlignment="1">
      <alignment horizontal="center" vertical="center" wrapText="1"/>
    </xf>
    <xf numFmtId="0" fontId="103" fillId="0" borderId="321" xfId="69" applyFont="1" applyFill="1" applyBorder="1" applyAlignment="1">
      <alignment horizontal="center" vertical="center" shrinkToFit="1"/>
    </xf>
    <xf numFmtId="0" fontId="103" fillId="0" borderId="327" xfId="69" applyFont="1" applyFill="1" applyBorder="1" applyAlignment="1">
      <alignment horizontal="center" vertical="center" shrinkToFit="1"/>
    </xf>
    <xf numFmtId="0" fontId="17" fillId="0" borderId="326" xfId="69" applyFont="1" applyFill="1" applyBorder="1" applyAlignment="1">
      <alignment horizontal="center" vertical="center" shrinkToFit="1"/>
    </xf>
    <xf numFmtId="0" fontId="17" fillId="0" borderId="328" xfId="69" applyFont="1" applyFill="1" applyBorder="1" applyAlignment="1">
      <alignment horizontal="center" vertical="center" shrinkToFit="1"/>
    </xf>
    <xf numFmtId="0" fontId="103" fillId="0" borderId="314" xfId="69" applyFont="1" applyBorder="1" applyAlignment="1">
      <alignment horizontal="center" vertical="center" shrinkToFit="1"/>
    </xf>
    <xf numFmtId="0" fontId="103" fillId="0" borderId="307" xfId="69" applyFont="1" applyBorder="1" applyAlignment="1">
      <alignment horizontal="center" vertical="center" shrinkToFit="1"/>
    </xf>
    <xf numFmtId="0" fontId="103" fillId="0" borderId="313" xfId="69" applyFont="1" applyBorder="1" applyAlignment="1">
      <alignment horizontal="center" vertical="center" shrinkToFit="1"/>
    </xf>
    <xf numFmtId="49" fontId="17" fillId="0" borderId="315" xfId="69" applyNumberFormat="1" applyFont="1" applyBorder="1" applyAlignment="1">
      <alignment horizontal="center" vertical="center"/>
    </xf>
    <xf numFmtId="49" fontId="17" fillId="0" borderId="27" xfId="69" applyNumberFormat="1" applyFont="1" applyBorder="1" applyAlignment="1">
      <alignment horizontal="center" vertical="center"/>
    </xf>
    <xf numFmtId="0" fontId="14" fillId="40" borderId="81" xfId="69" applyFont="1" applyFill="1" applyBorder="1" applyAlignment="1">
      <alignment horizontal="center" vertical="center" wrapText="1"/>
    </xf>
    <xf numFmtId="0" fontId="14" fillId="40" borderId="243" xfId="69" applyFont="1" applyFill="1" applyBorder="1" applyAlignment="1">
      <alignment horizontal="center" vertical="center" wrapText="1"/>
    </xf>
    <xf numFmtId="0" fontId="14" fillId="40" borderId="325" xfId="69" applyFont="1" applyFill="1" applyBorder="1" applyAlignment="1">
      <alignment horizontal="center" vertical="center" wrapText="1"/>
    </xf>
    <xf numFmtId="0" fontId="14" fillId="40" borderId="66" xfId="69" applyFont="1" applyFill="1" applyBorder="1" applyAlignment="1">
      <alignment horizontal="center" vertical="center" wrapText="1"/>
    </xf>
    <xf numFmtId="0" fontId="14" fillId="40" borderId="70" xfId="69" applyFont="1" applyFill="1" applyBorder="1" applyAlignment="1">
      <alignment horizontal="center" vertical="center" wrapText="1"/>
    </xf>
    <xf numFmtId="0" fontId="14" fillId="40" borderId="75" xfId="69" applyFont="1" applyFill="1" applyBorder="1" applyAlignment="1">
      <alignment horizontal="center" vertical="center" wrapText="1"/>
    </xf>
    <xf numFmtId="0" fontId="17" fillId="40" borderId="321" xfId="69" applyFont="1" applyFill="1" applyBorder="1" applyAlignment="1">
      <alignment horizontal="center" vertical="center" shrinkToFit="1"/>
    </xf>
    <xf numFmtId="0" fontId="103" fillId="0" borderId="322" xfId="69" applyFont="1" applyBorder="1" applyAlignment="1">
      <alignment horizontal="center" vertical="center" shrinkToFit="1"/>
    </xf>
    <xf numFmtId="0" fontId="103" fillId="0" borderId="319" xfId="69" applyFont="1" applyBorder="1" applyAlignment="1">
      <alignment horizontal="center" vertical="center" shrinkToFit="1"/>
    </xf>
    <xf numFmtId="0" fontId="57" fillId="40" borderId="81" xfId="69" applyFont="1" applyFill="1" applyBorder="1" applyAlignment="1">
      <alignment horizontal="center" vertical="center" wrapText="1"/>
    </xf>
    <xf numFmtId="0" fontId="57" fillId="40" borderId="243" xfId="69" applyFont="1" applyFill="1" applyBorder="1" applyAlignment="1">
      <alignment horizontal="center" vertical="center" wrapText="1"/>
    </xf>
    <xf numFmtId="0" fontId="57" fillId="40" borderId="325" xfId="69" applyFont="1" applyFill="1" applyBorder="1" applyAlignment="1">
      <alignment horizontal="center" vertical="center" wrapText="1"/>
    </xf>
    <xf numFmtId="0" fontId="103" fillId="40" borderId="323" xfId="69" applyFont="1" applyFill="1" applyBorder="1" applyAlignment="1">
      <alignment horizontal="center" vertical="center" shrinkToFit="1"/>
    </xf>
    <xf numFmtId="0" fontId="103" fillId="40" borderId="305" xfId="69" applyFont="1" applyFill="1" applyBorder="1" applyAlignment="1">
      <alignment horizontal="center" vertical="center" shrinkToFit="1"/>
    </xf>
    <xf numFmtId="0" fontId="103" fillId="40" borderId="329" xfId="69" applyFont="1" applyFill="1" applyBorder="1" applyAlignment="1">
      <alignment horizontal="center" vertical="center" shrinkToFit="1"/>
    </xf>
    <xf numFmtId="0" fontId="14" fillId="0" borderId="330" xfId="69" applyFont="1" applyFill="1" applyBorder="1" applyAlignment="1">
      <alignment horizontal="center" vertical="center" wrapText="1"/>
    </xf>
    <xf numFmtId="0" fontId="17" fillId="40" borderId="301" xfId="69" applyFont="1" applyFill="1" applyBorder="1" applyAlignment="1">
      <alignment horizontal="center" vertical="center" shrinkToFit="1"/>
    </xf>
    <xf numFmtId="0" fontId="17" fillId="40" borderId="305" xfId="69" applyFont="1" applyFill="1" applyBorder="1" applyAlignment="1">
      <alignment horizontal="center" vertical="center" shrinkToFit="1"/>
    </xf>
    <xf numFmtId="0" fontId="103" fillId="0" borderId="316" xfId="69" applyFont="1" applyBorder="1" applyAlignment="1">
      <alignment horizontal="center" vertical="center" shrinkToFit="1"/>
    </xf>
    <xf numFmtId="0" fontId="103" fillId="0" borderId="320" xfId="69" applyFont="1" applyBorder="1" applyAlignment="1">
      <alignment horizontal="center" vertical="center" shrinkToFit="1"/>
    </xf>
    <xf numFmtId="0" fontId="103" fillId="0" borderId="327" xfId="69" applyFont="1" applyBorder="1" applyAlignment="1">
      <alignment horizontal="center" vertical="center" shrinkToFit="1"/>
    </xf>
    <xf numFmtId="0" fontId="103" fillId="0" borderId="315" xfId="69" applyFont="1" applyBorder="1" applyAlignment="1">
      <alignment horizontal="center" vertical="center" shrinkToFit="1"/>
    </xf>
    <xf numFmtId="0" fontId="103" fillId="0" borderId="310" xfId="69" applyFont="1" applyBorder="1" applyAlignment="1">
      <alignment horizontal="center" vertical="center" shrinkToFit="1"/>
    </xf>
    <xf numFmtId="0" fontId="103" fillId="0" borderId="312" xfId="69" applyFont="1" applyBorder="1" applyAlignment="1">
      <alignment horizontal="center" vertical="center" shrinkToFit="1"/>
    </xf>
    <xf numFmtId="0" fontId="14" fillId="40" borderId="244" xfId="69" applyFont="1" applyFill="1" applyBorder="1" applyAlignment="1">
      <alignment horizontal="center" vertical="center" wrapText="1"/>
    </xf>
    <xf numFmtId="0" fontId="57" fillId="40" borderId="244" xfId="69" applyFont="1" applyFill="1" applyBorder="1" applyAlignment="1">
      <alignment horizontal="center" vertical="center" wrapText="1"/>
    </xf>
    <xf numFmtId="49" fontId="17" fillId="0" borderId="66" xfId="69" applyNumberFormat="1" applyFont="1" applyBorder="1" applyAlignment="1">
      <alignment horizontal="center" vertical="center"/>
    </xf>
    <xf numFmtId="49" fontId="17" fillId="0" borderId="83" xfId="69" applyNumberFormat="1" applyFont="1" applyBorder="1" applyAlignment="1">
      <alignment horizontal="center" vertical="center"/>
    </xf>
    <xf numFmtId="0" fontId="14" fillId="40" borderId="330" xfId="69" applyFont="1" applyFill="1" applyBorder="1" applyAlignment="1">
      <alignment horizontal="center" vertical="center" wrapText="1"/>
    </xf>
    <xf numFmtId="0" fontId="57" fillId="40" borderId="330" xfId="69" applyFont="1" applyFill="1" applyBorder="1" applyAlignment="1">
      <alignment horizontal="center" vertical="center" wrapText="1"/>
    </xf>
    <xf numFmtId="0" fontId="17" fillId="0" borderId="0" xfId="69" applyFont="1" applyBorder="1" applyAlignment="1">
      <alignment vertical="center" wrapText="1"/>
    </xf>
    <xf numFmtId="0" fontId="160" fillId="0" borderId="0" xfId="69" applyFont="1" applyAlignment="1">
      <alignment vertical="center" wrapText="1"/>
    </xf>
    <xf numFmtId="0" fontId="160" fillId="0" borderId="0" xfId="69" applyFont="1" applyAlignment="1">
      <alignment vertical="center"/>
    </xf>
    <xf numFmtId="0" fontId="17" fillId="0" borderId="0" xfId="69" applyFont="1" applyAlignment="1">
      <alignment vertical="center" wrapText="1"/>
    </xf>
    <xf numFmtId="0" fontId="17" fillId="0" borderId="0" xfId="69" applyFont="1" applyAlignment="1">
      <alignment vertical="center"/>
    </xf>
    <xf numFmtId="191" fontId="154" fillId="30" borderId="0" xfId="44" applyNumberFormat="1" applyFont="1" applyFill="1">
      <alignment vertical="center"/>
    </xf>
    <xf numFmtId="176" fontId="154" fillId="30" borderId="0" xfId="44" applyNumberFormat="1" applyFont="1" applyFill="1" applyAlignment="1">
      <alignment horizontal="center" vertical="center"/>
    </xf>
    <xf numFmtId="0" fontId="154" fillId="31" borderId="13" xfId="44" applyFont="1" applyFill="1" applyBorder="1" applyAlignment="1">
      <alignment horizontal="left" vertical="top"/>
    </xf>
    <xf numFmtId="0" fontId="154" fillId="31" borderId="14" xfId="44" applyFont="1" applyFill="1" applyBorder="1" applyAlignment="1">
      <alignment horizontal="left" vertical="top"/>
    </xf>
    <xf numFmtId="0" fontId="154" fillId="31" borderId="27" xfId="44" applyFont="1" applyFill="1" applyBorder="1" applyAlignment="1">
      <alignment horizontal="left" vertical="top"/>
    </xf>
    <xf numFmtId="0" fontId="154" fillId="31" borderId="16" xfId="44" applyFont="1" applyFill="1" applyBorder="1" applyAlignment="1">
      <alignment horizontal="left" vertical="top"/>
    </xf>
    <xf numFmtId="0" fontId="154" fillId="31" borderId="0" xfId="44" applyFont="1" applyFill="1" applyBorder="1" applyAlignment="1">
      <alignment horizontal="left" vertical="top"/>
    </xf>
    <xf numFmtId="0" fontId="154" fillId="31" borderId="15" xfId="44" applyFont="1" applyFill="1" applyBorder="1" applyAlignment="1">
      <alignment horizontal="left" vertical="top"/>
    </xf>
    <xf numFmtId="0" fontId="154" fillId="31" borderId="18" xfId="44" applyFont="1" applyFill="1" applyBorder="1" applyAlignment="1">
      <alignment horizontal="left" vertical="top"/>
    </xf>
    <xf numFmtId="0" fontId="154" fillId="31" borderId="10" xfId="44" applyFont="1" applyFill="1" applyBorder="1" applyAlignment="1">
      <alignment horizontal="left" vertical="top"/>
    </xf>
    <xf numFmtId="0" fontId="154" fillId="31" borderId="26" xfId="44" applyFont="1" applyFill="1" applyBorder="1" applyAlignment="1">
      <alignment horizontal="left" vertical="top"/>
    </xf>
    <xf numFmtId="176" fontId="14" fillId="31" borderId="0" xfId="55" applyNumberFormat="1" applyFont="1" applyFill="1" applyAlignment="1">
      <alignment horizontal="center" vertical="center"/>
    </xf>
    <xf numFmtId="0" fontId="14" fillId="30" borderId="0" xfId="55" applyFont="1" applyFill="1" applyBorder="1" applyAlignment="1">
      <alignment horizontal="center" vertical="center"/>
    </xf>
    <xf numFmtId="0" fontId="162" fillId="0" borderId="0" xfId="44" applyFont="1" applyAlignment="1">
      <alignment horizontal="center" vertical="center"/>
    </xf>
    <xf numFmtId="0" fontId="154" fillId="0" borderId="0" xfId="44" applyFont="1" applyAlignment="1">
      <alignment horizontal="center" vertical="center"/>
    </xf>
    <xf numFmtId="0" fontId="154" fillId="0" borderId="0" xfId="44" applyFont="1">
      <alignment vertical="center"/>
    </xf>
    <xf numFmtId="0" fontId="154" fillId="31" borderId="0" xfId="44" applyFont="1" applyFill="1" applyAlignment="1">
      <alignment horizontal="center" vertical="center"/>
    </xf>
    <xf numFmtId="38" fontId="18" fillId="31" borderId="221" xfId="33" applyFont="1" applyFill="1" applyBorder="1" applyAlignment="1">
      <alignment horizontal="right" shrinkToFit="1"/>
    </xf>
    <xf numFmtId="38" fontId="18" fillId="31" borderId="225" xfId="33" applyFont="1" applyFill="1" applyBorder="1" applyAlignment="1">
      <alignment horizontal="right" shrinkToFit="1"/>
    </xf>
    <xf numFmtId="0" fontId="14" fillId="31" borderId="221" xfId="55" applyNumberFormat="1" applyFont="1" applyFill="1" applyBorder="1" applyAlignment="1">
      <alignment horizontal="center" shrinkToFit="1"/>
    </xf>
    <xf numFmtId="0" fontId="14" fillId="31" borderId="225" xfId="55" applyNumberFormat="1" applyFont="1" applyFill="1" applyBorder="1" applyAlignment="1">
      <alignment horizontal="center" shrinkToFit="1"/>
    </xf>
    <xf numFmtId="0" fontId="57" fillId="31" borderId="221" xfId="55" applyNumberFormat="1" applyFont="1" applyFill="1" applyBorder="1" applyAlignment="1">
      <alignment vertical="center" wrapText="1"/>
    </xf>
    <xf numFmtId="0" fontId="57" fillId="31" borderId="225" xfId="55" applyNumberFormat="1" applyFont="1" applyFill="1" applyBorder="1" applyAlignment="1">
      <alignment vertical="center" wrapText="1"/>
    </xf>
    <xf numFmtId="0" fontId="56" fillId="29" borderId="221" xfId="55" applyNumberFormat="1" applyFont="1" applyFill="1" applyBorder="1" applyAlignment="1">
      <alignment horizontal="center" vertical="center" wrapText="1"/>
    </xf>
    <xf numFmtId="0" fontId="56" fillId="29" borderId="225" xfId="55" applyNumberFormat="1" applyFont="1" applyFill="1" applyBorder="1" applyAlignment="1">
      <alignment horizontal="center" vertical="center"/>
    </xf>
    <xf numFmtId="0" fontId="57" fillId="0" borderId="0" xfId="55" applyFont="1" applyFill="1" applyAlignment="1">
      <alignment vertical="top" wrapText="1"/>
    </xf>
    <xf numFmtId="0" fontId="56" fillId="31" borderId="221" xfId="55" applyNumberFormat="1" applyFont="1" applyFill="1" applyBorder="1" applyAlignment="1">
      <alignment horizontal="center" vertical="center" wrapText="1"/>
    </xf>
    <xf numFmtId="0" fontId="56" fillId="31" borderId="225" xfId="55" applyNumberFormat="1" applyFont="1" applyFill="1" applyBorder="1" applyAlignment="1">
      <alignment horizontal="center" vertical="center"/>
    </xf>
    <xf numFmtId="0" fontId="81" fillId="0" borderId="0" xfId="55" applyFont="1" applyBorder="1" applyAlignment="1">
      <alignment horizontal="center" vertical="center"/>
    </xf>
    <xf numFmtId="0" fontId="21" fillId="0" borderId="0" xfId="47" applyFont="1" applyBorder="1" applyAlignment="1" applyProtection="1">
      <alignment horizontal="center" vertical="center"/>
    </xf>
    <xf numFmtId="187" fontId="19" fillId="30" borderId="16" xfId="47" applyNumberFormat="1" applyFont="1" applyFill="1" applyBorder="1" applyAlignment="1" applyProtection="1">
      <alignment horizontal="left" vertical="center" wrapText="1" indent="1"/>
    </xf>
    <xf numFmtId="187" fontId="19" fillId="30" borderId="0" xfId="47" applyNumberFormat="1" applyFont="1" applyFill="1" applyBorder="1" applyAlignment="1" applyProtection="1">
      <alignment horizontal="left" vertical="center" wrapText="1" indent="1"/>
    </xf>
    <xf numFmtId="187" fontId="19" fillId="30" borderId="15" xfId="47" applyNumberFormat="1" applyFont="1" applyFill="1" applyBorder="1" applyAlignment="1" applyProtection="1">
      <alignment horizontal="left" vertical="center" wrapText="1" indent="1"/>
    </xf>
    <xf numFmtId="188" fontId="19" fillId="30" borderId="16" xfId="47" applyNumberFormat="1" applyFont="1" applyFill="1" applyBorder="1" applyAlignment="1" applyProtection="1">
      <alignment horizontal="right" vertical="center" wrapText="1" indent="1"/>
    </xf>
    <xf numFmtId="188" fontId="19" fillId="30" borderId="0" xfId="47" applyNumberFormat="1" applyFont="1" applyFill="1" applyBorder="1" applyAlignment="1" applyProtection="1">
      <alignment horizontal="right" vertical="center" wrapText="1" indent="1"/>
    </xf>
    <xf numFmtId="188" fontId="19" fillId="30" borderId="15" xfId="47" applyNumberFormat="1" applyFont="1" applyFill="1" applyBorder="1" applyAlignment="1" applyProtection="1">
      <alignment horizontal="right" vertical="center" wrapText="1" indent="1"/>
    </xf>
    <xf numFmtId="0" fontId="19" fillId="0" borderId="16" xfId="47" applyFont="1" applyBorder="1" applyAlignment="1" applyProtection="1">
      <alignment horizontal="center" vertical="center" wrapText="1"/>
    </xf>
    <xf numFmtId="0" fontId="19" fillId="0" borderId="0" xfId="47" applyFont="1" applyBorder="1" applyAlignment="1" applyProtection="1">
      <alignment horizontal="center" vertical="center" wrapText="1"/>
    </xf>
    <xf numFmtId="0" fontId="19" fillId="0" borderId="15" xfId="47" applyFont="1" applyBorder="1" applyAlignment="1" applyProtection="1">
      <alignment horizontal="center" vertical="center" wrapText="1"/>
    </xf>
    <xf numFmtId="0" fontId="19" fillId="30" borderId="11" xfId="47" applyFont="1" applyFill="1" applyBorder="1" applyAlignment="1" applyProtection="1">
      <alignment horizontal="left" vertical="center" indent="2" shrinkToFit="1"/>
      <protection locked="0"/>
    </xf>
    <xf numFmtId="0" fontId="19" fillId="30" borderId="12" xfId="47" applyFont="1" applyFill="1" applyBorder="1" applyAlignment="1" applyProtection="1">
      <alignment horizontal="left" vertical="center" indent="2" shrinkToFit="1"/>
      <protection locked="0"/>
    </xf>
    <xf numFmtId="186" fontId="19" fillId="30" borderId="11" xfId="47" applyNumberFormat="1" applyFont="1" applyFill="1" applyBorder="1" applyAlignment="1" applyProtection="1">
      <alignment horizontal="left" vertical="center" indent="2"/>
    </xf>
    <xf numFmtId="186" fontId="19" fillId="30" borderId="12" xfId="47" applyNumberFormat="1" applyFont="1" applyFill="1" applyBorder="1" applyAlignment="1" applyProtection="1">
      <alignment horizontal="left" vertical="center" indent="2"/>
    </xf>
    <xf numFmtId="0" fontId="19" fillId="30" borderId="13" xfId="47" applyFont="1" applyFill="1" applyBorder="1" applyAlignment="1" applyProtection="1">
      <alignment horizontal="left" vertical="center" wrapText="1" indent="2"/>
    </xf>
    <xf numFmtId="0" fontId="19" fillId="30" borderId="27" xfId="47" applyFont="1" applyFill="1" applyBorder="1" applyAlignment="1" applyProtection="1">
      <alignment horizontal="left" vertical="center" wrapText="1" indent="2"/>
    </xf>
    <xf numFmtId="0" fontId="19" fillId="30" borderId="18" xfId="47" applyFont="1" applyFill="1" applyBorder="1" applyAlignment="1" applyProtection="1">
      <alignment horizontal="left" vertical="center" wrapText="1" indent="2"/>
    </xf>
    <xf numFmtId="0" fontId="19" fillId="30" borderId="26" xfId="47" applyFont="1" applyFill="1" applyBorder="1" applyAlignment="1" applyProtection="1">
      <alignment horizontal="left" vertical="center" wrapText="1" indent="2"/>
    </xf>
    <xf numFmtId="0" fontId="19" fillId="0" borderId="16" xfId="47" applyFont="1" applyBorder="1" applyAlignment="1" applyProtection="1">
      <alignment horizontal="justify" vertical="center" wrapText="1"/>
    </xf>
    <xf numFmtId="0" fontId="19" fillId="0" borderId="0" xfId="47" applyFont="1" applyBorder="1" applyAlignment="1" applyProtection="1">
      <alignment horizontal="justify" vertical="center" wrapText="1"/>
    </xf>
    <xf numFmtId="0" fontId="19" fillId="0" borderId="15" xfId="47" applyFont="1" applyBorder="1" applyAlignment="1" applyProtection="1">
      <alignment horizontal="justify" vertical="center" wrapText="1"/>
    </xf>
    <xf numFmtId="0" fontId="19" fillId="0" borderId="18" xfId="47" applyFont="1" applyBorder="1" applyAlignment="1" applyProtection="1">
      <alignment horizontal="justify" vertical="center" wrapText="1"/>
    </xf>
    <xf numFmtId="0" fontId="19" fillId="0" borderId="10" xfId="47" applyFont="1" applyBorder="1" applyAlignment="1" applyProtection="1">
      <alignment horizontal="justify" vertical="center" wrapText="1"/>
    </xf>
    <xf numFmtId="0" fontId="19" fillId="0" borderId="26" xfId="47" applyFont="1" applyBorder="1" applyAlignment="1" applyProtection="1">
      <alignment horizontal="justify" vertical="center" wrapText="1"/>
    </xf>
    <xf numFmtId="0" fontId="19" fillId="0" borderId="19" xfId="47" applyFont="1" applyBorder="1" applyAlignment="1" applyProtection="1">
      <alignment horizontal="center" vertical="center" wrapText="1"/>
    </xf>
    <xf numFmtId="0" fontId="13" fillId="0" borderId="19" xfId="47" applyBorder="1" applyAlignment="1" applyProtection="1">
      <alignment horizontal="center" vertical="center" wrapText="1"/>
    </xf>
    <xf numFmtId="0" fontId="19" fillId="32" borderId="19" xfId="47" applyFont="1" applyFill="1" applyBorder="1" applyAlignment="1" applyProtection="1">
      <alignment horizontal="center" vertical="center" wrapText="1"/>
      <protection locked="0"/>
    </xf>
    <xf numFmtId="0" fontId="57" fillId="0" borderId="0" xfId="47" applyFont="1" applyBorder="1" applyAlignment="1" applyProtection="1">
      <alignment horizontal="left" vertical="top" wrapText="1"/>
    </xf>
    <xf numFmtId="0" fontId="55" fillId="0" borderId="0" xfId="68" applyFont="1" applyAlignment="1">
      <alignment horizontal="center" vertical="center"/>
    </xf>
    <xf numFmtId="0" fontId="19" fillId="0" borderId="0" xfId="68" applyFont="1" applyAlignment="1">
      <alignment horizontal="left" vertical="center" wrapText="1"/>
    </xf>
    <xf numFmtId="0" fontId="19" fillId="0" borderId="0" xfId="68" applyFont="1" applyAlignment="1">
      <alignment horizontal="center" vertical="top" wrapText="1"/>
    </xf>
    <xf numFmtId="0" fontId="58" fillId="30" borderId="10" xfId="68" applyFont="1" applyFill="1" applyBorder="1" applyAlignment="1">
      <alignment horizontal="center" vertical="center"/>
    </xf>
    <xf numFmtId="0" fontId="9" fillId="34" borderId="10" xfId="68" applyFill="1" applyBorder="1" applyAlignment="1">
      <alignment horizontal="center" vertical="center"/>
    </xf>
    <xf numFmtId="0" fontId="58" fillId="30" borderId="0" xfId="68" applyFont="1" applyFill="1" applyAlignment="1">
      <alignment horizontal="center" vertical="center" shrinkToFit="1"/>
    </xf>
    <xf numFmtId="0" fontId="15" fillId="0" borderId="0" xfId="55" applyFont="1" applyFill="1" applyBorder="1" applyAlignment="1">
      <alignment horizontal="center" vertical="center"/>
    </xf>
    <xf numFmtId="0" fontId="14" fillId="0" borderId="79" xfId="55" applyFont="1" applyFill="1" applyBorder="1" applyAlignment="1">
      <alignment horizontal="center" vertical="center"/>
    </xf>
    <xf numFmtId="0" fontId="14" fillId="0" borderId="74" xfId="55" applyFont="1" applyFill="1" applyBorder="1" applyAlignment="1">
      <alignment horizontal="center" vertical="center"/>
    </xf>
    <xf numFmtId="0" fontId="57" fillId="0" borderId="107" xfId="55" applyFont="1" applyFill="1" applyBorder="1" applyAlignment="1">
      <alignment horizontal="center" vertical="center"/>
    </xf>
    <xf numFmtId="0" fontId="14" fillId="0" borderId="70" xfId="55" applyFont="1" applyFill="1" applyBorder="1" applyAlignment="1">
      <alignment horizontal="center"/>
    </xf>
    <xf numFmtId="0" fontId="14" fillId="30" borderId="70" xfId="55" applyNumberFormat="1" applyFont="1" applyFill="1" applyBorder="1" applyAlignment="1">
      <alignment shrinkToFit="1"/>
    </xf>
    <xf numFmtId="0" fontId="0" fillId="30" borderId="70" xfId="0" applyNumberFormat="1" applyFill="1" applyBorder="1" applyAlignment="1">
      <alignment shrinkToFit="1"/>
    </xf>
    <xf numFmtId="0" fontId="0" fillId="30" borderId="75" xfId="0" applyNumberFormat="1" applyFill="1" applyBorder="1" applyAlignment="1">
      <alignment shrinkToFit="1"/>
    </xf>
    <xf numFmtId="0" fontId="14" fillId="0" borderId="107" xfId="55" applyFont="1" applyFill="1" applyBorder="1" applyAlignment="1">
      <alignment horizontal="right" vertical="center"/>
    </xf>
    <xf numFmtId="0" fontId="14" fillId="0" borderId="107" xfId="55" applyFont="1" applyFill="1" applyBorder="1" applyAlignment="1">
      <alignment horizontal="left" vertical="center"/>
    </xf>
    <xf numFmtId="0" fontId="14" fillId="31" borderId="107" xfId="55" applyFont="1" applyFill="1" applyBorder="1" applyAlignment="1">
      <alignment horizontal="right" vertical="center"/>
    </xf>
    <xf numFmtId="176" fontId="17" fillId="0" borderId="107" xfId="55" applyNumberFormat="1" applyFont="1" applyFill="1" applyBorder="1" applyAlignment="1">
      <alignment vertical="center" shrinkToFit="1"/>
    </xf>
    <xf numFmtId="176" fontId="17" fillId="0" borderId="98" xfId="55" applyNumberFormat="1" applyFont="1" applyFill="1" applyBorder="1" applyAlignment="1">
      <alignment vertical="center" shrinkToFit="1"/>
    </xf>
    <xf numFmtId="176" fontId="17" fillId="0" borderId="71" xfId="55" applyNumberFormat="1" applyFont="1" applyFill="1" applyBorder="1" applyAlignment="1">
      <alignment vertical="center" shrinkToFit="1"/>
    </xf>
    <xf numFmtId="176" fontId="17" fillId="0" borderId="101" xfId="55" applyNumberFormat="1" applyFont="1" applyFill="1" applyBorder="1" applyAlignment="1">
      <alignment vertical="center" shrinkToFit="1"/>
    </xf>
    <xf numFmtId="0" fontId="14" fillId="0" borderId="67" xfId="55" applyFont="1" applyFill="1" applyBorder="1" applyAlignment="1">
      <alignment horizontal="center" vertical="center"/>
    </xf>
    <xf numFmtId="0" fontId="14" fillId="0" borderId="81" xfId="55" applyFont="1" applyFill="1" applyBorder="1" applyAlignment="1">
      <alignment horizontal="center" vertical="center" wrapText="1"/>
    </xf>
    <xf numFmtId="0" fontId="14" fillId="0" borderId="106" xfId="55" applyFont="1" applyFill="1" applyBorder="1" applyAlignment="1">
      <alignment horizontal="center" vertical="center" wrapText="1"/>
    </xf>
    <xf numFmtId="0" fontId="14" fillId="0" borderId="77" xfId="55" applyFont="1" applyFill="1" applyBorder="1" applyAlignment="1">
      <alignment horizontal="center" vertical="center" wrapText="1"/>
    </xf>
    <xf numFmtId="0" fontId="14" fillId="0" borderId="79" xfId="55" applyFont="1" applyFill="1" applyBorder="1" applyAlignment="1">
      <alignment horizontal="center" vertical="center" wrapText="1"/>
    </xf>
    <xf numFmtId="0" fontId="14" fillId="0" borderId="0" xfId="55" applyFont="1" applyFill="1" applyBorder="1" applyAlignment="1">
      <alignment horizontal="center" vertical="center" wrapText="1"/>
    </xf>
    <xf numFmtId="0" fontId="14" fillId="0" borderId="74" xfId="55" applyFont="1" applyFill="1" applyBorder="1" applyAlignment="1">
      <alignment horizontal="center" vertical="center" wrapText="1"/>
    </xf>
    <xf numFmtId="0" fontId="14" fillId="0" borderId="66" xfId="55" applyFont="1" applyFill="1" applyBorder="1" applyAlignment="1">
      <alignment horizontal="center" vertical="center" wrapText="1"/>
    </xf>
    <xf numFmtId="0" fontId="14" fillId="0" borderId="70" xfId="55" applyFont="1" applyFill="1" applyBorder="1" applyAlignment="1">
      <alignment horizontal="center" vertical="center" wrapText="1"/>
    </xf>
    <xf numFmtId="0" fontId="14" fillId="0" borderId="75" xfId="55" applyFont="1" applyFill="1" applyBorder="1" applyAlignment="1">
      <alignment horizontal="center" vertical="center" wrapText="1"/>
    </xf>
    <xf numFmtId="0" fontId="58" fillId="0" borderId="81" xfId="55" applyFont="1" applyFill="1" applyBorder="1" applyAlignment="1">
      <alignment horizontal="center" vertical="center" wrapText="1"/>
    </xf>
    <xf numFmtId="0" fontId="58" fillId="0" borderId="106" xfId="55" applyFont="1" applyFill="1" applyBorder="1" applyAlignment="1">
      <alignment horizontal="center" vertical="center" wrapText="1"/>
    </xf>
    <xf numFmtId="0" fontId="58" fillId="0" borderId="77" xfId="55" applyFont="1" applyFill="1" applyBorder="1" applyAlignment="1">
      <alignment horizontal="center" vertical="center" wrapText="1"/>
    </xf>
    <xf numFmtId="0" fontId="58" fillId="0" borderId="79" xfId="55" applyFont="1" applyFill="1" applyBorder="1" applyAlignment="1">
      <alignment horizontal="center" vertical="center" wrapText="1"/>
    </xf>
    <xf numFmtId="0" fontId="58" fillId="0" borderId="0" xfId="55" applyFont="1" applyFill="1" applyBorder="1" applyAlignment="1">
      <alignment horizontal="center" vertical="center" wrapText="1"/>
    </xf>
    <xf numFmtId="0" fontId="58" fillId="0" borderId="74" xfId="55" applyFont="1" applyFill="1" applyBorder="1" applyAlignment="1">
      <alignment horizontal="center" vertical="center" wrapText="1"/>
    </xf>
    <xf numFmtId="0" fontId="58" fillId="0" borderId="66" xfId="55" applyFont="1" applyFill="1" applyBorder="1" applyAlignment="1">
      <alignment horizontal="center" vertical="center" wrapText="1"/>
    </xf>
    <xf numFmtId="0" fontId="58" fillId="0" borderId="70" xfId="55" applyFont="1" applyFill="1" applyBorder="1" applyAlignment="1">
      <alignment horizontal="center" vertical="center" wrapText="1"/>
    </xf>
    <xf numFmtId="0" fontId="58" fillId="0" borderId="75" xfId="55" applyFont="1" applyFill="1" applyBorder="1" applyAlignment="1">
      <alignment horizontal="center" vertical="center" wrapText="1"/>
    </xf>
    <xf numFmtId="0" fontId="14" fillId="0" borderId="107" xfId="55" applyFont="1" applyFill="1" applyBorder="1" applyAlignment="1">
      <alignment horizontal="center" vertical="center" wrapText="1"/>
    </xf>
    <xf numFmtId="176" fontId="14" fillId="34" borderId="0" xfId="58" applyNumberFormat="1" applyFont="1" applyFill="1" applyBorder="1" applyAlignment="1">
      <alignment horizontal="center" vertical="center" shrinkToFit="1"/>
    </xf>
    <xf numFmtId="0" fontId="11" fillId="30" borderId="0" xfId="0" applyNumberFormat="1" applyFont="1" applyFill="1" applyBorder="1" applyAlignment="1" applyProtection="1">
      <alignment horizontal="left" shrinkToFit="1"/>
    </xf>
    <xf numFmtId="0" fontId="11" fillId="30" borderId="15" xfId="0" applyNumberFormat="1" applyFont="1" applyFill="1" applyBorder="1" applyAlignment="1" applyProtection="1">
      <alignment horizontal="left" shrinkToFit="1"/>
    </xf>
    <xf numFmtId="0" fontId="11" fillId="30" borderId="19" xfId="0" applyFont="1" applyFill="1" applyBorder="1" applyAlignment="1" applyProtection="1">
      <alignment horizontal="center" vertical="center" wrapText="1"/>
    </xf>
    <xf numFmtId="0" fontId="11" fillId="0" borderId="11" xfId="0" applyFont="1" applyBorder="1" applyAlignment="1" applyProtection="1">
      <alignment horizontal="distributed" vertical="center" wrapText="1" indent="1"/>
    </xf>
    <xf numFmtId="0" fontId="11" fillId="0" borderId="28" xfId="0" applyFont="1" applyBorder="1" applyAlignment="1" applyProtection="1">
      <alignment horizontal="distributed" vertical="center" wrapText="1" indent="1"/>
    </xf>
    <xf numFmtId="0" fontId="11" fillId="0" borderId="12" xfId="0" applyFont="1" applyBorder="1" applyAlignment="1" applyProtection="1">
      <alignment horizontal="distributed" vertical="center" wrapText="1" indent="1"/>
    </xf>
    <xf numFmtId="3" fontId="12" fillId="32" borderId="28" xfId="33" applyNumberFormat="1" applyFont="1" applyFill="1" applyBorder="1" applyAlignment="1" applyProtection="1">
      <alignment vertical="center" shrinkToFit="1"/>
      <protection locked="0"/>
    </xf>
    <xf numFmtId="176" fontId="30" fillId="0" borderId="11" xfId="0" applyNumberFormat="1" applyFont="1" applyBorder="1" applyAlignment="1" applyProtection="1">
      <alignment horizontal="left" vertical="center" wrapText="1" indent="1" shrinkToFit="1"/>
    </xf>
    <xf numFmtId="176" fontId="30" fillId="0" borderId="28" xfId="0" applyNumberFormat="1" applyFont="1" applyBorder="1" applyAlignment="1" applyProtection="1">
      <alignment horizontal="left" vertical="center" indent="1" shrinkToFit="1"/>
    </xf>
    <xf numFmtId="176" fontId="30" fillId="0" borderId="12" xfId="0" applyNumberFormat="1" applyFont="1" applyBorder="1" applyAlignment="1" applyProtection="1">
      <alignment horizontal="left" vertical="center" indent="1" shrinkToFit="1"/>
    </xf>
    <xf numFmtId="176" fontId="11" fillId="0" borderId="13" xfId="0" applyNumberFormat="1" applyFont="1" applyBorder="1" applyAlignment="1" applyProtection="1">
      <alignment horizontal="left" vertical="top" wrapText="1" shrinkToFit="1"/>
    </xf>
    <xf numFmtId="176" fontId="11" fillId="0" borderId="14" xfId="0" applyNumberFormat="1" applyFont="1" applyBorder="1" applyAlignment="1" applyProtection="1">
      <alignment horizontal="left" vertical="top" shrinkToFit="1"/>
    </xf>
    <xf numFmtId="176" fontId="11" fillId="0" borderId="27" xfId="0" applyNumberFormat="1" applyFont="1" applyBorder="1" applyAlignment="1" applyProtection="1">
      <alignment horizontal="left" vertical="top" shrinkToFit="1"/>
    </xf>
    <xf numFmtId="176" fontId="11" fillId="0" borderId="16" xfId="0" applyNumberFormat="1" applyFont="1" applyBorder="1" applyAlignment="1" applyProtection="1">
      <alignment horizontal="left" vertical="top" shrinkToFit="1"/>
    </xf>
    <xf numFmtId="176" fontId="11" fillId="0" borderId="0" xfId="0" applyNumberFormat="1" applyFont="1" applyBorder="1" applyAlignment="1" applyProtection="1">
      <alignment horizontal="left" vertical="top" shrinkToFit="1"/>
    </xf>
    <xf numFmtId="176" fontId="11" fillId="0" borderId="15" xfId="0" applyNumberFormat="1" applyFont="1" applyBorder="1" applyAlignment="1" applyProtection="1">
      <alignment horizontal="left" vertical="top" shrinkToFit="1"/>
    </xf>
    <xf numFmtId="176" fontId="11" fillId="0" borderId="18" xfId="0" applyNumberFormat="1" applyFont="1" applyBorder="1" applyAlignment="1" applyProtection="1">
      <alignment horizontal="left" vertical="top" shrinkToFit="1"/>
    </xf>
    <xf numFmtId="176" fontId="11" fillId="0" borderId="10" xfId="0" applyNumberFormat="1" applyFont="1" applyBorder="1" applyAlignment="1" applyProtection="1">
      <alignment horizontal="left" vertical="top" shrinkToFit="1"/>
    </xf>
    <xf numFmtId="176" fontId="11" fillId="0" borderId="26" xfId="0" applyNumberFormat="1" applyFont="1" applyBorder="1" applyAlignment="1" applyProtection="1">
      <alignment horizontal="left" vertical="top" shrinkToFit="1"/>
    </xf>
    <xf numFmtId="3" fontId="12" fillId="32" borderId="28" xfId="0" applyNumberFormat="1" applyFont="1" applyFill="1" applyBorder="1" applyAlignment="1" applyProtection="1">
      <alignment vertical="center" shrinkToFit="1"/>
      <protection locked="0"/>
    </xf>
    <xf numFmtId="0" fontId="11" fillId="32" borderId="11" xfId="0" applyNumberFormat="1" applyFont="1" applyFill="1" applyBorder="1" applyAlignment="1" applyProtection="1">
      <alignment horizontal="center" vertical="center" shrinkToFit="1"/>
      <protection locked="0"/>
    </xf>
    <xf numFmtId="0" fontId="11" fillId="32" borderId="28" xfId="0" applyNumberFormat="1" applyFont="1" applyFill="1" applyBorder="1" applyAlignment="1" applyProtection="1">
      <alignment horizontal="center" vertical="center" shrinkToFit="1"/>
      <protection locked="0"/>
    </xf>
    <xf numFmtId="0" fontId="11" fillId="32" borderId="12" xfId="0" applyNumberFormat="1" applyFont="1" applyFill="1" applyBorder="1" applyAlignment="1" applyProtection="1">
      <alignment horizontal="center" vertical="center" shrinkToFit="1"/>
      <protection locked="0"/>
    </xf>
    <xf numFmtId="0" fontId="23" fillId="0" borderId="0" xfId="0" applyFont="1" applyAlignment="1" applyProtection="1">
      <alignment horizontal="center"/>
    </xf>
    <xf numFmtId="0" fontId="24" fillId="30" borderId="11" xfId="0" applyFont="1" applyFill="1" applyBorder="1" applyAlignment="1" applyProtection="1">
      <alignment horizontal="center" vertical="center" shrinkToFit="1"/>
    </xf>
    <xf numFmtId="0" fontId="24" fillId="30" borderId="28" xfId="0" applyFont="1" applyFill="1" applyBorder="1" applyAlignment="1" applyProtection="1">
      <alignment horizontal="center" vertical="center" shrinkToFit="1"/>
    </xf>
    <xf numFmtId="0" fontId="24" fillId="30" borderId="12" xfId="0" applyFont="1" applyFill="1" applyBorder="1" applyAlignment="1" applyProtection="1">
      <alignment horizontal="center" vertical="center" shrinkToFit="1"/>
    </xf>
    <xf numFmtId="0" fontId="17" fillId="30" borderId="11" xfId="0" applyFont="1" applyFill="1" applyBorder="1" applyAlignment="1" applyProtection="1">
      <alignment horizontal="center" vertical="center" wrapText="1" shrinkToFit="1"/>
    </xf>
    <xf numFmtId="0" fontId="17" fillId="30" borderId="28" xfId="0" applyFont="1" applyFill="1" applyBorder="1" applyAlignment="1" applyProtection="1">
      <alignment horizontal="center" vertical="center" wrapText="1" shrinkToFit="1"/>
    </xf>
    <xf numFmtId="0" fontId="17" fillId="30" borderId="12" xfId="0" applyFont="1" applyFill="1" applyBorder="1" applyAlignment="1" applyProtection="1">
      <alignment horizontal="center" vertical="center" wrapText="1" shrinkToFit="1"/>
    </xf>
    <xf numFmtId="0" fontId="24" fillId="0" borderId="11" xfId="0" applyFont="1" applyBorder="1" applyAlignment="1" applyProtection="1">
      <alignment horizontal="center" vertical="center"/>
    </xf>
    <xf numFmtId="0" fontId="24" fillId="0" borderId="12" xfId="0" applyFont="1" applyBorder="1" applyAlignment="1" applyProtection="1">
      <alignment horizontal="center" vertical="center"/>
    </xf>
    <xf numFmtId="178" fontId="17" fillId="30" borderId="11" xfId="0" applyNumberFormat="1" applyFont="1" applyFill="1" applyBorder="1" applyAlignment="1" applyProtection="1">
      <alignment horizontal="center" vertical="center" shrinkToFit="1"/>
    </xf>
    <xf numFmtId="178" fontId="17" fillId="30" borderId="28" xfId="0" applyNumberFormat="1" applyFont="1" applyFill="1" applyBorder="1" applyAlignment="1" applyProtection="1">
      <alignment horizontal="center" vertical="center" shrinkToFit="1"/>
    </xf>
    <xf numFmtId="186" fontId="17" fillId="30" borderId="11" xfId="47" applyNumberFormat="1" applyFont="1" applyFill="1" applyBorder="1" applyAlignment="1" applyProtection="1">
      <alignment horizontal="center" vertical="center" wrapText="1"/>
    </xf>
    <xf numFmtId="186" fontId="17" fillId="30" borderId="12" xfId="47" applyNumberFormat="1" applyFont="1" applyFill="1" applyBorder="1" applyAlignment="1" applyProtection="1">
      <alignment horizontal="center" vertical="center" wrapText="1"/>
    </xf>
    <xf numFmtId="0" fontId="17" fillId="30" borderId="11" xfId="0" applyFont="1" applyFill="1" applyBorder="1" applyAlignment="1" applyProtection="1">
      <alignment horizontal="center" vertical="center"/>
    </xf>
    <xf numFmtId="0" fontId="17" fillId="30" borderId="28" xfId="0" applyFont="1" applyFill="1" applyBorder="1" applyAlignment="1" applyProtection="1">
      <alignment horizontal="center" vertical="center"/>
    </xf>
    <xf numFmtId="0" fontId="17" fillId="30" borderId="12" xfId="0" applyFont="1" applyFill="1" applyBorder="1" applyAlignment="1" applyProtection="1">
      <alignment horizontal="center" vertical="center"/>
    </xf>
    <xf numFmtId="0" fontId="24" fillId="0" borderId="11" xfId="0"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0" fontId="17" fillId="30" borderId="11" xfId="0" applyFont="1" applyFill="1" applyBorder="1" applyAlignment="1" applyProtection="1">
      <alignment horizontal="center" vertical="center" shrinkToFit="1"/>
    </xf>
    <xf numFmtId="0" fontId="17" fillId="30" borderId="28" xfId="0" applyFont="1" applyFill="1" applyBorder="1" applyAlignment="1" applyProtection="1">
      <alignment horizontal="center" vertical="center" shrinkToFit="1"/>
    </xf>
    <xf numFmtId="0" fontId="17" fillId="30" borderId="12" xfId="0" applyFont="1" applyFill="1" applyBorder="1" applyAlignment="1" applyProtection="1">
      <alignment horizontal="center" vertical="center" shrinkToFit="1"/>
    </xf>
    <xf numFmtId="0" fontId="24" fillId="0" borderId="28" xfId="0" applyFont="1" applyBorder="1" applyAlignment="1" applyProtection="1">
      <alignment horizontal="center" vertical="center" shrinkToFit="1"/>
    </xf>
    <xf numFmtId="0" fontId="17" fillId="32" borderId="11" xfId="0" applyFont="1" applyFill="1" applyBorder="1" applyAlignment="1" applyProtection="1">
      <alignment horizontal="center" shrinkToFit="1"/>
      <protection locked="0"/>
    </xf>
    <xf numFmtId="0" fontId="17" fillId="32" borderId="12" xfId="0" applyFont="1" applyFill="1" applyBorder="1" applyAlignment="1" applyProtection="1">
      <alignment horizontal="center" shrinkToFit="1"/>
      <protection locked="0"/>
    </xf>
    <xf numFmtId="38" fontId="17" fillId="32" borderId="11" xfId="33" applyFont="1" applyFill="1" applyBorder="1" applyAlignment="1" applyProtection="1">
      <alignment horizontal="center" shrinkToFit="1"/>
      <protection locked="0"/>
    </xf>
    <xf numFmtId="38" fontId="17" fillId="32" borderId="12" xfId="33" applyFont="1" applyFill="1" applyBorder="1" applyAlignment="1" applyProtection="1">
      <alignment horizontal="center" shrinkToFit="1"/>
      <protection locked="0"/>
    </xf>
    <xf numFmtId="0" fontId="24" fillId="0" borderId="28"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23" xfId="0" applyFont="1" applyBorder="1" applyAlignment="1" applyProtection="1">
      <alignment horizontal="center" vertical="center"/>
    </xf>
    <xf numFmtId="0" fontId="24" fillId="0" borderId="147" xfId="0" applyFont="1" applyBorder="1" applyAlignment="1" applyProtection="1">
      <alignment horizontal="center" vertical="center"/>
    </xf>
    <xf numFmtId="0" fontId="24" fillId="0" borderId="148"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27"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148"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17" fillId="32" borderId="148" xfId="0" applyFont="1" applyFill="1" applyBorder="1" applyAlignment="1" applyProtection="1">
      <alignment horizontal="center" shrinkToFit="1"/>
      <protection locked="0"/>
    </xf>
    <xf numFmtId="49" fontId="17" fillId="32" borderId="11" xfId="0" applyNumberFormat="1" applyFont="1" applyFill="1" applyBorder="1" applyAlignment="1" applyProtection="1">
      <alignment horizontal="center" shrinkToFit="1"/>
      <protection locked="0"/>
    </xf>
    <xf numFmtId="49" fontId="17" fillId="32" borderId="12" xfId="0" applyNumberFormat="1" applyFont="1" applyFill="1" applyBorder="1" applyAlignment="1" applyProtection="1">
      <alignment horizontal="center" shrinkToFit="1"/>
      <protection locked="0"/>
    </xf>
    <xf numFmtId="0" fontId="17" fillId="32" borderId="28" xfId="0" applyFont="1" applyFill="1" applyBorder="1" applyAlignment="1" applyProtection="1">
      <alignment horizontal="center" shrinkToFit="1"/>
      <protection locked="0"/>
    </xf>
    <xf numFmtId="0" fontId="139" fillId="0" borderId="0" xfId="79" applyFont="1" applyFill="1" applyAlignment="1">
      <alignment horizontal="center" vertical="center"/>
    </xf>
    <xf numFmtId="0" fontId="36" fillId="0" borderId="11" xfId="79" applyFont="1" applyFill="1" applyBorder="1" applyAlignment="1">
      <alignment horizontal="center" vertical="center" shrinkToFit="1"/>
    </xf>
    <xf numFmtId="0" fontId="36" fillId="0" borderId="28" xfId="79" applyFont="1" applyFill="1" applyBorder="1" applyAlignment="1">
      <alignment horizontal="center" vertical="center" shrinkToFit="1"/>
    </xf>
    <xf numFmtId="0" fontId="36" fillId="0" borderId="12" xfId="79" applyFont="1" applyFill="1" applyBorder="1" applyAlignment="1">
      <alignment horizontal="center" vertical="center" shrinkToFit="1"/>
    </xf>
    <xf numFmtId="0" fontId="36" fillId="39" borderId="11" xfId="79" applyFont="1" applyFill="1" applyBorder="1" applyAlignment="1">
      <alignment horizontal="left" vertical="center" indent="1"/>
    </xf>
    <xf numFmtId="0" fontId="36" fillId="39" borderId="28" xfId="79" applyFont="1" applyFill="1" applyBorder="1" applyAlignment="1">
      <alignment horizontal="left" vertical="center" indent="1"/>
    </xf>
    <xf numFmtId="0" fontId="36" fillId="0" borderId="94" xfId="79" applyFont="1" applyFill="1" applyBorder="1" applyAlignment="1">
      <alignment vertical="center" shrinkToFit="1"/>
    </xf>
    <xf numFmtId="0" fontId="36" fillId="0" borderId="96" xfId="79" applyFont="1" applyFill="1" applyBorder="1" applyAlignment="1">
      <alignment vertical="center" shrinkToFit="1"/>
    </xf>
    <xf numFmtId="0" fontId="36" fillId="0" borderId="126" xfId="79" applyFont="1" applyFill="1" applyBorder="1" applyAlignment="1">
      <alignment vertical="center" shrinkToFit="1"/>
    </xf>
    <xf numFmtId="0" fontId="36" fillId="39" borderId="95" xfId="79" applyFont="1" applyFill="1" applyBorder="1" applyAlignment="1">
      <alignment vertical="center" wrapText="1"/>
    </xf>
    <xf numFmtId="0" fontId="36" fillId="39" borderId="126" xfId="79" applyFont="1" applyFill="1" applyBorder="1" applyAlignment="1">
      <alignment vertical="center" wrapText="1"/>
    </xf>
    <xf numFmtId="0" fontId="36" fillId="0" borderId="105" xfId="79" applyFont="1" applyFill="1" applyBorder="1" applyAlignment="1">
      <alignment vertical="center" shrinkToFit="1"/>
    </xf>
    <xf numFmtId="0" fontId="54" fillId="0" borderId="105" xfId="79" applyFont="1" applyFill="1" applyBorder="1" applyAlignment="1">
      <alignment vertical="center" shrinkToFit="1"/>
    </xf>
    <xf numFmtId="0" fontId="36" fillId="39" borderId="105" xfId="79" applyFont="1" applyFill="1" applyBorder="1" applyAlignment="1">
      <alignment vertical="center" wrapText="1"/>
    </xf>
    <xf numFmtId="0" fontId="36" fillId="39" borderId="127" xfId="79" applyFont="1" applyFill="1" applyBorder="1">
      <alignment vertical="center"/>
    </xf>
    <xf numFmtId="0" fontId="36" fillId="0" borderId="234" xfId="79" applyFont="1" applyFill="1" applyBorder="1" applyAlignment="1">
      <alignment vertical="center" shrinkToFit="1"/>
    </xf>
    <xf numFmtId="0" fontId="36" fillId="0" borderId="246" xfId="79" applyFont="1" applyFill="1" applyBorder="1" applyAlignment="1">
      <alignment vertical="center" shrinkToFit="1"/>
    </xf>
    <xf numFmtId="0" fontId="9" fillId="0" borderId="232" xfId="79" applyFill="1" applyBorder="1" applyAlignment="1">
      <alignment vertical="center" shrinkToFit="1"/>
    </xf>
    <xf numFmtId="0" fontId="36" fillId="0" borderId="235" xfId="79" applyFont="1" applyFill="1" applyBorder="1" applyAlignment="1">
      <alignment vertical="center" wrapText="1"/>
    </xf>
    <xf numFmtId="0" fontId="9" fillId="0" borderId="232" xfId="79" applyFill="1" applyBorder="1" applyAlignment="1">
      <alignment vertical="center" wrapText="1"/>
    </xf>
    <xf numFmtId="0" fontId="36" fillId="0" borderId="233" xfId="79" applyFont="1" applyFill="1" applyBorder="1" applyAlignment="1">
      <alignment vertical="center" shrinkToFit="1"/>
    </xf>
    <xf numFmtId="0" fontId="54" fillId="0" borderId="233" xfId="79" applyFont="1" applyFill="1" applyBorder="1" applyAlignment="1">
      <alignment vertical="center" shrinkToFit="1"/>
    </xf>
    <xf numFmtId="0" fontId="36" fillId="0" borderId="233" xfId="79" applyFont="1" applyFill="1" applyBorder="1" applyAlignment="1">
      <alignment vertical="center" wrapText="1"/>
    </xf>
    <xf numFmtId="0" fontId="36" fillId="0" borderId="224" xfId="79" applyFont="1" applyFill="1" applyBorder="1">
      <alignment vertical="center"/>
    </xf>
    <xf numFmtId="0" fontId="36" fillId="0" borderId="102" xfId="79" applyFont="1" applyFill="1" applyBorder="1" applyAlignment="1">
      <alignment vertical="center" shrinkToFit="1"/>
    </xf>
    <xf numFmtId="0" fontId="36" fillId="0" borderId="70" xfId="79" applyFont="1" applyFill="1" applyBorder="1" applyAlignment="1">
      <alignment vertical="center" shrinkToFit="1"/>
    </xf>
    <xf numFmtId="0" fontId="36" fillId="0" borderId="75" xfId="79" applyFont="1" applyFill="1" applyBorder="1" applyAlignment="1">
      <alignment vertical="center" shrinkToFit="1"/>
    </xf>
    <xf numFmtId="0" fontId="36" fillId="0" borderId="66" xfId="79" applyFont="1" applyFill="1" applyBorder="1" applyAlignment="1">
      <alignment vertical="center" wrapText="1"/>
    </xf>
    <xf numFmtId="0" fontId="36" fillId="0" borderId="75" xfId="79" applyFont="1" applyFill="1" applyBorder="1" applyAlignment="1">
      <alignment vertical="center" wrapText="1"/>
    </xf>
    <xf numFmtId="0" fontId="36" fillId="0" borderId="225" xfId="79" applyFont="1" applyFill="1" applyBorder="1" applyAlignment="1">
      <alignment vertical="center" shrinkToFit="1"/>
    </xf>
    <xf numFmtId="0" fontId="54" fillId="0" borderId="225" xfId="79" applyFont="1" applyFill="1" applyBorder="1" applyAlignment="1">
      <alignment vertical="center" shrinkToFit="1"/>
    </xf>
    <xf numFmtId="0" fontId="36" fillId="0" borderId="225" xfId="79" applyFont="1" applyFill="1" applyBorder="1" applyAlignment="1">
      <alignment vertical="center" wrapText="1"/>
    </xf>
    <xf numFmtId="0" fontId="36" fillId="0" borderId="226" xfId="79" applyFont="1" applyFill="1" applyBorder="1">
      <alignment vertical="center"/>
    </xf>
    <xf numFmtId="0" fontId="36" fillId="0" borderId="237" xfId="79" applyFont="1" applyFill="1" applyBorder="1">
      <alignment vertical="center"/>
    </xf>
    <xf numFmtId="0" fontId="36" fillId="0" borderId="238" xfId="79" applyFont="1" applyFill="1" applyBorder="1">
      <alignment vertical="center"/>
    </xf>
    <xf numFmtId="0" fontId="36" fillId="0" borderId="239" xfId="79" applyFont="1" applyFill="1" applyBorder="1">
      <alignment vertical="center"/>
    </xf>
    <xf numFmtId="0" fontId="54" fillId="0" borderId="252" xfId="79" applyFont="1" applyFill="1" applyBorder="1">
      <alignment vertical="center"/>
    </xf>
    <xf numFmtId="0" fontId="54" fillId="0" borderId="240" xfId="79" applyFont="1" applyFill="1" applyBorder="1">
      <alignment vertical="center"/>
    </xf>
    <xf numFmtId="0" fontId="36" fillId="0" borderId="260" xfId="79" applyFont="1" applyFill="1" applyBorder="1" applyAlignment="1">
      <alignment horizontal="center" vertical="center"/>
    </xf>
    <xf numFmtId="0" fontId="54" fillId="0" borderId="14" xfId="79" applyFont="1" applyFill="1" applyBorder="1" applyAlignment="1">
      <alignment horizontal="center" vertical="center"/>
    </xf>
    <xf numFmtId="0" fontId="54" fillId="0" borderId="108" xfId="79" applyFont="1" applyFill="1" applyBorder="1" applyAlignment="1">
      <alignment horizontal="center" vertical="center"/>
    </xf>
    <xf numFmtId="0" fontId="36" fillId="0" borderId="260" xfId="79" applyFont="1" applyFill="1" applyBorder="1" applyAlignment="1">
      <alignment horizontal="center" vertical="center" wrapText="1"/>
    </xf>
    <xf numFmtId="0" fontId="36" fillId="0" borderId="14" xfId="79" applyFont="1" applyFill="1" applyBorder="1" applyAlignment="1">
      <alignment horizontal="center" vertical="center" wrapText="1"/>
    </xf>
    <xf numFmtId="0" fontId="36" fillId="0" borderId="27" xfId="79" applyFont="1" applyFill="1" applyBorder="1" applyAlignment="1">
      <alignment horizontal="center" vertical="center" wrapText="1"/>
    </xf>
    <xf numFmtId="0" fontId="36" fillId="0" borderId="76" xfId="79" applyFont="1" applyFill="1" applyBorder="1" applyAlignment="1">
      <alignment horizontal="center" vertical="center"/>
    </xf>
    <xf numFmtId="0" fontId="36" fillId="0" borderId="68" xfId="79" applyFont="1" applyFill="1" applyBorder="1" applyAlignment="1">
      <alignment horizontal="center" vertical="center"/>
    </xf>
    <xf numFmtId="0" fontId="36" fillId="0" borderId="181" xfId="79" applyFont="1" applyFill="1" applyBorder="1" applyAlignment="1">
      <alignment horizontal="center" vertical="center"/>
    </xf>
    <xf numFmtId="0" fontId="36" fillId="0" borderId="235" xfId="79" applyFont="1" applyFill="1" applyBorder="1" applyAlignment="1">
      <alignment horizontal="left" vertical="center" indent="1"/>
    </xf>
    <xf numFmtId="0" fontId="36" fillId="0" borderId="246" xfId="79" applyFont="1" applyFill="1" applyBorder="1" applyAlignment="1">
      <alignment horizontal="left" vertical="center" indent="1"/>
    </xf>
    <xf numFmtId="0" fontId="36" fillId="39" borderId="235" xfId="79" applyFont="1" applyFill="1" applyBorder="1" applyAlignment="1">
      <alignment horizontal="left" vertical="center" indent="1"/>
    </xf>
    <xf numFmtId="0" fontId="36" fillId="39" borderId="246" xfId="79" applyFont="1" applyFill="1" applyBorder="1" applyAlignment="1">
      <alignment horizontal="left" vertical="center" indent="1"/>
    </xf>
    <xf numFmtId="0" fontId="36" fillId="39" borderId="236" xfId="79" applyFont="1" applyFill="1" applyBorder="1" applyAlignment="1">
      <alignment horizontal="left" vertical="center" indent="1"/>
    </xf>
    <xf numFmtId="0" fontId="36" fillId="0" borderId="154" xfId="79" applyFont="1" applyFill="1" applyBorder="1" applyAlignment="1">
      <alignment horizontal="left" vertical="center" indent="1"/>
    </xf>
    <xf numFmtId="0" fontId="36" fillId="0" borderId="28" xfId="79" applyFont="1" applyFill="1" applyBorder="1" applyAlignment="1">
      <alignment horizontal="left" vertical="center" indent="1"/>
    </xf>
    <xf numFmtId="0" fontId="36" fillId="39" borderId="154" xfId="79" applyFont="1" applyFill="1" applyBorder="1" applyAlignment="1">
      <alignment horizontal="left" vertical="center" indent="1"/>
    </xf>
    <xf numFmtId="0" fontId="36" fillId="39" borderId="12" xfId="79" applyFont="1" applyFill="1" applyBorder="1" applyAlignment="1">
      <alignment horizontal="left" vertical="center" indent="1"/>
    </xf>
    <xf numFmtId="0" fontId="36" fillId="0" borderId="247" xfId="79" applyFont="1" applyFill="1" applyBorder="1" applyAlignment="1">
      <alignment horizontal="left" vertical="center" indent="1"/>
    </xf>
    <xf numFmtId="0" fontId="36" fillId="0" borderId="10" xfId="79" applyFont="1" applyFill="1" applyBorder="1" applyAlignment="1">
      <alignment horizontal="left" vertical="center" indent="1"/>
    </xf>
    <xf numFmtId="0" fontId="36" fillId="39" borderId="247" xfId="79" applyFont="1" applyFill="1" applyBorder="1" applyAlignment="1">
      <alignment horizontal="left" vertical="center" indent="1"/>
    </xf>
    <xf numFmtId="0" fontId="36" fillId="39" borderId="10" xfId="79" applyFont="1" applyFill="1" applyBorder="1" applyAlignment="1">
      <alignment horizontal="left" vertical="center" indent="1"/>
    </xf>
    <xf numFmtId="0" fontId="36" fillId="39" borderId="26" xfId="79" applyFont="1" applyFill="1" applyBorder="1" applyAlignment="1">
      <alignment horizontal="left" vertical="center" indent="1"/>
    </xf>
    <xf numFmtId="0" fontId="36" fillId="0" borderId="13" xfId="79" applyFont="1" applyFill="1" applyBorder="1" applyAlignment="1">
      <alignment horizontal="center" vertical="center" shrinkToFit="1"/>
    </xf>
    <xf numFmtId="0" fontId="36" fillId="0" borderId="14" xfId="79" applyFont="1" applyFill="1" applyBorder="1" applyAlignment="1">
      <alignment horizontal="center" vertical="center" shrinkToFit="1"/>
    </xf>
    <xf numFmtId="0" fontId="36" fillId="0" borderId="27" xfId="79" applyFont="1" applyFill="1" applyBorder="1" applyAlignment="1">
      <alignment horizontal="center" vertical="center" shrinkToFit="1"/>
    </xf>
    <xf numFmtId="0" fontId="36" fillId="0" borderId="239" xfId="79" applyFont="1" applyFill="1" applyBorder="1" applyAlignment="1">
      <alignment horizontal="left" vertical="center" indent="1"/>
    </xf>
    <xf numFmtId="0" fontId="36" fillId="0" borderId="252" xfId="79" applyFont="1" applyFill="1" applyBorder="1" applyAlignment="1">
      <alignment horizontal="left" vertical="center" indent="1"/>
    </xf>
    <xf numFmtId="0" fontId="36" fillId="39" borderId="239" xfId="79" applyFont="1" applyFill="1" applyBorder="1" applyAlignment="1">
      <alignment horizontal="left" vertical="center" indent="1"/>
    </xf>
    <xf numFmtId="0" fontId="36" fillId="39" borderId="252" xfId="79" applyFont="1" applyFill="1" applyBorder="1" applyAlignment="1">
      <alignment horizontal="left" vertical="center" indent="1"/>
    </xf>
    <xf numFmtId="0" fontId="36" fillId="39" borderId="240" xfId="79" applyFont="1" applyFill="1" applyBorder="1" applyAlignment="1">
      <alignment horizontal="left" vertical="center" indent="1"/>
    </xf>
    <xf numFmtId="0" fontId="36" fillId="0" borderId="13" xfId="79" applyFont="1" applyFill="1" applyBorder="1" applyAlignment="1">
      <alignment vertical="center" wrapText="1"/>
    </xf>
    <xf numFmtId="0" fontId="36" fillId="0" borderId="27" xfId="79" applyFont="1" applyFill="1" applyBorder="1" applyAlignment="1">
      <alignment vertical="center" wrapText="1"/>
    </xf>
    <xf numFmtId="0" fontId="36" fillId="0" borderId="16" xfId="79" applyFont="1" applyFill="1" applyBorder="1" applyAlignment="1">
      <alignment vertical="center" wrapText="1"/>
    </xf>
    <xf numFmtId="0" fontId="36" fillId="0" borderId="15" xfId="79" applyFont="1" applyFill="1" applyBorder="1" applyAlignment="1">
      <alignment vertical="center" wrapText="1"/>
    </xf>
    <xf numFmtId="0" fontId="36" fillId="0" borderId="18" xfId="79" applyFont="1" applyFill="1" applyBorder="1" applyAlignment="1">
      <alignment vertical="center" wrapText="1"/>
    </xf>
    <xf numFmtId="0" fontId="36" fillId="0" borderId="26" xfId="79" applyFont="1" applyFill="1" applyBorder="1" applyAlignment="1">
      <alignment vertical="center" wrapText="1"/>
    </xf>
    <xf numFmtId="0" fontId="36" fillId="0" borderId="11" xfId="79" applyFont="1" applyFill="1" applyBorder="1" applyAlignment="1">
      <alignment horizontal="center" vertical="center" wrapText="1"/>
    </xf>
    <xf numFmtId="0" fontId="36" fillId="0" borderId="153" xfId="79" applyFont="1" applyFill="1" applyBorder="1" applyAlignment="1">
      <alignment horizontal="center" vertical="center" wrapText="1"/>
    </xf>
    <xf numFmtId="0" fontId="36" fillId="39" borderId="154" xfId="79" applyFont="1" applyFill="1" applyBorder="1" applyAlignment="1">
      <alignment horizontal="left" vertical="center" wrapText="1" indent="1"/>
    </xf>
    <xf numFmtId="0" fontId="36" fillId="39" borderId="28" xfId="79" applyFont="1" applyFill="1" applyBorder="1" applyAlignment="1">
      <alignment horizontal="left" vertical="center" wrapText="1" indent="1"/>
    </xf>
    <xf numFmtId="0" fontId="36" fillId="39" borderId="12" xfId="79" applyFont="1" applyFill="1" applyBorder="1" applyAlignment="1">
      <alignment horizontal="left" vertical="center" wrapText="1" indent="1"/>
    </xf>
    <xf numFmtId="0" fontId="36" fillId="0" borderId="13" xfId="79" applyFont="1" applyFill="1" applyBorder="1" applyAlignment="1">
      <alignment horizontal="center" vertical="center" wrapText="1"/>
    </xf>
    <xf numFmtId="0" fontId="36" fillId="0" borderId="108" xfId="79" applyFont="1" applyFill="1" applyBorder="1" applyAlignment="1">
      <alignment horizontal="center" vertical="center" wrapText="1"/>
    </xf>
    <xf numFmtId="0" fontId="36" fillId="0" borderId="16" xfId="79" applyFont="1" applyFill="1" applyBorder="1" applyAlignment="1">
      <alignment horizontal="center" vertical="center" wrapText="1"/>
    </xf>
    <xf numFmtId="0" fontId="36" fillId="0" borderId="74" xfId="79" applyFont="1" applyFill="1" applyBorder="1" applyAlignment="1">
      <alignment horizontal="center" vertical="center" wrapText="1"/>
    </xf>
    <xf numFmtId="0" fontId="36" fillId="0" borderId="18" xfId="79" applyFont="1" applyFill="1" applyBorder="1" applyAlignment="1">
      <alignment horizontal="center" vertical="center" wrapText="1"/>
    </xf>
    <xf numFmtId="0" fontId="36" fillId="0" borderId="78" xfId="79" applyFont="1" applyFill="1" applyBorder="1" applyAlignment="1">
      <alignment horizontal="center" vertical="center" wrapText="1"/>
    </xf>
    <xf numFmtId="0" fontId="36" fillId="0" borderId="245" xfId="79" applyFont="1" applyFill="1" applyBorder="1" applyAlignment="1">
      <alignment horizontal="center" vertical="top" wrapText="1"/>
    </xf>
    <xf numFmtId="0" fontId="36" fillId="0" borderId="0" xfId="79" applyFont="1" applyFill="1" applyBorder="1" applyAlignment="1">
      <alignment horizontal="center" vertical="top" wrapText="1"/>
    </xf>
    <xf numFmtId="0" fontId="36" fillId="0" borderId="74" xfId="79" applyFont="1" applyFill="1" applyBorder="1" applyAlignment="1">
      <alignment horizontal="center" vertical="top" wrapText="1"/>
    </xf>
    <xf numFmtId="0" fontId="36" fillId="0" borderId="15" xfId="79" applyFont="1" applyFill="1" applyBorder="1" applyAlignment="1">
      <alignment horizontal="center" vertical="top" wrapText="1"/>
    </xf>
    <xf numFmtId="0" fontId="36" fillId="0" borderId="245" xfId="79" applyFont="1" applyFill="1" applyBorder="1" applyAlignment="1">
      <alignment horizontal="left" vertical="top" wrapText="1"/>
    </xf>
    <xf numFmtId="0" fontId="36" fillId="0" borderId="0" xfId="79" applyFont="1" applyFill="1" applyBorder="1" applyAlignment="1">
      <alignment horizontal="left" vertical="top" wrapText="1"/>
    </xf>
    <xf numFmtId="0" fontId="36" fillId="0" borderId="74" xfId="79" applyFont="1" applyFill="1" applyBorder="1" applyAlignment="1">
      <alignment horizontal="left" vertical="top" wrapText="1"/>
    </xf>
    <xf numFmtId="0" fontId="36" fillId="39" borderId="245" xfId="79" applyFont="1" applyFill="1" applyBorder="1" applyAlignment="1">
      <alignment horizontal="left" vertical="top" wrapText="1" indent="1"/>
    </xf>
    <xf numFmtId="0" fontId="36" fillId="39" borderId="0" xfId="79" applyFont="1" applyFill="1" applyBorder="1" applyAlignment="1">
      <alignment horizontal="left" vertical="top" wrapText="1" indent="1"/>
    </xf>
    <xf numFmtId="0" fontId="36" fillId="0" borderId="154" xfId="79" applyFont="1" applyFill="1" applyBorder="1" applyAlignment="1">
      <alignment horizontal="left" vertical="center"/>
    </xf>
    <xf numFmtId="0" fontId="36" fillId="0" borderId="28" xfId="79" applyFont="1" applyFill="1" applyBorder="1" applyAlignment="1">
      <alignment horizontal="left" vertical="center"/>
    </xf>
    <xf numFmtId="0" fontId="36" fillId="0" borderId="153" xfId="79" applyFont="1" applyFill="1" applyBorder="1" applyAlignment="1">
      <alignment horizontal="left" vertical="center"/>
    </xf>
    <xf numFmtId="0" fontId="36" fillId="0" borderId="154" xfId="79" applyFont="1" applyFill="1" applyBorder="1" applyAlignment="1">
      <alignment horizontal="center" vertical="center"/>
    </xf>
    <xf numFmtId="0" fontId="36" fillId="0" borderId="28" xfId="79" applyFont="1" applyFill="1" applyBorder="1" applyAlignment="1">
      <alignment horizontal="center" vertical="center"/>
    </xf>
    <xf numFmtId="0" fontId="35" fillId="0" borderId="225" xfId="79" applyFont="1" applyBorder="1">
      <alignment vertical="center"/>
    </xf>
    <xf numFmtId="0" fontId="34" fillId="0" borderId="225" xfId="79" applyFont="1" applyBorder="1">
      <alignment vertical="center"/>
    </xf>
    <xf numFmtId="0" fontId="35" fillId="0" borderId="95" xfId="79" applyFont="1" applyBorder="1" applyAlignment="1">
      <alignment horizontal="center" vertical="center"/>
    </xf>
    <xf numFmtId="0" fontId="35" fillId="0" borderId="96" xfId="79" applyFont="1" applyBorder="1" applyAlignment="1">
      <alignment horizontal="center" vertical="center"/>
    </xf>
    <xf numFmtId="0" fontId="35" fillId="0" borderId="233" xfId="79" applyFont="1" applyBorder="1">
      <alignment vertical="center"/>
    </xf>
    <xf numFmtId="0" fontId="34" fillId="0" borderId="233" xfId="79" applyFont="1" applyBorder="1">
      <alignment vertical="center"/>
    </xf>
    <xf numFmtId="0" fontId="35" fillId="0" borderId="235" xfId="79" applyFont="1" applyBorder="1" applyAlignment="1">
      <alignment horizontal="center" vertical="center"/>
    </xf>
    <xf numFmtId="0" fontId="35" fillId="0" borderId="246" xfId="79" applyFont="1" applyBorder="1" applyAlignment="1">
      <alignment horizontal="center" vertical="center"/>
    </xf>
    <xf numFmtId="0" fontId="36" fillId="39" borderId="245" xfId="79" applyFont="1" applyFill="1" applyBorder="1" applyAlignment="1">
      <alignment horizontal="left" vertical="top" wrapText="1"/>
    </xf>
    <xf numFmtId="0" fontId="36" fillId="39" borderId="0" xfId="79" applyFont="1" applyFill="1" applyBorder="1" applyAlignment="1">
      <alignment horizontal="left" vertical="top" wrapText="1"/>
    </xf>
    <xf numFmtId="0" fontId="36" fillId="39" borderId="15" xfId="79" applyFont="1" applyFill="1" applyBorder="1" applyAlignment="1">
      <alignment horizontal="left" vertical="top" wrapText="1"/>
    </xf>
    <xf numFmtId="0" fontId="36" fillId="0" borderId="247" xfId="79" applyFont="1" applyFill="1" applyBorder="1" applyAlignment="1">
      <alignment horizontal="left" vertical="top" wrapText="1"/>
    </xf>
    <xf numFmtId="0" fontId="36" fillId="0" borderId="10" xfId="79" applyFont="1" applyFill="1" applyBorder="1" applyAlignment="1">
      <alignment horizontal="left" vertical="top" wrapText="1"/>
    </xf>
    <xf numFmtId="0" fontId="36" fillId="0" borderId="78" xfId="79" applyFont="1" applyFill="1" applyBorder="1" applyAlignment="1">
      <alignment horizontal="left" vertical="top" wrapText="1"/>
    </xf>
    <xf numFmtId="0" fontId="36" fillId="39" borderId="247" xfId="79" applyFont="1" applyFill="1" applyBorder="1" applyAlignment="1">
      <alignment horizontal="left" vertical="top" wrapText="1"/>
    </xf>
    <xf numFmtId="0" fontId="36" fillId="39" borderId="10" xfId="79" applyFont="1" applyFill="1" applyBorder="1" applyAlignment="1">
      <alignment horizontal="left" vertical="top" wrapText="1"/>
    </xf>
    <xf numFmtId="0" fontId="36" fillId="39" borderId="26" xfId="79" applyFont="1" applyFill="1" applyBorder="1" applyAlignment="1">
      <alignment horizontal="left" vertical="top" wrapText="1"/>
    </xf>
    <xf numFmtId="0" fontId="36" fillId="0" borderId="14" xfId="79" applyFont="1" applyFill="1" applyBorder="1" applyAlignment="1">
      <alignment horizontal="center" vertical="center"/>
    </xf>
    <xf numFmtId="0" fontId="36" fillId="0" borderId="108" xfId="79" applyFont="1" applyFill="1" applyBorder="1" applyAlignment="1">
      <alignment horizontal="center" vertical="center"/>
    </xf>
    <xf numFmtId="0" fontId="36" fillId="0" borderId="247" xfId="79" applyFont="1" applyFill="1" applyBorder="1" applyAlignment="1">
      <alignment horizontal="center" vertical="center"/>
    </xf>
    <xf numFmtId="0" fontId="36" fillId="0" borderId="10" xfId="79" applyFont="1" applyFill="1" applyBorder="1" applyAlignment="1">
      <alignment horizontal="center" vertical="center"/>
    </xf>
    <xf numFmtId="0" fontId="36" fillId="0" borderId="78" xfId="79" applyFont="1" applyFill="1" applyBorder="1" applyAlignment="1">
      <alignment horizontal="center" vertical="center"/>
    </xf>
    <xf numFmtId="0" fontId="36" fillId="0" borderId="247" xfId="79" applyFont="1" applyFill="1" applyBorder="1" applyAlignment="1">
      <alignment horizontal="center" vertical="center" wrapText="1"/>
    </xf>
    <xf numFmtId="0" fontId="36" fillId="0" borderId="10" xfId="79" applyFont="1" applyFill="1" applyBorder="1" applyAlignment="1">
      <alignment horizontal="center" vertical="center" wrapText="1"/>
    </xf>
    <xf numFmtId="0" fontId="36" fillId="0" borderId="27" xfId="79" applyFont="1" applyFill="1" applyBorder="1" applyAlignment="1">
      <alignment horizontal="center" vertical="center"/>
    </xf>
    <xf numFmtId="0" fontId="36" fillId="0" borderId="26" xfId="79" applyFont="1" applyFill="1" applyBorder="1" applyAlignment="1">
      <alignment horizontal="center" vertical="center"/>
    </xf>
    <xf numFmtId="0" fontId="36" fillId="0" borderId="66" xfId="79" applyFont="1" applyFill="1" applyBorder="1" applyAlignment="1">
      <alignment horizontal="left" vertical="center"/>
    </xf>
    <xf numFmtId="0" fontId="36" fillId="0" borderId="70" xfId="79" applyFont="1" applyFill="1" applyBorder="1" applyAlignment="1">
      <alignment horizontal="left" vertical="center"/>
    </xf>
    <xf numFmtId="0" fontId="36" fillId="0" borderId="75" xfId="79" applyFont="1" applyFill="1" applyBorder="1" applyAlignment="1">
      <alignment horizontal="left" vertical="center"/>
    </xf>
    <xf numFmtId="0" fontId="36" fillId="39" borderId="95" xfId="79" applyFont="1" applyFill="1" applyBorder="1" applyAlignment="1">
      <alignment horizontal="center" vertical="center"/>
    </xf>
    <xf numFmtId="0" fontId="36" fillId="39" borderId="96" xfId="79" applyFont="1" applyFill="1" applyBorder="1" applyAlignment="1">
      <alignment horizontal="center" vertical="center"/>
    </xf>
    <xf numFmtId="0" fontId="36" fillId="0" borderId="81" xfId="79" applyFont="1" applyFill="1" applyBorder="1" applyAlignment="1">
      <alignment horizontal="left" vertical="center" wrapText="1"/>
    </xf>
    <xf numFmtId="0" fontId="36" fillId="0" borderId="243" xfId="79" applyFont="1" applyFill="1" applyBorder="1" applyAlignment="1">
      <alignment horizontal="left" vertical="center" wrapText="1"/>
    </xf>
    <xf numFmtId="0" fontId="36" fillId="0" borderId="244" xfId="79" applyFont="1" applyFill="1" applyBorder="1" applyAlignment="1">
      <alignment horizontal="left" vertical="center" wrapText="1"/>
    </xf>
    <xf numFmtId="0" fontId="36" fillId="39" borderId="239" xfId="79" applyFont="1" applyFill="1" applyBorder="1" applyAlignment="1">
      <alignment horizontal="center" vertical="center"/>
    </xf>
    <xf numFmtId="0" fontId="36" fillId="39" borderId="252" xfId="79" applyFont="1" applyFill="1" applyBorder="1" applyAlignment="1">
      <alignment horizontal="center" vertical="center"/>
    </xf>
    <xf numFmtId="0" fontId="36" fillId="0" borderId="95" xfId="79" applyFont="1" applyFill="1" applyBorder="1" applyAlignment="1">
      <alignment horizontal="left" vertical="center"/>
    </xf>
    <xf numFmtId="0" fontId="36" fillId="0" borderId="96" xfId="79" applyFont="1" applyFill="1" applyBorder="1" applyAlignment="1">
      <alignment horizontal="left" vertical="center"/>
    </xf>
    <xf numFmtId="0" fontId="36" fillId="0" borderId="126" xfId="79" applyFont="1" applyFill="1" applyBorder="1" applyAlignment="1">
      <alignment horizontal="left" vertical="center"/>
    </xf>
    <xf numFmtId="0" fontId="35" fillId="0" borderId="229" xfId="79" applyFont="1" applyBorder="1">
      <alignment vertical="center"/>
    </xf>
    <xf numFmtId="0" fontId="34" fillId="0" borderId="229" xfId="79" applyFont="1" applyBorder="1">
      <alignment vertical="center"/>
    </xf>
    <xf numFmtId="0" fontId="35" fillId="0" borderId="239" xfId="79" applyFont="1" applyBorder="1" applyAlignment="1">
      <alignment horizontal="center" vertical="center" shrinkToFit="1"/>
    </xf>
    <xf numFmtId="0" fontId="35" fillId="0" borderId="252" xfId="79" applyFont="1" applyBorder="1" applyAlignment="1">
      <alignment horizontal="center" vertical="center" shrinkToFit="1"/>
    </xf>
    <xf numFmtId="0" fontId="36" fillId="0" borderId="239" xfId="79" applyFont="1" applyFill="1" applyBorder="1" applyAlignment="1">
      <alignment horizontal="left" vertical="center"/>
    </xf>
    <xf numFmtId="0" fontId="36" fillId="0" borderId="252" xfId="79" applyFont="1" applyFill="1" applyBorder="1" applyAlignment="1">
      <alignment horizontal="left" vertical="center"/>
    </xf>
    <xf numFmtId="0" fontId="36" fillId="0" borderId="238" xfId="79" applyFont="1" applyFill="1" applyBorder="1" applyAlignment="1">
      <alignment horizontal="left" vertical="center"/>
    </xf>
    <xf numFmtId="0" fontId="36" fillId="39" borderId="154" xfId="79" applyFont="1" applyFill="1" applyBorder="1" applyAlignment="1">
      <alignment horizontal="center" vertical="center"/>
    </xf>
    <xf numFmtId="0" fontId="36" fillId="39" borderId="28" xfId="79" applyFont="1" applyFill="1" applyBorder="1" applyAlignment="1">
      <alignment horizontal="center" vertical="center"/>
    </xf>
    <xf numFmtId="0" fontId="142" fillId="0" borderId="245" xfId="79" applyFont="1" applyFill="1" applyBorder="1" applyAlignment="1">
      <alignment horizontal="left" vertical="center" wrapText="1"/>
    </xf>
    <xf numFmtId="0" fontId="142" fillId="0" borderId="0" xfId="79" applyFont="1" applyFill="1" applyBorder="1" applyAlignment="1">
      <alignment horizontal="left" vertical="center" wrapText="1"/>
    </xf>
    <xf numFmtId="0" fontId="142" fillId="0" borderId="15" xfId="79" applyFont="1" applyFill="1" applyBorder="1" applyAlignment="1">
      <alignment horizontal="left" vertical="center" wrapText="1"/>
    </xf>
    <xf numFmtId="0" fontId="36" fillId="0" borderId="233" xfId="79" applyFont="1" applyFill="1" applyBorder="1" applyAlignment="1">
      <alignment horizontal="center" vertical="center" wrapText="1"/>
    </xf>
    <xf numFmtId="0" fontId="36" fillId="0" borderId="235" xfId="79" applyFont="1" applyFill="1" applyBorder="1" applyAlignment="1">
      <alignment horizontal="left" vertical="center" indent="1" shrinkToFit="1"/>
    </xf>
    <xf numFmtId="0" fontId="36" fillId="0" borderId="246" xfId="79" applyFont="1" applyFill="1" applyBorder="1" applyAlignment="1">
      <alignment horizontal="left" vertical="center" indent="1" shrinkToFit="1"/>
    </xf>
    <xf numFmtId="0" fontId="9" fillId="0" borderId="232" xfId="79" applyBorder="1" applyAlignment="1">
      <alignment horizontal="left" vertical="center" indent="1"/>
    </xf>
    <xf numFmtId="0" fontId="36" fillId="39" borderId="235" xfId="79" applyFont="1" applyFill="1" applyBorder="1" applyAlignment="1">
      <alignment horizontal="center" vertical="center" wrapText="1"/>
    </xf>
    <xf numFmtId="0" fontId="36" fillId="39" borderId="232" xfId="79" applyFont="1" applyFill="1" applyBorder="1" applyAlignment="1">
      <alignment horizontal="center" vertical="center" wrapText="1"/>
    </xf>
    <xf numFmtId="0" fontId="36" fillId="0" borderId="285" xfId="79" applyFont="1" applyFill="1" applyBorder="1" applyAlignment="1">
      <alignment horizontal="center" vertical="center" wrapText="1"/>
    </xf>
    <xf numFmtId="0" fontId="36" fillId="0" borderId="69" xfId="79" applyFont="1" applyFill="1" applyBorder="1" applyAlignment="1">
      <alignment horizontal="center" vertical="center" wrapText="1"/>
    </xf>
    <xf numFmtId="0" fontId="36" fillId="0" borderId="66" xfId="79" applyFont="1" applyFill="1" applyBorder="1" applyAlignment="1">
      <alignment horizontal="center" vertical="center"/>
    </xf>
    <xf numFmtId="0" fontId="36" fillId="0" borderId="70" xfId="79" applyFont="1" applyFill="1" applyBorder="1" applyAlignment="1">
      <alignment horizontal="center" vertical="center"/>
    </xf>
    <xf numFmtId="0" fontId="36" fillId="0" borderId="75" xfId="79" applyFont="1" applyFill="1" applyBorder="1" applyAlignment="1">
      <alignment horizontal="center" vertical="center"/>
    </xf>
    <xf numFmtId="0" fontId="36" fillId="0" borderId="66" xfId="79" applyFont="1" applyFill="1" applyBorder="1" applyAlignment="1">
      <alignment horizontal="center" vertical="center" wrapText="1"/>
    </xf>
    <xf numFmtId="0" fontId="36" fillId="0" borderId="75" xfId="79" applyFont="1" applyFill="1" applyBorder="1" applyAlignment="1">
      <alignment horizontal="center" vertical="center" wrapText="1"/>
    </xf>
    <xf numFmtId="0" fontId="36" fillId="0" borderId="83" xfId="79" applyFont="1" applyFill="1" applyBorder="1" applyAlignment="1">
      <alignment horizontal="center" vertical="center"/>
    </xf>
    <xf numFmtId="0" fontId="36" fillId="0" borderId="232" xfId="79" applyFont="1" applyFill="1" applyBorder="1" applyAlignment="1">
      <alignment horizontal="left" vertical="center" indent="1"/>
    </xf>
    <xf numFmtId="0" fontId="36" fillId="0" borderId="235" xfId="79" applyFont="1" applyFill="1" applyBorder="1" applyAlignment="1">
      <alignment horizontal="center" vertical="center" wrapText="1"/>
    </xf>
    <xf numFmtId="0" fontId="36" fillId="0" borderId="232" xfId="79" applyFont="1" applyFill="1" applyBorder="1" applyAlignment="1">
      <alignment horizontal="center" vertical="center" wrapText="1"/>
    </xf>
    <xf numFmtId="0" fontId="36" fillId="0" borderId="76" xfId="79" applyFont="1" applyFill="1" applyBorder="1" applyAlignment="1">
      <alignment horizontal="left" vertical="center" wrapText="1"/>
    </xf>
    <xf numFmtId="0" fontId="36" fillId="0" borderId="68" xfId="79" applyFont="1" applyFill="1" applyBorder="1" applyAlignment="1">
      <alignment horizontal="left" vertical="center" wrapText="1"/>
    </xf>
    <xf numFmtId="0" fontId="36" fillId="0" borderId="225" xfId="79" applyFont="1" applyFill="1" applyBorder="1" applyAlignment="1">
      <alignment horizontal="center" vertical="center" wrapText="1"/>
    </xf>
    <xf numFmtId="0" fontId="36" fillId="0" borderId="251" xfId="79" applyFont="1" applyFill="1" applyBorder="1" applyAlignment="1">
      <alignment horizontal="center" vertical="center" wrapText="1"/>
    </xf>
    <xf numFmtId="0" fontId="36" fillId="0" borderId="239" xfId="79" applyFont="1" applyFill="1" applyBorder="1" applyAlignment="1">
      <alignment horizontal="left" vertical="center" wrapText="1" indent="1"/>
    </xf>
    <xf numFmtId="0" fontId="36" fillId="0" borderId="252" xfId="79" applyFont="1" applyFill="1" applyBorder="1" applyAlignment="1">
      <alignment horizontal="left" vertical="center" wrapText="1" indent="1"/>
    </xf>
    <xf numFmtId="0" fontId="9" fillId="0" borderId="238" xfId="79" applyBorder="1" applyAlignment="1">
      <alignment horizontal="left" vertical="center" indent="1"/>
    </xf>
    <xf numFmtId="0" fontId="36" fillId="0" borderId="221" xfId="79" applyFont="1" applyFill="1" applyBorder="1" applyAlignment="1">
      <alignment horizontal="center" vertical="center" wrapText="1"/>
    </xf>
    <xf numFmtId="0" fontId="36" fillId="0" borderId="233" xfId="79" applyFont="1" applyFill="1" applyBorder="1" applyAlignment="1">
      <alignment horizontal="center" vertical="center" shrinkToFit="1"/>
    </xf>
    <xf numFmtId="0" fontId="36" fillId="0" borderId="66" xfId="79" applyFont="1" applyFill="1" applyBorder="1" applyAlignment="1">
      <alignment horizontal="left" vertical="top" wrapText="1"/>
    </xf>
    <xf numFmtId="0" fontId="36" fillId="0" borderId="70" xfId="79" applyFont="1" applyFill="1" applyBorder="1" applyAlignment="1">
      <alignment horizontal="left" vertical="top" wrapText="1"/>
    </xf>
    <xf numFmtId="0" fontId="36" fillId="0" borderId="75" xfId="79" applyFont="1" applyFill="1" applyBorder="1" applyAlignment="1">
      <alignment horizontal="left" vertical="top" wrapText="1"/>
    </xf>
    <xf numFmtId="0" fontId="36" fillId="0" borderId="95" xfId="79" applyFont="1" applyFill="1" applyBorder="1" applyAlignment="1">
      <alignment horizontal="center" vertical="top" wrapText="1"/>
    </xf>
    <xf numFmtId="0" fontId="36" fillId="0" borderId="126" xfId="79" applyFont="1" applyFill="1" applyBorder="1" applyAlignment="1">
      <alignment horizontal="center" vertical="top" wrapText="1"/>
    </xf>
    <xf numFmtId="0" fontId="140" fillId="0" borderId="260" xfId="79" applyFont="1" applyFill="1" applyBorder="1" applyAlignment="1">
      <alignment horizontal="center" vertical="center"/>
    </xf>
    <xf numFmtId="0" fontId="140" fillId="0" borderId="14" xfId="79" applyFont="1" applyFill="1" applyBorder="1" applyAlignment="1">
      <alignment horizontal="center" vertical="center"/>
    </xf>
    <xf numFmtId="0" fontId="140" fillId="0" borderId="27" xfId="79" applyFont="1" applyFill="1" applyBorder="1" applyAlignment="1">
      <alignment horizontal="center" vertical="center"/>
    </xf>
    <xf numFmtId="0" fontId="140" fillId="0" borderId="247" xfId="79" applyFont="1" applyFill="1" applyBorder="1" applyAlignment="1">
      <alignment horizontal="center" vertical="center"/>
    </xf>
    <xf numFmtId="0" fontId="140" fillId="0" borderId="10" xfId="79" applyFont="1" applyFill="1" applyBorder="1" applyAlignment="1">
      <alignment horizontal="center" vertical="center"/>
    </xf>
    <xf numFmtId="0" fontId="140" fillId="0" borderId="26" xfId="79" applyFont="1" applyFill="1" applyBorder="1" applyAlignment="1">
      <alignment horizontal="center" vertical="center"/>
    </xf>
    <xf numFmtId="0" fontId="36" fillId="0" borderId="239" xfId="79" applyFont="1" applyFill="1" applyBorder="1" applyAlignment="1">
      <alignment horizontal="left" vertical="top" wrapText="1"/>
    </xf>
    <xf numFmtId="0" fontId="36" fillId="0" borderId="252" xfId="79" applyFont="1" applyFill="1" applyBorder="1" applyAlignment="1">
      <alignment horizontal="left" vertical="top" wrapText="1"/>
    </xf>
    <xf numFmtId="0" fontId="36" fillId="0" borderId="238" xfId="79" applyFont="1" applyFill="1" applyBorder="1" applyAlignment="1">
      <alignment horizontal="left" vertical="top" wrapText="1"/>
    </xf>
    <xf numFmtId="0" fontId="36" fillId="0" borderId="239" xfId="79" applyFont="1" applyFill="1" applyBorder="1" applyAlignment="1">
      <alignment horizontal="center" vertical="top" wrapText="1"/>
    </xf>
    <xf numFmtId="0" fontId="36" fillId="0" borderId="238" xfId="79" applyFont="1" applyFill="1" applyBorder="1" applyAlignment="1">
      <alignment horizontal="center" vertical="top" wrapText="1"/>
    </xf>
    <xf numFmtId="0" fontId="36" fillId="0" borderId="12" xfId="79" applyFont="1" applyFill="1" applyBorder="1" applyAlignment="1">
      <alignment horizontal="center" vertical="center"/>
    </xf>
    <xf numFmtId="0" fontId="36" fillId="0" borderId="28" xfId="79" applyFont="1" applyFill="1" applyBorder="1" applyAlignment="1">
      <alignment horizontal="center" vertical="center" wrapText="1"/>
    </xf>
    <xf numFmtId="0" fontId="36" fillId="0" borderId="154" xfId="79" applyFont="1" applyFill="1" applyBorder="1" applyAlignment="1">
      <alignment horizontal="left" vertical="center" wrapText="1"/>
    </xf>
    <xf numFmtId="0" fontId="36" fillId="0" borderId="28" xfId="79" applyFont="1" applyFill="1" applyBorder="1" applyAlignment="1">
      <alignment horizontal="left" vertical="center" wrapText="1"/>
    </xf>
    <xf numFmtId="0" fontId="36" fillId="0" borderId="153" xfId="79" applyFont="1" applyFill="1" applyBorder="1" applyAlignment="1">
      <alignment horizontal="left" vertical="center" wrapText="1"/>
    </xf>
    <xf numFmtId="0" fontId="36" fillId="0" borderId="154" xfId="79" applyFont="1" applyFill="1" applyBorder="1" applyAlignment="1">
      <alignment horizontal="center" vertical="center" shrinkToFit="1"/>
    </xf>
    <xf numFmtId="0" fontId="36" fillId="0" borderId="153" xfId="79" applyFont="1" applyFill="1" applyBorder="1" applyAlignment="1">
      <alignment horizontal="center" vertical="center" shrinkToFit="1"/>
    </xf>
    <xf numFmtId="0" fontId="140" fillId="0" borderId="154" xfId="79" applyFont="1" applyFill="1" applyBorder="1" applyAlignment="1">
      <alignment horizontal="center" vertical="center"/>
    </xf>
    <xf numFmtId="0" fontId="140" fillId="0" borderId="28" xfId="79" applyFont="1" applyFill="1" applyBorder="1" applyAlignment="1">
      <alignment horizontal="center" vertical="center"/>
    </xf>
    <xf numFmtId="0" fontId="140" fillId="0" borderId="12" xfId="79" applyFont="1" applyFill="1" applyBorder="1" applyAlignment="1">
      <alignment horizontal="center" vertical="center"/>
    </xf>
    <xf numFmtId="0" fontId="58" fillId="0" borderId="11" xfId="55" applyFont="1" applyFill="1" applyBorder="1" applyAlignment="1">
      <alignment horizontal="center" vertical="center"/>
    </xf>
    <xf numFmtId="0" fontId="58" fillId="0" borderId="28" xfId="55" applyFont="1" applyFill="1" applyBorder="1" applyAlignment="1">
      <alignment horizontal="center" vertical="center"/>
    </xf>
    <xf numFmtId="0" fontId="58" fillId="0" borderId="54" xfId="55" applyFont="1" applyFill="1" applyBorder="1" applyAlignment="1">
      <alignment horizontal="center" vertical="center"/>
    </xf>
    <xf numFmtId="0" fontId="58" fillId="0" borderId="57" xfId="55" applyFont="1" applyFill="1" applyBorder="1" applyAlignment="1">
      <alignment horizontal="center" vertical="center"/>
    </xf>
    <xf numFmtId="0" fontId="58" fillId="0" borderId="56" xfId="55" applyFont="1" applyFill="1" applyBorder="1" applyAlignment="1">
      <alignment horizontal="center" vertical="center"/>
    </xf>
    <xf numFmtId="0" fontId="58" fillId="0" borderId="59" xfId="55" applyFont="1" applyFill="1" applyBorder="1" applyAlignment="1">
      <alignment horizontal="center" vertical="center"/>
    </xf>
    <xf numFmtId="0" fontId="58" fillId="0" borderId="170" xfId="55" applyFont="1" applyFill="1" applyBorder="1" applyAlignment="1">
      <alignment horizontal="center" vertical="center" wrapText="1"/>
    </xf>
    <xf numFmtId="0" fontId="58" fillId="0" borderId="171" xfId="55" applyFont="1" applyFill="1" applyBorder="1" applyAlignment="1">
      <alignment horizontal="center" vertical="center"/>
    </xf>
    <xf numFmtId="0" fontId="58" fillId="0" borderId="173" xfId="55" applyFont="1" applyFill="1" applyBorder="1" applyAlignment="1">
      <alignment horizontal="center" vertical="center"/>
    </xf>
    <xf numFmtId="0" fontId="58" fillId="0" borderId="19" xfId="55" applyFont="1" applyFill="1" applyBorder="1" applyAlignment="1">
      <alignment horizontal="center" vertical="center"/>
    </xf>
    <xf numFmtId="0" fontId="58" fillId="0" borderId="171" xfId="55" applyFont="1" applyFill="1" applyBorder="1" applyAlignment="1">
      <alignment horizontal="center" vertical="center" wrapText="1"/>
    </xf>
    <xf numFmtId="0" fontId="58" fillId="0" borderId="47" xfId="55" applyFont="1" applyFill="1" applyBorder="1" applyAlignment="1">
      <alignment horizontal="center" vertical="center" wrapText="1"/>
    </xf>
    <xf numFmtId="0" fontId="58" fillId="0" borderId="48" xfId="55" applyFont="1" applyFill="1" applyBorder="1" applyAlignment="1">
      <alignment horizontal="center" vertical="center"/>
    </xf>
    <xf numFmtId="0" fontId="58" fillId="0" borderId="172" xfId="55" applyFont="1" applyFill="1" applyBorder="1" applyAlignment="1">
      <alignment horizontal="center" vertical="center"/>
    </xf>
    <xf numFmtId="0" fontId="89" fillId="0" borderId="0" xfId="55" applyFont="1" applyFill="1" applyBorder="1" applyAlignment="1">
      <alignment horizontal="center" vertical="center"/>
    </xf>
    <xf numFmtId="0" fontId="58" fillId="0" borderId="150" xfId="55" applyFont="1" applyFill="1" applyBorder="1" applyAlignment="1">
      <alignment horizontal="center" vertical="center" wrapText="1"/>
    </xf>
    <xf numFmtId="0" fontId="58" fillId="0" borderId="49" xfId="55" applyFont="1" applyFill="1" applyBorder="1" applyAlignment="1">
      <alignment horizontal="center" vertical="center"/>
    </xf>
    <xf numFmtId="0" fontId="58" fillId="0" borderId="139" xfId="55" applyFont="1" applyFill="1" applyBorder="1" applyAlignment="1">
      <alignment horizontal="center" vertical="center"/>
    </xf>
    <xf numFmtId="0" fontId="58" fillId="0" borderId="12" xfId="55" applyFont="1" applyFill="1" applyBorder="1" applyAlignment="1">
      <alignment horizontal="center" vertical="center"/>
    </xf>
    <xf numFmtId="0" fontId="58" fillId="0" borderId="175" xfId="55" applyFont="1" applyFill="1" applyBorder="1" applyAlignment="1">
      <alignment horizontal="center" vertical="center"/>
    </xf>
    <xf numFmtId="0" fontId="58" fillId="0" borderId="176" xfId="55" applyFont="1" applyFill="1" applyBorder="1" applyAlignment="1">
      <alignment horizontal="center" vertical="center"/>
    </xf>
    <xf numFmtId="0" fontId="58" fillId="0" borderId="0" xfId="55" applyFont="1" applyFill="1" applyBorder="1" applyAlignment="1">
      <alignment horizontal="center" vertical="center"/>
    </xf>
    <xf numFmtId="0" fontId="58" fillId="0" borderId="137" xfId="55" applyFont="1" applyFill="1" applyBorder="1" applyAlignment="1">
      <alignment horizontal="center" vertical="center"/>
    </xf>
    <xf numFmtId="0" fontId="58" fillId="0" borderId="58" xfId="55" applyFont="1" applyFill="1" applyBorder="1" applyAlignment="1">
      <alignment horizontal="center" vertical="center"/>
    </xf>
    <xf numFmtId="0" fontId="58" fillId="0" borderId="40" xfId="55" applyFont="1" applyFill="1" applyBorder="1" applyAlignment="1">
      <alignment horizontal="center" vertical="center" textRotation="255"/>
    </xf>
    <xf numFmtId="0" fontId="58" fillId="0" borderId="0" xfId="55" applyFont="1" applyFill="1" applyBorder="1" applyAlignment="1">
      <alignment vertical="center"/>
    </xf>
    <xf numFmtId="0" fontId="58" fillId="0" borderId="0" xfId="55" applyFont="1" applyFill="1" applyBorder="1" applyAlignment="1">
      <alignment vertical="top" wrapText="1"/>
    </xf>
    <xf numFmtId="0" fontId="58" fillId="0" borderId="46" xfId="55" applyFont="1" applyFill="1" applyBorder="1" applyAlignment="1">
      <alignment horizontal="left" vertical="center" indent="1" shrinkToFit="1"/>
    </xf>
    <xf numFmtId="0" fontId="7" fillId="0" borderId="34" xfId="72" applyBorder="1" applyAlignment="1">
      <alignment horizontal="left" vertical="center" indent="1" shrinkToFit="1"/>
    </xf>
    <xf numFmtId="0" fontId="58" fillId="0" borderId="34" xfId="55" applyFont="1" applyFill="1" applyBorder="1" applyAlignment="1">
      <alignment horizontal="center" vertical="center"/>
    </xf>
    <xf numFmtId="176" fontId="58" fillId="0" borderId="34" xfId="55" applyNumberFormat="1" applyFont="1" applyFill="1" applyBorder="1" applyAlignment="1">
      <alignment horizontal="center" vertical="center"/>
    </xf>
    <xf numFmtId="0" fontId="58" fillId="0" borderId="14" xfId="55" applyFont="1" applyFill="1" applyBorder="1" applyAlignment="1">
      <alignment horizontal="center" vertical="center"/>
    </xf>
    <xf numFmtId="0" fontId="58" fillId="0" borderId="14" xfId="55" applyFont="1" applyFill="1" applyBorder="1" applyAlignment="1">
      <alignment horizontal="center" vertical="center" wrapText="1"/>
    </xf>
    <xf numFmtId="0" fontId="58" fillId="0" borderId="114" xfId="55" applyFont="1" applyFill="1" applyBorder="1" applyAlignment="1">
      <alignment horizontal="center" vertical="center" textRotation="255"/>
    </xf>
    <xf numFmtId="0" fontId="58" fillId="0" borderId="117" xfId="55" applyFont="1" applyFill="1" applyBorder="1" applyAlignment="1">
      <alignment horizontal="center" vertical="center" textRotation="255"/>
    </xf>
    <xf numFmtId="0" fontId="58" fillId="0" borderId="121" xfId="55" applyFont="1" applyFill="1" applyBorder="1" applyAlignment="1">
      <alignment horizontal="center" vertical="center" textRotation="255"/>
    </xf>
    <xf numFmtId="0" fontId="58" fillId="0" borderId="14" xfId="55" applyFont="1" applyFill="1" applyBorder="1" applyAlignment="1">
      <alignment vertical="center" wrapText="1"/>
    </xf>
    <xf numFmtId="0" fontId="58" fillId="0" borderId="14" xfId="55" applyFont="1" applyFill="1" applyBorder="1" applyAlignment="1">
      <alignment vertical="center"/>
    </xf>
    <xf numFmtId="0" fontId="58" fillId="0" borderId="43" xfId="55" applyFont="1" applyFill="1" applyBorder="1" applyAlignment="1">
      <alignment horizontal="left" vertical="center" indent="1" shrinkToFit="1"/>
    </xf>
    <xf numFmtId="0" fontId="7" fillId="0" borderId="10" xfId="72" applyBorder="1" applyAlignment="1">
      <alignment horizontal="left" vertical="center" indent="1" shrinkToFit="1"/>
    </xf>
    <xf numFmtId="0" fontId="58" fillId="0" borderId="10" xfId="55" applyFont="1" applyFill="1" applyBorder="1" applyAlignment="1">
      <alignment horizontal="center" vertical="center"/>
    </xf>
    <xf numFmtId="176" fontId="58" fillId="0" borderId="10" xfId="55" applyNumberFormat="1" applyFont="1" applyFill="1" applyBorder="1" applyAlignment="1">
      <alignment horizontal="center" vertical="center"/>
    </xf>
    <xf numFmtId="0" fontId="58" fillId="0" borderId="31" xfId="55" applyFont="1" applyFill="1" applyBorder="1" applyAlignment="1">
      <alignment horizontal="center" vertical="center"/>
    </xf>
    <xf numFmtId="0" fontId="58" fillId="0" borderId="169" xfId="55" applyFont="1" applyFill="1" applyBorder="1" applyAlignment="1">
      <alignment horizontal="center" vertical="center" textRotation="255"/>
    </xf>
    <xf numFmtId="0" fontId="58" fillId="0" borderId="112" xfId="55" applyFont="1" applyFill="1" applyBorder="1" applyAlignment="1">
      <alignment horizontal="center" vertical="center" textRotation="255"/>
    </xf>
    <xf numFmtId="0" fontId="58" fillId="0" borderId="31" xfId="55" applyFont="1" applyFill="1" applyBorder="1" applyAlignment="1">
      <alignment horizontal="left" vertical="center"/>
    </xf>
    <xf numFmtId="0" fontId="58" fillId="0" borderId="0" xfId="55" applyFont="1" applyFill="1" applyBorder="1" applyAlignment="1">
      <alignment horizontal="left" vertical="center"/>
    </xf>
    <xf numFmtId="0" fontId="58" fillId="34" borderId="44" xfId="55" applyFont="1" applyFill="1" applyBorder="1" applyAlignment="1">
      <alignment vertical="center"/>
    </xf>
    <xf numFmtId="0" fontId="58" fillId="34" borderId="14" xfId="55" applyFont="1" applyFill="1" applyBorder="1" applyAlignment="1">
      <alignment vertical="center"/>
    </xf>
    <xf numFmtId="0" fontId="58" fillId="34" borderId="45" xfId="55" applyFont="1" applyFill="1" applyBorder="1" applyAlignment="1">
      <alignment vertical="center"/>
    </xf>
    <xf numFmtId="0" fontId="58" fillId="34" borderId="0" xfId="55" applyFont="1" applyFill="1" applyBorder="1" applyAlignment="1">
      <alignment horizontal="center" vertical="center"/>
    </xf>
    <xf numFmtId="0" fontId="58" fillId="34" borderId="0" xfId="55" applyFont="1" applyFill="1" applyBorder="1" applyAlignment="1">
      <alignment vertical="center"/>
    </xf>
    <xf numFmtId="0" fontId="58" fillId="0" borderId="44" xfId="55" applyFont="1" applyFill="1" applyBorder="1" applyAlignment="1">
      <alignment horizontal="center" vertical="center"/>
    </xf>
    <xf numFmtId="0" fontId="58" fillId="0" borderId="45" xfId="55" applyFont="1" applyFill="1" applyBorder="1" applyAlignment="1">
      <alignment horizontal="center" vertical="center"/>
    </xf>
    <xf numFmtId="0" fontId="58" fillId="30" borderId="137" xfId="55" applyNumberFormat="1" applyFont="1" applyFill="1" applyBorder="1" applyAlignment="1">
      <alignment vertical="center" shrinkToFit="1"/>
    </xf>
    <xf numFmtId="0" fontId="58" fillId="30" borderId="56" xfId="55" applyNumberFormat="1" applyFont="1" applyFill="1" applyBorder="1" applyAlignment="1">
      <alignment vertical="center" shrinkToFit="1"/>
    </xf>
    <xf numFmtId="0" fontId="58" fillId="30" borderId="59" xfId="55" applyNumberFormat="1" applyFont="1" applyFill="1" applyBorder="1" applyAlignment="1">
      <alignment vertical="center" shrinkToFit="1"/>
    </xf>
    <xf numFmtId="0" fontId="53" fillId="34" borderId="0" xfId="55" applyFont="1" applyFill="1" applyBorder="1" applyAlignment="1">
      <alignment horizontal="left" vertical="top" wrapText="1"/>
    </xf>
    <xf numFmtId="0" fontId="58" fillId="0" borderId="34" xfId="55" applyFont="1" applyFill="1" applyBorder="1" applyAlignment="1">
      <alignment horizontal="left" vertical="center"/>
    </xf>
    <xf numFmtId="0" fontId="20" fillId="0" borderId="0" xfId="55" applyFont="1" applyFill="1" applyAlignment="1">
      <alignment horizontal="center" vertical="center"/>
    </xf>
    <xf numFmtId="0" fontId="58" fillId="0" borderId="150" xfId="55" applyFont="1" applyFill="1" applyBorder="1" applyAlignment="1">
      <alignment horizontal="center" vertical="center"/>
    </xf>
    <xf numFmtId="0" fontId="58" fillId="34" borderId="150" xfId="55" applyFont="1" applyFill="1" applyBorder="1" applyAlignment="1">
      <alignment vertical="center"/>
    </xf>
    <xf numFmtId="0" fontId="58" fillId="34" borderId="48" xfId="55" applyFont="1" applyFill="1" applyBorder="1" applyAlignment="1">
      <alignment vertical="center"/>
    </xf>
    <xf numFmtId="0" fontId="58" fillId="34" borderId="48" xfId="55" applyFont="1" applyFill="1" applyBorder="1" applyAlignment="1">
      <alignment horizontal="center" vertical="center"/>
    </xf>
    <xf numFmtId="0" fontId="58" fillId="34" borderId="48" xfId="55" applyFont="1" applyFill="1" applyBorder="1">
      <alignment vertical="center"/>
    </xf>
    <xf numFmtId="0" fontId="58" fillId="34" borderId="49" xfId="55" applyFont="1" applyFill="1" applyBorder="1">
      <alignment vertical="center"/>
    </xf>
    <xf numFmtId="0" fontId="58" fillId="0" borderId="47" xfId="55" applyFont="1" applyFill="1" applyBorder="1" applyAlignment="1">
      <alignment horizontal="center" vertical="center"/>
    </xf>
    <xf numFmtId="176" fontId="56" fillId="34" borderId="48" xfId="58" applyNumberFormat="1" applyFont="1" applyFill="1" applyBorder="1" applyAlignment="1">
      <alignment horizontal="center" vertical="center" shrinkToFit="1"/>
    </xf>
    <xf numFmtId="0" fontId="119" fillId="0" borderId="21" xfId="81" applyFont="1" applyBorder="1" applyAlignment="1">
      <alignment horizontal="center" vertical="center" shrinkToFit="1"/>
    </xf>
    <xf numFmtId="0" fontId="119" fillId="0" borderId="23" xfId="81" applyFont="1" applyBorder="1" applyAlignment="1">
      <alignment horizontal="center" vertical="center" shrinkToFit="1"/>
    </xf>
    <xf numFmtId="0" fontId="119" fillId="0" borderId="19" xfId="81" applyFont="1" applyBorder="1" applyAlignment="1">
      <alignment horizontal="left" vertical="center" wrapText="1"/>
    </xf>
    <xf numFmtId="0" fontId="119" fillId="0" borderId="219" xfId="81" applyFont="1" applyBorder="1" applyAlignment="1">
      <alignment horizontal="center" vertical="center" wrapText="1"/>
    </xf>
    <xf numFmtId="0" fontId="82" fillId="0" borderId="0" xfId="81" applyFont="1" applyAlignment="1">
      <alignment horizontal="left" vertical="top" wrapText="1"/>
    </xf>
    <xf numFmtId="0" fontId="82" fillId="0" borderId="0" xfId="81" applyFont="1" applyAlignment="1">
      <alignment vertical="center" wrapText="1"/>
    </xf>
    <xf numFmtId="0" fontId="82" fillId="0" borderId="216" xfId="81" applyFont="1" applyBorder="1" applyAlignment="1">
      <alignment horizontal="center" vertical="center"/>
    </xf>
    <xf numFmtId="0" fontId="119" fillId="0" borderId="218" xfId="81" applyFont="1" applyBorder="1" applyAlignment="1">
      <alignment horizontal="center" vertical="center" wrapText="1"/>
    </xf>
    <xf numFmtId="0" fontId="82" fillId="0" borderId="165" xfId="81" applyFont="1" applyBorder="1" applyAlignment="1">
      <alignment horizontal="center" vertical="center"/>
    </xf>
    <xf numFmtId="0" fontId="82" fillId="0" borderId="165" xfId="81" applyFont="1" applyBorder="1">
      <alignment vertical="center"/>
    </xf>
    <xf numFmtId="0" fontId="119" fillId="0" borderId="22" xfId="81" applyFont="1" applyBorder="1" applyAlignment="1">
      <alignment horizontal="center" vertical="center" shrinkToFit="1"/>
    </xf>
    <xf numFmtId="0" fontId="120" fillId="0" borderId="19" xfId="81" applyFont="1" applyBorder="1" applyAlignment="1">
      <alignment horizontal="left" vertical="center" wrapText="1" shrinkToFit="1"/>
    </xf>
    <xf numFmtId="0" fontId="120" fillId="0" borderId="19" xfId="81" applyFont="1" applyBorder="1" applyAlignment="1">
      <alignment horizontal="left" vertical="center" shrinkToFit="1"/>
    </xf>
    <xf numFmtId="0" fontId="118" fillId="0" borderId="0" xfId="81" applyFont="1" applyAlignment="1">
      <alignment horizontal="center" vertical="center"/>
    </xf>
    <xf numFmtId="0" fontId="82" fillId="0" borderId="0" xfId="81" applyFont="1" applyAlignment="1">
      <alignment horizontal="center" vertical="center"/>
    </xf>
    <xf numFmtId="0" fontId="82" fillId="0" borderId="217" xfId="81" applyFont="1" applyBorder="1" applyAlignment="1">
      <alignment horizontal="center" vertical="center"/>
    </xf>
    <xf numFmtId="0" fontId="82" fillId="0" borderId="55" xfId="81" applyFont="1" applyBorder="1" applyAlignment="1">
      <alignment horizontal="center" vertical="center"/>
    </xf>
    <xf numFmtId="0" fontId="82" fillId="0" borderId="200" xfId="81" applyFont="1" applyBorder="1" applyAlignment="1">
      <alignment horizontal="center" vertical="center"/>
    </xf>
    <xf numFmtId="0" fontId="82" fillId="0" borderId="23" xfId="81" applyFont="1" applyBorder="1" applyAlignment="1">
      <alignment horizontal="center" vertical="center"/>
    </xf>
    <xf numFmtId="0" fontId="82" fillId="0" borderId="19" xfId="81" applyFont="1" applyBorder="1" applyAlignment="1">
      <alignment horizontal="center" vertical="center"/>
    </xf>
    <xf numFmtId="0" fontId="122" fillId="35" borderId="219" xfId="81" applyFont="1" applyFill="1" applyBorder="1" applyAlignment="1">
      <alignment horizontal="center" vertical="center" wrapText="1"/>
    </xf>
    <xf numFmtId="0" fontId="122" fillId="35" borderId="21" xfId="81" applyFont="1" applyFill="1" applyBorder="1" applyAlignment="1">
      <alignment horizontal="center" vertical="center" shrinkToFit="1"/>
    </xf>
    <xf numFmtId="0" fontId="122" fillId="35" borderId="23" xfId="81" applyFont="1" applyFill="1" applyBorder="1" applyAlignment="1">
      <alignment horizontal="center" vertical="center" shrinkToFit="1"/>
    </xf>
    <xf numFmtId="0" fontId="122" fillId="35" borderId="19" xfId="81" applyFont="1" applyFill="1" applyBorder="1" applyAlignment="1">
      <alignment horizontal="left" vertical="center" wrapText="1"/>
    </xf>
    <xf numFmtId="0" fontId="122" fillId="35" borderId="21" xfId="81" applyFont="1" applyFill="1" applyBorder="1" applyAlignment="1">
      <alignment horizontal="center" vertical="center" wrapText="1"/>
    </xf>
    <xf numFmtId="0" fontId="122" fillId="35" borderId="23" xfId="81" applyFont="1" applyFill="1" applyBorder="1" applyAlignment="1">
      <alignment horizontal="center" vertical="center" wrapText="1"/>
    </xf>
    <xf numFmtId="0" fontId="122" fillId="35" borderId="21" xfId="81" applyFont="1" applyFill="1" applyBorder="1" applyAlignment="1">
      <alignment horizontal="center" vertical="center"/>
    </xf>
    <xf numFmtId="0" fontId="122" fillId="35" borderId="23" xfId="81" applyFont="1" applyFill="1" applyBorder="1" applyAlignment="1">
      <alignment horizontal="center" vertical="center"/>
    </xf>
    <xf numFmtId="0" fontId="123" fillId="35" borderId="21" xfId="81" applyFont="1" applyFill="1" applyBorder="1" applyAlignment="1">
      <alignment horizontal="center" vertical="center" wrapText="1" shrinkToFit="1"/>
    </xf>
    <xf numFmtId="0" fontId="123" fillId="35" borderId="23" xfId="81" applyFont="1" applyFill="1" applyBorder="1" applyAlignment="1">
      <alignment horizontal="center" vertical="center" wrapText="1" shrinkToFit="1"/>
    </xf>
    <xf numFmtId="0" fontId="119" fillId="0" borderId="21" xfId="81" applyFont="1" applyBorder="1" applyAlignment="1">
      <alignment horizontal="center" vertical="center" wrapText="1"/>
    </xf>
    <xf numFmtId="0" fontId="119" fillId="0" borderId="23" xfId="81" applyFont="1" applyBorder="1" applyAlignment="1">
      <alignment horizontal="center" vertical="center" wrapText="1"/>
    </xf>
    <xf numFmtId="0" fontId="82" fillId="0" borderId="21" xfId="81" applyFont="1" applyBorder="1" applyAlignment="1">
      <alignment horizontal="center" vertical="center"/>
    </xf>
    <xf numFmtId="0" fontId="121" fillId="35" borderId="217" xfId="81" applyFont="1" applyFill="1" applyBorder="1" applyAlignment="1">
      <alignment horizontal="center" vertical="center"/>
    </xf>
    <xf numFmtId="0" fontId="121" fillId="35" borderId="55" xfId="81" applyFont="1" applyFill="1" applyBorder="1" applyAlignment="1">
      <alignment horizontal="center" vertical="center"/>
    </xf>
    <xf numFmtId="0" fontId="121" fillId="35" borderId="200" xfId="81" applyFont="1" applyFill="1" applyBorder="1" applyAlignment="1">
      <alignment horizontal="center" vertical="center"/>
    </xf>
    <xf numFmtId="0" fontId="121" fillId="35" borderId="23" xfId="81" applyFont="1" applyFill="1" applyBorder="1" applyAlignment="1">
      <alignment horizontal="center" vertical="center"/>
    </xf>
    <xf numFmtId="0" fontId="121" fillId="35" borderId="19" xfId="81" applyFont="1" applyFill="1" applyBorder="1" applyAlignment="1">
      <alignment horizontal="center" vertical="center"/>
    </xf>
    <xf numFmtId="0" fontId="119" fillId="0" borderId="22" xfId="81" applyFont="1" applyBorder="1" applyAlignment="1">
      <alignment horizontal="center" vertical="center" wrapText="1"/>
    </xf>
    <xf numFmtId="0" fontId="82" fillId="0" borderId="22" xfId="81" applyFont="1" applyBorder="1" applyAlignment="1">
      <alignment horizontal="center" vertical="center"/>
    </xf>
    <xf numFmtId="0" fontId="1" fillId="0" borderId="0" xfId="81" applyAlignment="1">
      <alignment vertical="center" wrapText="1"/>
    </xf>
    <xf numFmtId="0" fontId="119" fillId="0" borderId="21" xfId="81" applyFont="1" applyBorder="1" applyAlignment="1">
      <alignment horizontal="center" vertical="center"/>
    </xf>
    <xf numFmtId="0" fontId="119" fillId="0" borderId="23" xfId="81" applyFont="1" applyBorder="1" applyAlignment="1">
      <alignment horizontal="center" vertical="center"/>
    </xf>
    <xf numFmtId="0" fontId="120" fillId="0" borderId="21" xfId="81" applyFont="1" applyBorder="1" applyAlignment="1">
      <alignment horizontal="left" vertical="center" wrapText="1" shrinkToFit="1"/>
    </xf>
    <xf numFmtId="0" fontId="120" fillId="0" borderId="23" xfId="81" applyFont="1" applyBorder="1" applyAlignment="1">
      <alignment horizontal="left" vertical="center" wrapText="1" shrinkToFit="1"/>
    </xf>
    <xf numFmtId="0" fontId="123" fillId="35" borderId="19" xfId="81" applyFont="1" applyFill="1" applyBorder="1" applyAlignment="1">
      <alignment horizontal="left" vertical="center" wrapText="1" shrinkToFit="1"/>
    </xf>
    <xf numFmtId="0" fontId="123" fillId="35" borderId="19" xfId="81" applyFont="1" applyFill="1" applyBorder="1" applyAlignment="1">
      <alignment horizontal="left" vertical="center" shrinkToFit="1"/>
    </xf>
    <xf numFmtId="0" fontId="121" fillId="35" borderId="21" xfId="81" applyFont="1" applyFill="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1" xfId="0" applyFont="1" applyBorder="1" applyAlignment="1">
      <alignment horizontal="right" vertical="center" wrapText="1"/>
    </xf>
    <xf numFmtId="0" fontId="17" fillId="0" borderId="11" xfId="0" applyFont="1" applyBorder="1" applyAlignment="1">
      <alignment horizontal="right" vertical="center"/>
    </xf>
    <xf numFmtId="0" fontId="17" fillId="0" borderId="12" xfId="0" applyFont="1" applyBorder="1" applyAlignment="1">
      <alignment horizontal="left" vertical="center"/>
    </xf>
    <xf numFmtId="0" fontId="17" fillId="0" borderId="19" xfId="0" applyFont="1" applyBorder="1" applyAlignment="1">
      <alignment horizontal="center" vertical="center"/>
    </xf>
    <xf numFmtId="0" fontId="17" fillId="0" borderId="27" xfId="0" applyFont="1" applyBorder="1" applyAlignment="1">
      <alignment horizontal="left" vertical="center" wrapText="1"/>
    </xf>
    <xf numFmtId="0" fontId="17" fillId="0" borderId="15" xfId="0" applyFont="1" applyBorder="1" applyAlignment="1">
      <alignment horizontal="left" vertical="center"/>
    </xf>
    <xf numFmtId="0" fontId="17" fillId="0" borderId="26" xfId="0" applyFont="1" applyBorder="1" applyAlignment="1">
      <alignment horizontal="left" vertical="center"/>
    </xf>
    <xf numFmtId="0" fontId="0" fillId="0" borderId="0" xfId="0" applyAlignment="1">
      <alignment horizontal="left"/>
    </xf>
    <xf numFmtId="0" fontId="102" fillId="0" borderId="0" xfId="0" applyFont="1" applyAlignment="1">
      <alignment horizontal="center" vertical="center"/>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58" fillId="0" borderId="150" xfId="55" applyFont="1" applyFill="1" applyBorder="1" applyAlignment="1">
      <alignment vertical="center"/>
    </xf>
    <xf numFmtId="0" fontId="58" fillId="0" borderId="48" xfId="55" applyFont="1" applyFill="1" applyBorder="1" applyAlignment="1">
      <alignment vertical="center"/>
    </xf>
    <xf numFmtId="0" fontId="58" fillId="0" borderId="48" xfId="55" applyFont="1" applyFill="1" applyBorder="1">
      <alignment vertical="center"/>
    </xf>
    <xf numFmtId="0" fontId="58" fillId="0" borderId="49" xfId="55" applyFont="1" applyFill="1" applyBorder="1">
      <alignment vertical="center"/>
    </xf>
    <xf numFmtId="176" fontId="58" fillId="34" borderId="47" xfId="55" applyNumberFormat="1" applyFont="1" applyFill="1" applyBorder="1" applyAlignment="1">
      <alignment horizontal="center" vertical="center"/>
    </xf>
    <xf numFmtId="176" fontId="58" fillId="34" borderId="48" xfId="55" applyNumberFormat="1" applyFont="1" applyFill="1" applyBorder="1" applyAlignment="1">
      <alignment horizontal="center" vertical="center"/>
    </xf>
    <xf numFmtId="176" fontId="58" fillId="34" borderId="172" xfId="55" applyNumberFormat="1" applyFont="1" applyFill="1" applyBorder="1" applyAlignment="1">
      <alignment horizontal="center" vertical="center"/>
    </xf>
    <xf numFmtId="0" fontId="58" fillId="0" borderId="44" xfId="55" applyFont="1" applyFill="1" applyBorder="1" applyAlignment="1">
      <alignment vertical="center"/>
    </xf>
    <xf numFmtId="0" fontId="58" fillId="0" borderId="45" xfId="55" applyFont="1" applyFill="1" applyBorder="1" applyAlignment="1">
      <alignment vertical="center"/>
    </xf>
    <xf numFmtId="0" fontId="58" fillId="30" borderId="139" xfId="55" applyNumberFormat="1" applyFont="1" applyFill="1" applyBorder="1" applyAlignment="1">
      <alignment horizontal="left" vertical="center" wrapText="1" indent="1"/>
    </xf>
    <xf numFmtId="0" fontId="58" fillId="30" borderId="28" xfId="55" applyNumberFormat="1" applyFont="1" applyFill="1" applyBorder="1" applyAlignment="1">
      <alignment horizontal="left" vertical="center" wrapText="1" indent="1"/>
    </xf>
    <xf numFmtId="0" fontId="58" fillId="30" borderId="54" xfId="55" applyNumberFormat="1" applyFont="1" applyFill="1" applyBorder="1" applyAlignment="1">
      <alignment horizontal="left" vertical="center" wrapText="1" indent="1"/>
    </xf>
    <xf numFmtId="0" fontId="58" fillId="30" borderId="137" xfId="55" quotePrefix="1" applyNumberFormat="1" applyFont="1" applyFill="1" applyBorder="1" applyAlignment="1">
      <alignment horizontal="left" vertical="center" wrapText="1" indent="1"/>
    </xf>
    <xf numFmtId="0" fontId="58" fillId="30" borderId="56" xfId="55" applyNumberFormat="1" applyFont="1" applyFill="1" applyBorder="1" applyAlignment="1">
      <alignment horizontal="left" vertical="center" wrapText="1" indent="1"/>
    </xf>
    <xf numFmtId="0" fontId="58" fillId="30" borderId="59" xfId="55" applyNumberFormat="1" applyFont="1" applyFill="1" applyBorder="1" applyAlignment="1">
      <alignment horizontal="left" vertical="center" wrapText="1" indent="1"/>
    </xf>
    <xf numFmtId="0" fontId="74" fillId="0" borderId="0" xfId="73" applyFont="1" applyFill="1" applyAlignment="1">
      <alignment horizontal="right" vertical="center" shrinkToFit="1"/>
    </xf>
    <xf numFmtId="176" fontId="93" fillId="0" borderId="0" xfId="58" applyNumberFormat="1" applyFont="1" applyFill="1" applyBorder="1" applyAlignment="1">
      <alignment horizontal="center" vertical="center" shrinkToFit="1"/>
    </xf>
    <xf numFmtId="0" fontId="75" fillId="0" borderId="0" xfId="73" applyFont="1" applyAlignment="1">
      <alignment horizontal="left" vertical="center"/>
    </xf>
    <xf numFmtId="176" fontId="126" fillId="0" borderId="0" xfId="73" applyNumberFormat="1" applyFont="1" applyFill="1" applyBorder="1" applyAlignment="1" applyProtection="1">
      <alignment horizontal="left" vertical="center"/>
      <protection locked="0"/>
    </xf>
    <xf numFmtId="0" fontId="75" fillId="0" borderId="0" xfId="73" applyFont="1" applyBorder="1" applyAlignment="1">
      <alignment horizontal="left" vertical="center"/>
    </xf>
    <xf numFmtId="183" fontId="75" fillId="0" borderId="0" xfId="73" applyNumberFormat="1" applyFont="1" applyFill="1" applyAlignment="1">
      <alignment horizontal="left" vertical="center"/>
    </xf>
    <xf numFmtId="176" fontId="126" fillId="0" borderId="0" xfId="73" applyNumberFormat="1" applyFont="1" applyFill="1" applyAlignment="1" applyProtection="1">
      <alignment horizontal="left" vertical="center"/>
      <protection locked="0"/>
    </xf>
    <xf numFmtId="0" fontId="127" fillId="0" borderId="11" xfId="73" applyFont="1" applyFill="1" applyBorder="1" applyAlignment="1">
      <alignment horizontal="center" vertical="center"/>
    </xf>
    <xf numFmtId="0" fontId="127" fillId="0" borderId="28" xfId="73" applyFont="1" applyFill="1" applyBorder="1" applyAlignment="1">
      <alignment horizontal="center" vertical="center"/>
    </xf>
    <xf numFmtId="0" fontId="127" fillId="0" borderId="12" xfId="73" applyFont="1" applyFill="1" applyBorder="1" applyAlignment="1">
      <alignment horizontal="center" vertical="center"/>
    </xf>
    <xf numFmtId="0" fontId="128" fillId="0" borderId="21" xfId="73" applyFont="1" applyBorder="1" applyAlignment="1">
      <alignment horizontal="center" vertical="center" wrapText="1" shrinkToFit="1"/>
    </xf>
    <xf numFmtId="0" fontId="128" fillId="0" borderId="23" xfId="73" applyFont="1" applyBorder="1" applyAlignment="1">
      <alignment horizontal="center" vertical="center" shrinkToFit="1"/>
    </xf>
    <xf numFmtId="0" fontId="74" fillId="0" borderId="13" xfId="73" applyFont="1" applyBorder="1" applyAlignment="1">
      <alignment horizontal="center" vertical="center"/>
    </xf>
    <xf numFmtId="0" fontId="74" fillId="0" borderId="14" xfId="73" applyFont="1" applyBorder="1" applyAlignment="1">
      <alignment horizontal="center" vertical="center"/>
    </xf>
    <xf numFmtId="0" fontId="74" fillId="0" borderId="18" xfId="73" applyFont="1" applyBorder="1" applyAlignment="1">
      <alignment horizontal="center" vertical="center"/>
    </xf>
    <xf numFmtId="0" fontId="74" fillId="0" borderId="10" xfId="73" applyFont="1" applyBorder="1" applyAlignment="1">
      <alignment horizontal="center" vertical="center"/>
    </xf>
    <xf numFmtId="0" fontId="74" fillId="0" borderId="27" xfId="73" applyFont="1" applyBorder="1" applyAlignment="1">
      <alignment horizontal="center" vertical="center"/>
    </xf>
    <xf numFmtId="0" fontId="74" fillId="0" borderId="26" xfId="73" applyFont="1" applyBorder="1" applyAlignment="1">
      <alignment horizontal="center" vertical="center"/>
    </xf>
    <xf numFmtId="0" fontId="74" fillId="0" borderId="13" xfId="73" applyFont="1" applyBorder="1" applyAlignment="1">
      <alignment horizontal="center" vertical="center" wrapText="1"/>
    </xf>
    <xf numFmtId="0" fontId="74" fillId="0" borderId="14" xfId="73" applyFont="1" applyBorder="1" applyAlignment="1">
      <alignment horizontal="center" vertical="center" wrapText="1"/>
    </xf>
    <xf numFmtId="0" fontId="124" fillId="0" borderId="13" xfId="73" applyFont="1" applyBorder="1" applyAlignment="1">
      <alignment horizontal="center" vertical="center" wrapText="1" shrinkToFit="1"/>
    </xf>
    <xf numFmtId="0" fontId="124" fillId="0" borderId="14" xfId="73" applyFont="1" applyBorder="1" applyAlignment="1">
      <alignment horizontal="center" vertical="center" wrapText="1" shrinkToFit="1"/>
    </xf>
    <xf numFmtId="0" fontId="124" fillId="0" borderId="27" xfId="73" applyFont="1" applyBorder="1" applyAlignment="1">
      <alignment horizontal="center" vertical="center" wrapText="1" shrinkToFit="1"/>
    </xf>
    <xf numFmtId="0" fontId="76" fillId="0" borderId="18" xfId="73" applyFont="1" applyBorder="1" applyAlignment="1">
      <alignment horizontal="center" vertical="center"/>
    </xf>
    <xf numFmtId="0" fontId="76" fillId="0" borderId="10" xfId="73" applyFont="1" applyBorder="1" applyAlignment="1">
      <alignment horizontal="center" vertical="center"/>
    </xf>
    <xf numFmtId="0" fontId="76" fillId="0" borderId="18" xfId="73" applyFont="1" applyBorder="1" applyAlignment="1">
      <alignment horizontal="center" vertical="center" wrapText="1" shrinkToFit="1"/>
    </xf>
    <xf numFmtId="0" fontId="76" fillId="0" borderId="10" xfId="73" applyFont="1" applyBorder="1" applyAlignment="1">
      <alignment horizontal="center" vertical="center" wrapText="1" shrinkToFit="1"/>
    </xf>
    <xf numFmtId="0" fontId="76" fillId="0" borderId="26" xfId="73" applyFont="1" applyBorder="1" applyAlignment="1">
      <alignment horizontal="center" vertical="center" wrapText="1" shrinkToFit="1"/>
    </xf>
    <xf numFmtId="0" fontId="76" fillId="0" borderId="10" xfId="73" applyFont="1" applyBorder="1" applyAlignment="1">
      <alignment horizontal="center" vertical="center" wrapText="1"/>
    </xf>
    <xf numFmtId="0" fontId="76" fillId="0" borderId="26" xfId="73" applyFont="1" applyBorder="1" applyAlignment="1">
      <alignment horizontal="center" vertical="center"/>
    </xf>
    <xf numFmtId="0" fontId="74" fillId="0" borderId="94" xfId="73" applyFont="1" applyBorder="1" applyAlignment="1">
      <alignment horizontal="center" vertical="center"/>
    </xf>
    <xf numFmtId="0" fontId="74" fillId="0" borderId="96" xfId="73" applyFont="1" applyBorder="1" applyAlignment="1">
      <alignment horizontal="center" vertical="center"/>
    </xf>
    <xf numFmtId="0" fontId="74" fillId="0" borderId="97" xfId="73" applyFont="1" applyBorder="1" applyAlignment="1">
      <alignment horizontal="center" vertical="center"/>
    </xf>
    <xf numFmtId="0" fontId="74" fillId="0" borderId="21" xfId="73" applyFont="1" applyBorder="1" applyAlignment="1">
      <alignment horizontal="center" vertical="center" textRotation="255"/>
    </xf>
    <xf numFmtId="0" fontId="74" fillId="0" borderId="22" xfId="73" applyFont="1" applyBorder="1" applyAlignment="1">
      <alignment horizontal="center" vertical="center" textRotation="255"/>
    </xf>
    <xf numFmtId="0" fontId="74" fillId="0" borderId="23" xfId="73" applyFont="1" applyBorder="1" applyAlignment="1">
      <alignment horizontal="center" vertical="center" textRotation="255"/>
    </xf>
    <xf numFmtId="0" fontId="74" fillId="0" borderId="13" xfId="73" applyFont="1" applyFill="1" applyBorder="1" applyAlignment="1">
      <alignment horizontal="left" vertical="center" wrapText="1"/>
    </xf>
    <xf numFmtId="0" fontId="74" fillId="0" borderId="27" xfId="73" applyFont="1" applyFill="1" applyBorder="1" applyAlignment="1">
      <alignment horizontal="left" vertical="center" wrapText="1"/>
    </xf>
    <xf numFmtId="0" fontId="74" fillId="0" borderId="16" xfId="73" applyFont="1" applyFill="1" applyBorder="1" applyAlignment="1">
      <alignment horizontal="left" vertical="center" wrapText="1"/>
    </xf>
    <xf numFmtId="0" fontId="74" fillId="0" borderId="15" xfId="73" applyFont="1" applyFill="1" applyBorder="1" applyAlignment="1">
      <alignment horizontal="left" vertical="center" wrapText="1"/>
    </xf>
    <xf numFmtId="0" fontId="74" fillId="0" borderId="18" xfId="73" applyFont="1" applyFill="1" applyBorder="1" applyAlignment="1">
      <alignment horizontal="left" vertical="center" wrapText="1"/>
    </xf>
    <xf numFmtId="0" fontId="74" fillId="0" borderId="26" xfId="73" applyFont="1" applyFill="1" applyBorder="1" applyAlignment="1">
      <alignment horizontal="left" vertical="center" wrapText="1"/>
    </xf>
    <xf numFmtId="0" fontId="74" fillId="0" borderId="13" xfId="73" applyFont="1" applyFill="1" applyBorder="1" applyAlignment="1">
      <alignment horizontal="center" vertical="center" shrinkToFit="1"/>
    </xf>
    <xf numFmtId="0" fontId="74" fillId="0" borderId="14" xfId="73" applyFont="1" applyFill="1" applyBorder="1" applyAlignment="1">
      <alignment horizontal="center" vertical="center" shrinkToFit="1"/>
    </xf>
    <xf numFmtId="0" fontId="74" fillId="0" borderId="27" xfId="73" applyFont="1" applyFill="1" applyBorder="1" applyAlignment="1">
      <alignment horizontal="center" vertical="center" shrinkToFit="1"/>
    </xf>
    <xf numFmtId="180" fontId="74" fillId="0" borderId="13" xfId="73" applyNumberFormat="1" applyFont="1" applyBorder="1" applyAlignment="1">
      <alignment horizontal="center" vertical="center"/>
    </xf>
    <xf numFmtId="182" fontId="74" fillId="0" borderId="13" xfId="74" applyNumberFormat="1" applyFont="1" applyBorder="1" applyAlignment="1">
      <alignment horizontal="center" vertical="center"/>
    </xf>
    <xf numFmtId="182" fontId="74" fillId="0" borderId="14" xfId="74" applyNumberFormat="1" applyFont="1" applyBorder="1" applyAlignment="1">
      <alignment horizontal="center" vertical="center"/>
    </xf>
    <xf numFmtId="182" fontId="74" fillId="0" borderId="27" xfId="74" applyNumberFormat="1" applyFont="1" applyBorder="1" applyAlignment="1">
      <alignment horizontal="center" vertical="center"/>
    </xf>
    <xf numFmtId="182" fontId="127" fillId="0" borderId="13" xfId="73" applyNumberFormat="1" applyFont="1" applyBorder="1" applyAlignment="1">
      <alignment horizontal="center" vertical="center"/>
    </xf>
    <xf numFmtId="182" fontId="127" fillId="0" borderId="14" xfId="73" applyNumberFormat="1" applyFont="1" applyBorder="1" applyAlignment="1">
      <alignment horizontal="center" vertical="center"/>
    </xf>
    <xf numFmtId="182" fontId="127" fillId="0" borderId="27" xfId="73" applyNumberFormat="1" applyFont="1" applyBorder="1" applyAlignment="1">
      <alignment horizontal="center" vertical="center"/>
    </xf>
    <xf numFmtId="182" fontId="127" fillId="0" borderId="16" xfId="73" applyNumberFormat="1" applyFont="1" applyBorder="1" applyAlignment="1">
      <alignment horizontal="center" vertical="center"/>
    </xf>
    <xf numFmtId="182" fontId="127" fillId="0" borderId="0" xfId="73" applyNumberFormat="1" applyFont="1" applyBorder="1" applyAlignment="1">
      <alignment horizontal="center" vertical="center"/>
    </xf>
    <xf numFmtId="182" fontId="127" fillId="0" borderId="15" xfId="73" applyNumberFormat="1" applyFont="1" applyBorder="1" applyAlignment="1">
      <alignment horizontal="center" vertical="center"/>
    </xf>
    <xf numFmtId="182" fontId="127" fillId="0" borderId="18" xfId="73" applyNumberFormat="1" applyFont="1" applyBorder="1" applyAlignment="1">
      <alignment horizontal="center" vertical="center"/>
    </xf>
    <xf numFmtId="182" fontId="127" fillId="0" borderId="10" xfId="73" applyNumberFormat="1" applyFont="1" applyBorder="1" applyAlignment="1">
      <alignment horizontal="center" vertical="center"/>
    </xf>
    <xf numFmtId="182" fontId="129" fillId="36" borderId="242" xfId="73" applyNumberFormat="1" applyFont="1" applyFill="1" applyBorder="1" applyAlignment="1">
      <alignment horizontal="left" vertical="center"/>
    </xf>
    <xf numFmtId="182" fontId="129" fillId="36" borderId="243" xfId="73" applyNumberFormat="1" applyFont="1" applyFill="1" applyBorder="1" applyAlignment="1">
      <alignment horizontal="left" vertical="center"/>
    </xf>
    <xf numFmtId="182" fontId="129" fillId="36" borderId="244" xfId="73" applyNumberFormat="1" applyFont="1" applyFill="1" applyBorder="1" applyAlignment="1">
      <alignment horizontal="left" vertical="center"/>
    </xf>
    <xf numFmtId="0" fontId="74" fillId="0" borderId="16" xfId="73" applyFont="1" applyFill="1" applyBorder="1" applyAlignment="1">
      <alignment horizontal="center" vertical="center" shrinkToFit="1"/>
    </xf>
    <xf numFmtId="0" fontId="74" fillId="0" borderId="0" xfId="73" applyFont="1" applyFill="1" applyBorder="1" applyAlignment="1">
      <alignment horizontal="center" vertical="center" shrinkToFit="1"/>
    </xf>
    <xf numFmtId="0" fontId="74" fillId="0" borderId="15" xfId="73" applyFont="1" applyFill="1" applyBorder="1" applyAlignment="1">
      <alignment horizontal="center" vertical="center" shrinkToFit="1"/>
    </xf>
    <xf numFmtId="180" fontId="74" fillId="0" borderId="16" xfId="73" applyNumberFormat="1" applyFont="1" applyBorder="1" applyAlignment="1">
      <alignment horizontal="center" vertical="center"/>
    </xf>
    <xf numFmtId="0" fontId="74" fillId="0" borderId="0" xfId="73" applyFont="1" applyBorder="1" applyAlignment="1">
      <alignment horizontal="center" vertical="center"/>
    </xf>
    <xf numFmtId="182" fontId="74" fillId="0" borderId="102" xfId="74" applyNumberFormat="1" applyFont="1" applyBorder="1" applyAlignment="1">
      <alignment horizontal="center" vertical="center"/>
    </xf>
    <xf numFmtId="182" fontId="74" fillId="0" borderId="70" xfId="74" applyNumberFormat="1" applyFont="1" applyBorder="1" applyAlignment="1">
      <alignment horizontal="center" vertical="center"/>
    </xf>
    <xf numFmtId="182" fontId="74" fillId="0" borderId="83" xfId="74" applyNumberFormat="1" applyFont="1" applyBorder="1" applyAlignment="1">
      <alignment horizontal="center" vertical="center"/>
    </xf>
    <xf numFmtId="0" fontId="74" fillId="0" borderId="234" xfId="73" applyFont="1" applyFill="1" applyBorder="1" applyAlignment="1">
      <alignment horizontal="center" vertical="center" shrinkToFit="1"/>
    </xf>
    <xf numFmtId="0" fontId="74" fillId="0" borderId="246" xfId="73" applyFont="1" applyFill="1" applyBorder="1" applyAlignment="1">
      <alignment horizontal="center" vertical="center" shrinkToFit="1"/>
    </xf>
    <xf numFmtId="0" fontId="74" fillId="0" borderId="236" xfId="73" applyFont="1" applyFill="1" applyBorder="1" applyAlignment="1">
      <alignment horizontal="center" vertical="center" shrinkToFit="1"/>
    </xf>
    <xf numFmtId="180" fontId="74" fillId="0" borderId="234" xfId="73" applyNumberFormat="1" applyFont="1" applyBorder="1" applyAlignment="1">
      <alignment horizontal="center" vertical="center"/>
    </xf>
    <xf numFmtId="0" fontId="74" fillId="0" borderId="246" xfId="73" applyFont="1" applyBorder="1" applyAlignment="1">
      <alignment horizontal="center" vertical="center"/>
    </xf>
    <xf numFmtId="0" fontId="74" fillId="0" borderId="236" xfId="73" applyFont="1" applyBorder="1" applyAlignment="1">
      <alignment horizontal="center" vertical="center"/>
    </xf>
    <xf numFmtId="182" fontId="74" fillId="0" borderId="234" xfId="74" applyNumberFormat="1" applyFont="1" applyBorder="1" applyAlignment="1">
      <alignment horizontal="center" vertical="center"/>
    </xf>
    <xf numFmtId="182" fontId="74" fillId="0" borderId="246" xfId="74" applyNumberFormat="1" applyFont="1" applyBorder="1" applyAlignment="1">
      <alignment horizontal="center" vertical="center"/>
    </xf>
    <xf numFmtId="182" fontId="74" fillId="0" borderId="236" xfId="74" applyNumberFormat="1" applyFont="1" applyBorder="1" applyAlignment="1">
      <alignment horizontal="center" vertical="center"/>
    </xf>
    <xf numFmtId="0" fontId="74" fillId="0" borderId="18" xfId="73" applyFont="1" applyFill="1" applyBorder="1" applyAlignment="1">
      <alignment horizontal="center" vertical="center" shrinkToFit="1"/>
    </xf>
    <xf numFmtId="0" fontId="74" fillId="0" borderId="10" xfId="73" applyFont="1" applyFill="1" applyBorder="1" applyAlignment="1">
      <alignment horizontal="center" vertical="center" shrinkToFit="1"/>
    </xf>
    <xf numFmtId="0" fontId="74" fillId="0" borderId="26" xfId="73" applyFont="1" applyFill="1" applyBorder="1" applyAlignment="1">
      <alignment horizontal="center" vertical="center" shrinkToFit="1"/>
    </xf>
    <xf numFmtId="180" fontId="74" fillId="0" borderId="18" xfId="73" applyNumberFormat="1" applyFont="1" applyBorder="1" applyAlignment="1">
      <alignment horizontal="center" vertical="center"/>
    </xf>
    <xf numFmtId="182" fontId="129" fillId="36" borderId="245" xfId="73" applyNumberFormat="1" applyFont="1" applyFill="1" applyBorder="1" applyAlignment="1">
      <alignment horizontal="left" vertical="center" shrinkToFit="1"/>
    </xf>
    <xf numFmtId="182" fontId="129" fillId="36" borderId="15" xfId="73" applyNumberFormat="1" applyFont="1" applyFill="1" applyBorder="1" applyAlignment="1">
      <alignment horizontal="left" vertical="center" shrinkToFit="1"/>
    </xf>
    <xf numFmtId="182" fontId="129" fillId="33" borderId="16" xfId="73" applyNumberFormat="1" applyFont="1" applyFill="1" applyBorder="1" applyAlignment="1">
      <alignment horizontal="left" vertical="center"/>
    </xf>
    <xf numFmtId="182" fontId="129" fillId="33" borderId="0" xfId="73" applyNumberFormat="1" applyFont="1" applyFill="1" applyBorder="1" applyAlignment="1">
      <alignment horizontal="left" vertical="center"/>
    </xf>
    <xf numFmtId="182" fontId="129" fillId="33" borderId="74" xfId="73" applyNumberFormat="1" applyFont="1" applyFill="1" applyBorder="1" applyAlignment="1">
      <alignment horizontal="left" vertical="center"/>
    </xf>
    <xf numFmtId="182" fontId="129" fillId="33" borderId="245" xfId="73" applyNumberFormat="1" applyFont="1" applyFill="1" applyBorder="1" applyAlignment="1">
      <alignment horizontal="left" vertical="center" shrinkToFit="1"/>
    </xf>
    <xf numFmtId="182" fontId="129" fillId="33" borderId="15" xfId="73" applyNumberFormat="1" applyFont="1" applyFill="1" applyBorder="1" applyAlignment="1">
      <alignment horizontal="left" vertical="center" shrinkToFit="1"/>
    </xf>
    <xf numFmtId="182" fontId="129" fillId="37" borderId="16" xfId="73" applyNumberFormat="1" applyFont="1" applyFill="1" applyBorder="1" applyAlignment="1">
      <alignment horizontal="left" vertical="center"/>
    </xf>
    <xf numFmtId="182" fontId="129" fillId="37" borderId="0" xfId="73" applyNumberFormat="1" applyFont="1" applyFill="1" applyBorder="1" applyAlignment="1">
      <alignment horizontal="left" vertical="center"/>
    </xf>
    <xf numFmtId="182" fontId="129" fillId="37" borderId="74" xfId="73" applyNumberFormat="1" applyFont="1" applyFill="1" applyBorder="1" applyAlignment="1">
      <alignment horizontal="left" vertical="center"/>
    </xf>
    <xf numFmtId="182" fontId="129" fillId="37" borderId="245" xfId="73" applyNumberFormat="1" applyFont="1" applyFill="1" applyBorder="1" applyAlignment="1">
      <alignment horizontal="left" vertical="center" shrinkToFit="1"/>
    </xf>
    <xf numFmtId="182" fontId="129" fillId="37" borderId="15" xfId="73" applyNumberFormat="1" applyFont="1" applyFill="1" applyBorder="1" applyAlignment="1">
      <alignment horizontal="left" vertical="center" shrinkToFit="1"/>
    </xf>
    <xf numFmtId="182" fontId="129" fillId="0" borderId="247" xfId="73" applyNumberFormat="1" applyFont="1" applyFill="1" applyBorder="1" applyAlignment="1">
      <alignment horizontal="left" vertical="center" shrinkToFit="1"/>
    </xf>
    <xf numFmtId="182" fontId="129" fillId="0" borderId="26" xfId="73" applyNumberFormat="1" applyFont="1" applyFill="1" applyBorder="1" applyAlignment="1">
      <alignment horizontal="left" vertical="center" shrinkToFit="1"/>
    </xf>
    <xf numFmtId="182" fontId="129" fillId="0" borderId="18" xfId="73" applyNumberFormat="1" applyFont="1" applyFill="1" applyBorder="1" applyAlignment="1">
      <alignment horizontal="left" vertical="center"/>
    </xf>
    <xf numFmtId="182" fontId="129" fillId="0" borderId="10" xfId="73" applyNumberFormat="1" applyFont="1" applyFill="1" applyBorder="1" applyAlignment="1">
      <alignment horizontal="left" vertical="center"/>
    </xf>
    <xf numFmtId="182" fontId="129" fillId="0" borderId="78" xfId="73" applyNumberFormat="1" applyFont="1" applyFill="1" applyBorder="1" applyAlignment="1">
      <alignment horizontal="left" vertical="center"/>
    </xf>
    <xf numFmtId="182" fontId="74" fillId="0" borderId="237" xfId="74" applyNumberFormat="1" applyFont="1" applyBorder="1" applyAlignment="1">
      <alignment horizontal="center" vertical="center"/>
    </xf>
    <xf numFmtId="182" fontId="74" fillId="0" borderId="252" xfId="74" applyNumberFormat="1" applyFont="1" applyBorder="1" applyAlignment="1">
      <alignment horizontal="center" vertical="center"/>
    </xf>
    <xf numFmtId="182" fontId="74" fillId="0" borderId="240" xfId="74" applyNumberFormat="1" applyFont="1" applyBorder="1" applyAlignment="1">
      <alignment horizontal="center" vertical="center"/>
    </xf>
    <xf numFmtId="182" fontId="74" fillId="0" borderId="242" xfId="74" applyNumberFormat="1" applyFont="1" applyBorder="1" applyAlignment="1">
      <alignment horizontal="center" vertical="center"/>
    </xf>
    <xf numFmtId="182" fontId="74" fillId="0" borderId="243" xfId="74" applyNumberFormat="1" applyFont="1" applyBorder="1" applyAlignment="1">
      <alignment horizontal="center" vertical="center"/>
    </xf>
    <xf numFmtId="182" fontId="74" fillId="0" borderId="253" xfId="74" applyNumberFormat="1" applyFont="1" applyBorder="1" applyAlignment="1">
      <alignment horizontal="center" vertical="center"/>
    </xf>
    <xf numFmtId="182" fontId="74" fillId="0" borderId="94" xfId="74" applyNumberFormat="1" applyFont="1" applyBorder="1" applyAlignment="1">
      <alignment horizontal="center" vertical="center"/>
    </xf>
    <xf numFmtId="182" fontId="74" fillId="0" borderId="96" xfId="74" applyNumberFormat="1" applyFont="1" applyBorder="1" applyAlignment="1">
      <alignment horizontal="center" vertical="center"/>
    </xf>
    <xf numFmtId="182" fontId="74" fillId="0" borderId="97" xfId="74" applyNumberFormat="1" applyFont="1" applyBorder="1" applyAlignment="1">
      <alignment horizontal="center" vertical="center"/>
    </xf>
    <xf numFmtId="0" fontId="124" fillId="0" borderId="21" xfId="73" applyFont="1" applyBorder="1" applyAlignment="1">
      <alignment horizontal="center" vertical="center" textRotation="255" wrapText="1"/>
    </xf>
    <xf numFmtId="0" fontId="124" fillId="0" borderId="22" xfId="73" applyFont="1" applyBorder="1" applyAlignment="1">
      <alignment horizontal="center" vertical="center" textRotation="255" wrapText="1"/>
    </xf>
    <xf numFmtId="0" fontId="124" fillId="0" borderId="23" xfId="73" applyFont="1" applyBorder="1" applyAlignment="1">
      <alignment horizontal="center" vertical="center" textRotation="255" wrapText="1"/>
    </xf>
    <xf numFmtId="0" fontId="128" fillId="0" borderId="21" xfId="73" applyFont="1" applyBorder="1" applyAlignment="1">
      <alignment horizontal="center" vertical="center" textRotation="255" wrapText="1" shrinkToFit="1"/>
    </xf>
    <xf numFmtId="0" fontId="128" fillId="0" borderId="22" xfId="73" applyFont="1" applyBorder="1" applyAlignment="1">
      <alignment horizontal="center" vertical="center" textRotation="255" wrapText="1" shrinkToFit="1"/>
    </xf>
    <xf numFmtId="0" fontId="128" fillId="0" borderId="23" xfId="73" applyFont="1" applyBorder="1" applyAlignment="1">
      <alignment horizontal="center" vertical="center" textRotation="255" wrapText="1" shrinkToFit="1"/>
    </xf>
    <xf numFmtId="0" fontId="124" fillId="0" borderId="27" xfId="73" applyFont="1" applyBorder="1" applyAlignment="1">
      <alignment horizontal="center" vertical="center" textRotation="255" wrapText="1"/>
    </xf>
    <xf numFmtId="0" fontId="124" fillId="0" borderId="15" xfId="73" applyFont="1" applyBorder="1" applyAlignment="1">
      <alignment horizontal="center" vertical="center" textRotation="255" wrapText="1"/>
    </xf>
    <xf numFmtId="0" fontId="124" fillId="0" borderId="26" xfId="73" applyFont="1" applyBorder="1" applyAlignment="1">
      <alignment horizontal="center" vertical="center" textRotation="255" wrapText="1"/>
    </xf>
    <xf numFmtId="0" fontId="74" fillId="0" borderId="16" xfId="73" applyFont="1" applyBorder="1" applyAlignment="1">
      <alignment horizontal="center" vertical="center"/>
    </xf>
    <xf numFmtId="0" fontId="124" fillId="0" borderId="0" xfId="73" quotePrefix="1" applyFont="1" applyAlignment="1">
      <alignment horizontal="center" vertical="center" wrapText="1"/>
    </xf>
    <xf numFmtId="0" fontId="130" fillId="0" borderId="39" xfId="73" applyFont="1" applyFill="1" applyBorder="1" applyAlignment="1">
      <alignment horizontal="center" vertical="center"/>
    </xf>
    <xf numFmtId="0" fontId="130" fillId="0" borderId="31" xfId="73" applyFont="1" applyFill="1" applyBorder="1" applyAlignment="1">
      <alignment horizontal="center" vertical="center"/>
    </xf>
    <xf numFmtId="0" fontId="130" fillId="0" borderId="46" xfId="73" applyFont="1" applyFill="1" applyBorder="1" applyAlignment="1">
      <alignment horizontal="center" vertical="center"/>
    </xf>
    <xf numFmtId="0" fontId="130" fillId="0" borderId="34" xfId="73" applyFont="1" applyFill="1" applyBorder="1" applyAlignment="1">
      <alignment horizontal="center" vertical="center"/>
    </xf>
    <xf numFmtId="0" fontId="74" fillId="0" borderId="21" xfId="73" applyFont="1" applyBorder="1" applyAlignment="1">
      <alignment horizontal="center" vertical="center" wrapText="1"/>
    </xf>
    <xf numFmtId="0" fontId="74" fillId="0" borderId="22" xfId="73" applyFont="1" applyBorder="1" applyAlignment="1">
      <alignment horizontal="center" vertical="center" wrapText="1"/>
    </xf>
    <xf numFmtId="0" fontId="74" fillId="0" borderId="23" xfId="73" applyFont="1" applyBorder="1" applyAlignment="1">
      <alignment horizontal="center" vertical="center" wrapText="1"/>
    </xf>
    <xf numFmtId="0" fontId="75" fillId="0" borderId="0" xfId="73" applyFont="1" applyFill="1" applyAlignment="1">
      <alignment horizontal="left" vertical="center"/>
    </xf>
    <xf numFmtId="0" fontId="75" fillId="0" borderId="0" xfId="73" applyFont="1" applyFill="1" applyBorder="1" applyAlignment="1">
      <alignment horizontal="left" vertical="center"/>
    </xf>
    <xf numFmtId="0" fontId="74" fillId="0" borderId="16" xfId="73" applyFont="1" applyBorder="1" applyAlignment="1">
      <alignment horizontal="left" vertical="center" shrinkToFit="1"/>
    </xf>
    <xf numFmtId="0" fontId="74" fillId="0" borderId="0" xfId="73" applyFont="1" applyBorder="1" applyAlignment="1">
      <alignment horizontal="left" vertical="center" shrinkToFit="1"/>
    </xf>
    <xf numFmtId="0" fontId="74" fillId="0" borderId="16" xfId="73" applyFont="1" applyBorder="1" applyAlignment="1" applyProtection="1">
      <alignment horizontal="left" vertical="center" shrinkToFit="1"/>
      <protection locked="0"/>
    </xf>
    <xf numFmtId="0" fontId="74" fillId="0" borderId="0" xfId="73" applyFont="1" applyBorder="1" applyAlignment="1" applyProtection="1">
      <alignment horizontal="left" vertical="center" shrinkToFit="1"/>
      <protection locked="0"/>
    </xf>
    <xf numFmtId="0" fontId="74" fillId="0" borderId="15" xfId="73" applyFont="1" applyBorder="1" applyAlignment="1" applyProtection="1">
      <alignment horizontal="left" vertical="center" shrinkToFit="1"/>
      <protection locked="0"/>
    </xf>
    <xf numFmtId="0" fontId="74" fillId="0" borderId="0" xfId="73" applyFont="1" applyAlignment="1">
      <alignment horizontal="right" vertical="center" shrinkToFit="1"/>
    </xf>
    <xf numFmtId="176" fontId="74" fillId="0" borderId="0" xfId="73" applyNumberFormat="1" applyFont="1" applyAlignment="1">
      <alignment horizontal="center" vertical="center" shrinkToFit="1"/>
    </xf>
    <xf numFmtId="0" fontId="74" fillId="0" borderId="0" xfId="73" applyFont="1" applyAlignment="1">
      <alignment horizontal="center" vertical="center" shrinkToFit="1"/>
    </xf>
    <xf numFmtId="0" fontId="75" fillId="0" borderId="0" xfId="73" applyFont="1" applyFill="1" applyAlignment="1" applyProtection="1">
      <alignment horizontal="center" vertical="center" shrinkToFit="1"/>
      <protection locked="0"/>
    </xf>
    <xf numFmtId="0" fontId="74" fillId="0" borderId="0" xfId="75" applyFont="1" applyAlignment="1">
      <alignment horizontal="right" vertical="center" shrinkToFit="1"/>
    </xf>
    <xf numFmtId="0" fontId="74" fillId="25" borderId="0" xfId="75" applyFont="1" applyFill="1" applyAlignment="1">
      <alignment horizontal="center" vertical="center" shrinkToFit="1"/>
    </xf>
    <xf numFmtId="0" fontId="75" fillId="0" borderId="0" xfId="75" applyFont="1" applyAlignment="1">
      <alignment horizontal="left" vertical="center"/>
    </xf>
    <xf numFmtId="176" fontId="126" fillId="25" borderId="0" xfId="75" applyNumberFormat="1" applyFont="1" applyFill="1" applyBorder="1" applyAlignment="1" applyProtection="1">
      <alignment horizontal="left" vertical="center"/>
      <protection locked="0"/>
    </xf>
    <xf numFmtId="0" fontId="75" fillId="0" borderId="0" xfId="75" applyFont="1" applyBorder="1" applyAlignment="1">
      <alignment horizontal="left" vertical="center"/>
    </xf>
    <xf numFmtId="183" fontId="75" fillId="0" borderId="0" xfId="75" applyNumberFormat="1" applyFont="1" applyAlignment="1">
      <alignment horizontal="left" vertical="center"/>
    </xf>
    <xf numFmtId="176" fontId="126" fillId="25" borderId="0" xfId="75" applyNumberFormat="1" applyFont="1" applyFill="1" applyAlignment="1" applyProtection="1">
      <alignment horizontal="left" vertical="center"/>
      <protection locked="0"/>
    </xf>
    <xf numFmtId="0" fontId="127" fillId="0" borderId="11" xfId="75" applyFont="1" applyFill="1" applyBorder="1" applyAlignment="1">
      <alignment horizontal="center" vertical="center"/>
    </xf>
    <xf numFmtId="0" fontId="127" fillId="0" borderId="28" xfId="75" applyFont="1" applyFill="1" applyBorder="1" applyAlignment="1">
      <alignment horizontal="center" vertical="center"/>
    </xf>
    <xf numFmtId="0" fontId="127" fillId="0" borderId="12" xfId="75" applyFont="1" applyFill="1" applyBorder="1" applyAlignment="1">
      <alignment horizontal="center" vertical="center"/>
    </xf>
    <xf numFmtId="0" fontId="128" fillId="0" borderId="21" xfId="75" applyFont="1" applyBorder="1" applyAlignment="1">
      <alignment horizontal="center" vertical="center" wrapText="1" shrinkToFit="1"/>
    </xf>
    <xf numFmtId="0" fontId="128" fillId="0" borderId="23" xfId="75" applyFont="1" applyBorder="1" applyAlignment="1">
      <alignment horizontal="center" vertical="center" shrinkToFit="1"/>
    </xf>
    <xf numFmtId="0" fontId="74" fillId="0" borderId="13" xfId="75" applyFont="1" applyBorder="1" applyAlignment="1">
      <alignment horizontal="center" vertical="center"/>
    </xf>
    <xf numFmtId="0" fontId="74" fillId="0" borderId="14" xfId="75" applyFont="1" applyBorder="1" applyAlignment="1">
      <alignment horizontal="center" vertical="center"/>
    </xf>
    <xf numFmtId="0" fontId="74" fillId="0" borderId="18" xfId="75" applyFont="1" applyBorder="1" applyAlignment="1">
      <alignment horizontal="center" vertical="center"/>
    </xf>
    <xf numFmtId="0" fontId="74" fillId="0" borderId="10" xfId="75" applyFont="1" applyBorder="1" applyAlignment="1">
      <alignment horizontal="center" vertical="center"/>
    </xf>
    <xf numFmtId="0" fontId="74" fillId="0" borderId="27" xfId="75" applyFont="1" applyBorder="1" applyAlignment="1">
      <alignment horizontal="center" vertical="center"/>
    </xf>
    <xf numFmtId="0" fontId="74" fillId="0" borderId="26" xfId="75" applyFont="1" applyBorder="1" applyAlignment="1">
      <alignment horizontal="center" vertical="center"/>
    </xf>
    <xf numFmtId="0" fontId="74" fillId="0" borderId="13" xfId="75" applyFont="1" applyBorder="1" applyAlignment="1">
      <alignment horizontal="center" vertical="center" wrapText="1"/>
    </xf>
    <xf numFmtId="0" fontId="74" fillId="0" borderId="14" xfId="75" applyFont="1" applyBorder="1" applyAlignment="1">
      <alignment horizontal="center" vertical="center" wrapText="1"/>
    </xf>
    <xf numFmtId="0" fontId="124" fillId="0" borderId="13" xfId="75" applyFont="1" applyBorder="1" applyAlignment="1">
      <alignment horizontal="center" vertical="center" wrapText="1" shrinkToFit="1"/>
    </xf>
    <xf numFmtId="0" fontId="124" fillId="0" borderId="14" xfId="75" applyFont="1" applyBorder="1" applyAlignment="1">
      <alignment horizontal="center" vertical="center" wrapText="1" shrinkToFit="1"/>
    </xf>
    <xf numFmtId="0" fontId="124" fillId="0" borderId="27" xfId="75" applyFont="1" applyBorder="1" applyAlignment="1">
      <alignment horizontal="center" vertical="center" wrapText="1" shrinkToFit="1"/>
    </xf>
    <xf numFmtId="0" fontId="76" fillId="0" borderId="18" xfId="75" applyFont="1" applyBorder="1" applyAlignment="1">
      <alignment horizontal="center" vertical="center"/>
    </xf>
    <xf numFmtId="0" fontId="76" fillId="0" borderId="10" xfId="75" applyFont="1" applyBorder="1" applyAlignment="1">
      <alignment horizontal="center" vertical="center"/>
    </xf>
    <xf numFmtId="0" fontId="76" fillId="0" borderId="18" xfId="75" applyFont="1" applyBorder="1" applyAlignment="1">
      <alignment horizontal="center" vertical="center" wrapText="1" shrinkToFit="1"/>
    </xf>
    <xf numFmtId="0" fontId="76" fillId="0" borderId="10" xfId="75" applyFont="1" applyBorder="1" applyAlignment="1">
      <alignment horizontal="center" vertical="center" wrapText="1" shrinkToFit="1"/>
    </xf>
    <xf numFmtId="0" fontId="76" fillId="0" borderId="26" xfId="75" applyFont="1" applyBorder="1" applyAlignment="1">
      <alignment horizontal="center" vertical="center" wrapText="1" shrinkToFit="1"/>
    </xf>
    <xf numFmtId="0" fontId="76" fillId="0" borderId="10" xfId="75" applyFont="1" applyBorder="1" applyAlignment="1">
      <alignment horizontal="center" vertical="center" wrapText="1"/>
    </xf>
    <xf numFmtId="0" fontId="76" fillId="0" borderId="26" xfId="75" applyFont="1" applyBorder="1" applyAlignment="1">
      <alignment horizontal="center" vertical="center"/>
    </xf>
    <xf numFmtId="0" fontId="74" fillId="0" borderId="94" xfId="75" applyFont="1" applyBorder="1" applyAlignment="1">
      <alignment horizontal="center" vertical="center"/>
    </xf>
    <xf numFmtId="0" fontId="74" fillId="0" borderId="96" xfId="75" applyFont="1" applyBorder="1" applyAlignment="1">
      <alignment horizontal="center" vertical="center"/>
    </xf>
    <xf numFmtId="0" fontId="74" fillId="0" borderId="97" xfId="75" applyFont="1" applyBorder="1" applyAlignment="1">
      <alignment horizontal="center" vertical="center"/>
    </xf>
    <xf numFmtId="0" fontId="74" fillId="0" borderId="21" xfId="75" applyFont="1" applyBorder="1" applyAlignment="1">
      <alignment horizontal="center" vertical="center" textRotation="255"/>
    </xf>
    <xf numFmtId="0" fontId="74" fillId="0" borderId="22" xfId="75" applyFont="1" applyBorder="1" applyAlignment="1">
      <alignment horizontal="center" vertical="center" textRotation="255"/>
    </xf>
    <xf numFmtId="0" fontId="74" fillId="0" borderId="23" xfId="75" applyFont="1" applyBorder="1" applyAlignment="1">
      <alignment horizontal="center" vertical="center" textRotation="255"/>
    </xf>
    <xf numFmtId="0" fontId="74" fillId="25" borderId="13" xfId="75" applyFont="1" applyFill="1" applyBorder="1" applyAlignment="1">
      <alignment horizontal="left" vertical="center" wrapText="1"/>
    </xf>
    <xf numFmtId="0" fontId="74" fillId="25" borderId="27" xfId="75" applyFont="1" applyFill="1" applyBorder="1" applyAlignment="1">
      <alignment horizontal="left" vertical="center" wrapText="1"/>
    </xf>
    <xf numFmtId="0" fontId="74" fillId="25" borderId="16" xfId="75" applyFont="1" applyFill="1" applyBorder="1" applyAlignment="1">
      <alignment horizontal="left" vertical="center" wrapText="1"/>
    </xf>
    <xf numFmtId="0" fontId="74" fillId="25" borderId="15" xfId="75" applyFont="1" applyFill="1" applyBorder="1" applyAlignment="1">
      <alignment horizontal="left" vertical="center" wrapText="1"/>
    </xf>
    <xf numFmtId="0" fontId="74" fillId="25" borderId="18" xfId="75" applyFont="1" applyFill="1" applyBorder="1" applyAlignment="1">
      <alignment horizontal="left" vertical="center" wrapText="1"/>
    </xf>
    <xf numFmtId="0" fontId="74" fillId="25" borderId="26" xfId="75" applyFont="1" applyFill="1" applyBorder="1" applyAlignment="1">
      <alignment horizontal="left" vertical="center" wrapText="1"/>
    </xf>
    <xf numFmtId="0" fontId="74" fillId="25" borderId="13" xfId="75" applyFont="1" applyFill="1" applyBorder="1" applyAlignment="1">
      <alignment horizontal="center" vertical="center" shrinkToFit="1"/>
    </xf>
    <xf numFmtId="0" fontId="74" fillId="25" borderId="14" xfId="75" applyFont="1" applyFill="1" applyBorder="1" applyAlignment="1">
      <alignment horizontal="center" vertical="center" shrinkToFit="1"/>
    </xf>
    <xf numFmtId="0" fontId="74" fillId="25" borderId="27" xfId="75" applyFont="1" applyFill="1" applyBorder="1" applyAlignment="1">
      <alignment horizontal="center" vertical="center" shrinkToFit="1"/>
    </xf>
    <xf numFmtId="180" fontId="74" fillId="0" borderId="13" xfId="75" applyNumberFormat="1" applyFont="1" applyBorder="1" applyAlignment="1">
      <alignment horizontal="center" vertical="center"/>
    </xf>
    <xf numFmtId="182" fontId="74" fillId="0" borderId="13" xfId="76" applyNumberFormat="1" applyFont="1" applyBorder="1" applyAlignment="1">
      <alignment horizontal="center" vertical="center"/>
    </xf>
    <xf numFmtId="182" fontId="74" fillId="0" borderId="14" xfId="76" applyNumberFormat="1" applyFont="1" applyBorder="1" applyAlignment="1">
      <alignment horizontal="center" vertical="center"/>
    </xf>
    <xf numFmtId="182" fontId="74" fillId="0" borderId="27" xfId="76" applyNumberFormat="1" applyFont="1" applyBorder="1" applyAlignment="1">
      <alignment horizontal="center" vertical="center"/>
    </xf>
    <xf numFmtId="182" fontId="127" fillId="0" borderId="13" xfId="75" applyNumberFormat="1" applyFont="1" applyBorder="1" applyAlignment="1">
      <alignment horizontal="center" vertical="center"/>
    </xf>
    <xf numFmtId="182" fontId="127" fillId="0" borderId="14" xfId="75" applyNumberFormat="1" applyFont="1" applyBorder="1" applyAlignment="1">
      <alignment horizontal="center" vertical="center"/>
    </xf>
    <xf numFmtId="182" fontId="127" fillId="0" borderId="27" xfId="75" applyNumberFormat="1" applyFont="1" applyBorder="1" applyAlignment="1">
      <alignment horizontal="center" vertical="center"/>
    </xf>
    <xf numFmtId="182" fontId="127" fillId="0" borderId="16" xfId="75" applyNumberFormat="1" applyFont="1" applyBorder="1" applyAlignment="1">
      <alignment horizontal="center" vertical="center"/>
    </xf>
    <xf numFmtId="182" fontId="127" fillId="0" borderId="0" xfId="75" applyNumberFormat="1" applyFont="1" applyBorder="1" applyAlignment="1">
      <alignment horizontal="center" vertical="center"/>
    </xf>
    <xf numFmtId="182" fontId="127" fillId="0" borderId="15" xfId="75" applyNumberFormat="1" applyFont="1" applyBorder="1" applyAlignment="1">
      <alignment horizontal="center" vertical="center"/>
    </xf>
    <xf numFmtId="182" fontId="127" fillId="0" borderId="18" xfId="75" applyNumberFormat="1" applyFont="1" applyBorder="1" applyAlignment="1">
      <alignment horizontal="center" vertical="center"/>
    </xf>
    <xf numFmtId="182" fontId="127" fillId="0" borderId="10" xfId="75" applyNumberFormat="1" applyFont="1" applyBorder="1" applyAlignment="1">
      <alignment horizontal="center" vertical="center"/>
    </xf>
    <xf numFmtId="182" fontId="129" fillId="36" borderId="16" xfId="75" applyNumberFormat="1" applyFont="1" applyFill="1" applyBorder="1" applyAlignment="1">
      <alignment horizontal="left" vertical="center"/>
    </xf>
    <xf numFmtId="182" fontId="129" fillId="36" borderId="0" xfId="75" applyNumberFormat="1" applyFont="1" applyFill="1" applyBorder="1" applyAlignment="1">
      <alignment horizontal="left" vertical="center"/>
    </xf>
    <xf numFmtId="182" fontId="129" fillId="36" borderId="74" xfId="75" applyNumberFormat="1" applyFont="1" applyFill="1" applyBorder="1" applyAlignment="1">
      <alignment horizontal="left" vertical="center"/>
    </xf>
    <xf numFmtId="0" fontId="74" fillId="25" borderId="234" xfId="75" applyFont="1" applyFill="1" applyBorder="1" applyAlignment="1">
      <alignment horizontal="center" vertical="center" shrinkToFit="1"/>
    </xf>
    <xf numFmtId="0" fontId="74" fillId="25" borderId="246" xfId="75" applyFont="1" applyFill="1" applyBorder="1" applyAlignment="1">
      <alignment horizontal="center" vertical="center" shrinkToFit="1"/>
    </xf>
    <xf numFmtId="0" fontId="74" fillId="25" borderId="236" xfId="75" applyFont="1" applyFill="1" applyBorder="1" applyAlignment="1">
      <alignment horizontal="center" vertical="center" shrinkToFit="1"/>
    </xf>
    <xf numFmtId="180" fontId="74" fillId="0" borderId="234" xfId="75" applyNumberFormat="1" applyFont="1" applyBorder="1" applyAlignment="1">
      <alignment horizontal="center" vertical="center"/>
    </xf>
    <xf numFmtId="0" fontId="74" fillId="0" borderId="246" xfId="75" applyFont="1" applyBorder="1" applyAlignment="1">
      <alignment horizontal="center" vertical="center"/>
    </xf>
    <xf numFmtId="0" fontId="74" fillId="0" borderId="236" xfId="75" applyFont="1" applyBorder="1" applyAlignment="1">
      <alignment horizontal="center" vertical="center"/>
    </xf>
    <xf numFmtId="182" fontId="74" fillId="0" borderId="234" xfId="76" applyNumberFormat="1" applyFont="1" applyBorder="1" applyAlignment="1">
      <alignment horizontal="center" vertical="center"/>
    </xf>
    <xf numFmtId="182" fontId="74" fillId="0" borderId="246" xfId="76" applyNumberFormat="1" applyFont="1" applyBorder="1" applyAlignment="1">
      <alignment horizontal="center" vertical="center"/>
    </xf>
    <xf numFmtId="182" fontId="74" fillId="0" borderId="236" xfId="76" applyNumberFormat="1" applyFont="1" applyBorder="1" applyAlignment="1">
      <alignment horizontal="center" vertical="center"/>
    </xf>
    <xf numFmtId="0" fontId="74" fillId="25" borderId="18" xfId="75" applyFont="1" applyFill="1" applyBorder="1" applyAlignment="1">
      <alignment horizontal="center" vertical="center" shrinkToFit="1"/>
    </xf>
    <xf numFmtId="0" fontId="74" fillId="25" borderId="10" xfId="75" applyFont="1" applyFill="1" applyBorder="1" applyAlignment="1">
      <alignment horizontal="center" vertical="center" shrinkToFit="1"/>
    </xf>
    <xf numFmtId="0" fontId="74" fillId="25" borderId="26" xfId="75" applyFont="1" applyFill="1" applyBorder="1" applyAlignment="1">
      <alignment horizontal="center" vertical="center" shrinkToFit="1"/>
    </xf>
    <xf numFmtId="182" fontId="129" fillId="36" borderId="245" xfId="75" applyNumberFormat="1" applyFont="1" applyFill="1" applyBorder="1" applyAlignment="1">
      <alignment horizontal="left" vertical="center" shrinkToFit="1"/>
    </xf>
    <xf numFmtId="182" fontId="129" fillId="36" borderId="15" xfId="75" applyNumberFormat="1" applyFont="1" applyFill="1" applyBorder="1" applyAlignment="1">
      <alignment horizontal="left" vertical="center" shrinkToFit="1"/>
    </xf>
    <xf numFmtId="182" fontId="129" fillId="33" borderId="16" xfId="75" applyNumberFormat="1" applyFont="1" applyFill="1" applyBorder="1" applyAlignment="1">
      <alignment horizontal="left" vertical="center"/>
    </xf>
    <xf numFmtId="182" fontId="129" fillId="33" borderId="0" xfId="75" applyNumberFormat="1" applyFont="1" applyFill="1" applyBorder="1" applyAlignment="1">
      <alignment horizontal="left" vertical="center"/>
    </xf>
    <xf numFmtId="182" fontId="129" fillId="33" borderId="74" xfId="75" applyNumberFormat="1" applyFont="1" applyFill="1" applyBorder="1" applyAlignment="1">
      <alignment horizontal="left" vertical="center"/>
    </xf>
    <xf numFmtId="182" fontId="129" fillId="33" borderId="245" xfId="75" applyNumberFormat="1" applyFont="1" applyFill="1" applyBorder="1" applyAlignment="1">
      <alignment horizontal="left" vertical="center" shrinkToFit="1"/>
    </xf>
    <xf numFmtId="182" fontId="129" fillId="33" borderId="15" xfId="75" applyNumberFormat="1" applyFont="1" applyFill="1" applyBorder="1" applyAlignment="1">
      <alignment horizontal="left" vertical="center" shrinkToFit="1"/>
    </xf>
    <xf numFmtId="182" fontId="129" fillId="37" borderId="16" xfId="75" applyNumberFormat="1" applyFont="1" applyFill="1" applyBorder="1" applyAlignment="1">
      <alignment horizontal="left" vertical="center"/>
    </xf>
    <xf numFmtId="182" fontId="129" fillId="37" borderId="0" xfId="75" applyNumberFormat="1" applyFont="1" applyFill="1" applyBorder="1" applyAlignment="1">
      <alignment horizontal="left" vertical="center"/>
    </xf>
    <xf numFmtId="182" fontId="129" fillId="37" borderId="74" xfId="75" applyNumberFormat="1" applyFont="1" applyFill="1" applyBorder="1" applyAlignment="1">
      <alignment horizontal="left" vertical="center"/>
    </xf>
    <xf numFmtId="182" fontId="129" fillId="37" borderId="245" xfId="75" applyNumberFormat="1" applyFont="1" applyFill="1" applyBorder="1" applyAlignment="1">
      <alignment horizontal="left" vertical="center" shrinkToFit="1"/>
    </xf>
    <xf numFmtId="182" fontId="129" fillId="37" borderId="15" xfId="75" applyNumberFormat="1" applyFont="1" applyFill="1" applyBorder="1" applyAlignment="1">
      <alignment horizontal="left" vertical="center" shrinkToFit="1"/>
    </xf>
    <xf numFmtId="182" fontId="129" fillId="0" borderId="247" xfId="75" applyNumberFormat="1" applyFont="1" applyFill="1" applyBorder="1" applyAlignment="1">
      <alignment horizontal="left" vertical="center" shrinkToFit="1"/>
    </xf>
    <xf numFmtId="182" fontId="129" fillId="0" borderId="26" xfId="75" applyNumberFormat="1" applyFont="1" applyFill="1" applyBorder="1" applyAlignment="1">
      <alignment horizontal="left" vertical="center" shrinkToFit="1"/>
    </xf>
    <xf numFmtId="182" fontId="129" fillId="0" borderId="18" xfId="75" applyNumberFormat="1" applyFont="1" applyFill="1" applyBorder="1" applyAlignment="1">
      <alignment horizontal="left" vertical="center"/>
    </xf>
    <xf numFmtId="182" fontId="129" fillId="0" borderId="10" xfId="75" applyNumberFormat="1" applyFont="1" applyFill="1" applyBorder="1" applyAlignment="1">
      <alignment horizontal="left" vertical="center"/>
    </xf>
    <xf numFmtId="182" fontId="129" fillId="0" borderId="78" xfId="75" applyNumberFormat="1" applyFont="1" applyFill="1" applyBorder="1" applyAlignment="1">
      <alignment horizontal="left" vertical="center"/>
    </xf>
    <xf numFmtId="182" fontId="74" fillId="0" borderId="18" xfId="76" applyNumberFormat="1" applyFont="1" applyBorder="1" applyAlignment="1">
      <alignment horizontal="center" vertical="center"/>
    </xf>
    <xf numFmtId="182" fontId="74" fillId="0" borderId="10" xfId="76" applyNumberFormat="1" applyFont="1" applyBorder="1" applyAlignment="1">
      <alignment horizontal="center" vertical="center"/>
    </xf>
    <xf numFmtId="182" fontId="74" fillId="0" borderId="26" xfId="76" applyNumberFormat="1" applyFont="1" applyBorder="1" applyAlignment="1">
      <alignment horizontal="center" vertical="center"/>
    </xf>
    <xf numFmtId="182" fontId="74" fillId="0" borderId="16" xfId="76" applyNumberFormat="1" applyFont="1" applyBorder="1" applyAlignment="1">
      <alignment horizontal="center" vertical="center"/>
    </xf>
    <xf numFmtId="182" fontId="74" fillId="0" borderId="0" xfId="76" applyNumberFormat="1" applyFont="1" applyBorder="1" applyAlignment="1">
      <alignment horizontal="center" vertical="center"/>
    </xf>
    <xf numFmtId="182" fontId="74" fillId="0" borderId="15" xfId="76" applyNumberFormat="1" applyFont="1" applyBorder="1" applyAlignment="1">
      <alignment horizontal="center" vertical="center"/>
    </xf>
    <xf numFmtId="0" fontId="74" fillId="0" borderId="234" xfId="75" applyFont="1" applyBorder="1" applyAlignment="1">
      <alignment horizontal="center" vertical="center"/>
    </xf>
    <xf numFmtId="0" fontId="74" fillId="25" borderId="16" xfId="75" applyFont="1" applyFill="1" applyBorder="1" applyAlignment="1">
      <alignment horizontal="center" vertical="center" shrinkToFit="1"/>
    </xf>
    <xf numFmtId="0" fontId="74" fillId="25" borderId="0" xfId="75" applyFont="1" applyFill="1" applyBorder="1" applyAlignment="1">
      <alignment horizontal="center" vertical="center" shrinkToFit="1"/>
    </xf>
    <xf numFmtId="0" fontId="74" fillId="25" borderId="15" xfId="75" applyFont="1" applyFill="1" applyBorder="1" applyAlignment="1">
      <alignment horizontal="center" vertical="center" shrinkToFit="1"/>
    </xf>
    <xf numFmtId="0" fontId="124" fillId="0" borderId="21" xfId="75" applyFont="1" applyBorder="1" applyAlignment="1">
      <alignment horizontal="center" vertical="center" textRotation="255" wrapText="1"/>
    </xf>
    <xf numFmtId="0" fontId="124" fillId="0" borderId="22" xfId="75" applyFont="1" applyBorder="1" applyAlignment="1">
      <alignment horizontal="center" vertical="center" textRotation="255" wrapText="1"/>
    </xf>
    <xf numFmtId="0" fontId="124" fillId="0" borderId="23" xfId="75" applyFont="1" applyBorder="1" applyAlignment="1">
      <alignment horizontal="center" vertical="center" textRotation="255" wrapText="1"/>
    </xf>
    <xf numFmtId="0" fontId="128" fillId="0" borderId="21" xfId="75" applyFont="1" applyBorder="1" applyAlignment="1">
      <alignment horizontal="center" vertical="center" textRotation="255" wrapText="1" shrinkToFit="1"/>
    </xf>
    <xf numFmtId="0" fontId="128" fillId="0" borderId="22" xfId="75" applyFont="1" applyBorder="1" applyAlignment="1">
      <alignment horizontal="center" vertical="center" textRotation="255" wrapText="1" shrinkToFit="1"/>
    </xf>
    <xf numFmtId="0" fontId="128" fillId="0" borderId="23" xfId="75" applyFont="1" applyBorder="1" applyAlignment="1">
      <alignment horizontal="center" vertical="center" textRotation="255" wrapText="1" shrinkToFit="1"/>
    </xf>
    <xf numFmtId="0" fontId="124" fillId="0" borderId="27" xfId="75" applyFont="1" applyBorder="1" applyAlignment="1">
      <alignment horizontal="center" vertical="center" textRotation="255" wrapText="1"/>
    </xf>
    <xf numFmtId="0" fontId="124" fillId="0" borderId="15" xfId="75" applyFont="1" applyBorder="1" applyAlignment="1">
      <alignment horizontal="center" vertical="center" textRotation="255" wrapText="1"/>
    </xf>
    <xf numFmtId="0" fontId="124" fillId="0" borderId="26" xfId="75" applyFont="1" applyBorder="1" applyAlignment="1">
      <alignment horizontal="center" vertical="center" textRotation="255" wrapText="1"/>
    </xf>
    <xf numFmtId="0" fontId="74" fillId="0" borderId="16" xfId="75" applyFont="1" applyBorder="1" applyAlignment="1">
      <alignment horizontal="center" vertical="center"/>
    </xf>
    <xf numFmtId="0" fontId="74" fillId="0" borderId="0" xfId="75" quotePrefix="1" applyFont="1" applyAlignment="1">
      <alignment horizontal="center" vertical="center" wrapText="1"/>
    </xf>
    <xf numFmtId="0" fontId="130" fillId="0" borderId="39" xfId="75" applyFont="1" applyFill="1" applyBorder="1" applyAlignment="1">
      <alignment horizontal="center" vertical="center"/>
    </xf>
    <xf numFmtId="0" fontId="130" fillId="0" borderId="31" xfId="75" applyFont="1" applyFill="1" applyBorder="1" applyAlignment="1">
      <alignment horizontal="center" vertical="center"/>
    </xf>
    <xf numFmtId="0" fontId="130" fillId="0" borderId="46" xfId="75" applyFont="1" applyFill="1" applyBorder="1" applyAlignment="1">
      <alignment horizontal="center" vertical="center"/>
    </xf>
    <xf numFmtId="0" fontId="130" fillId="0" borderId="34" xfId="75" applyFont="1" applyFill="1" applyBorder="1" applyAlignment="1">
      <alignment horizontal="center" vertical="center"/>
    </xf>
    <xf numFmtId="0" fontId="74" fillId="0" borderId="21" xfId="75" applyFont="1" applyBorder="1" applyAlignment="1">
      <alignment horizontal="center" vertical="center" wrapText="1"/>
    </xf>
    <xf numFmtId="0" fontId="74" fillId="0" borderId="22" xfId="75" applyFont="1" applyBorder="1" applyAlignment="1">
      <alignment horizontal="center" vertical="center" wrapText="1"/>
    </xf>
    <xf numFmtId="0" fontId="74" fillId="0" borderId="23" xfId="75" applyFont="1" applyBorder="1" applyAlignment="1">
      <alignment horizontal="center" vertical="center" wrapText="1"/>
    </xf>
    <xf numFmtId="0" fontId="74" fillId="0" borderId="16" xfId="75" applyFont="1" applyBorder="1" applyAlignment="1" applyProtection="1">
      <alignment horizontal="left" vertical="center" shrinkToFit="1"/>
      <protection locked="0"/>
    </xf>
    <xf numFmtId="0" fontId="74" fillId="0" borderId="0" xfId="75" applyFont="1" applyBorder="1" applyAlignment="1" applyProtection="1">
      <alignment horizontal="left" vertical="center" shrinkToFit="1"/>
      <protection locked="0"/>
    </xf>
    <xf numFmtId="0" fontId="74" fillId="0" borderId="15" xfId="75" applyFont="1" applyBorder="1" applyAlignment="1" applyProtection="1">
      <alignment horizontal="left" vertical="center" shrinkToFit="1"/>
      <protection locked="0"/>
    </xf>
    <xf numFmtId="0" fontId="74" fillId="0" borderId="16" xfId="75" applyFont="1" applyBorder="1" applyAlignment="1">
      <alignment horizontal="left" vertical="center" shrinkToFit="1"/>
    </xf>
    <xf numFmtId="0" fontId="74" fillId="0" borderId="0" xfId="75" applyFont="1" applyBorder="1" applyAlignment="1">
      <alignment horizontal="left" vertical="center" shrinkToFit="1"/>
    </xf>
    <xf numFmtId="0" fontId="74" fillId="0" borderId="95" xfId="73" applyFont="1" applyBorder="1" applyAlignment="1">
      <alignment horizontal="center" vertical="center" shrinkToFit="1"/>
    </xf>
    <xf numFmtId="0" fontId="74" fillId="0" borderId="126" xfId="73" applyFont="1" applyBorder="1" applyAlignment="1">
      <alignment horizontal="center" vertical="center" shrinkToFit="1"/>
    </xf>
    <xf numFmtId="0" fontId="74" fillId="0" borderId="105" xfId="73" applyFont="1" applyBorder="1" applyAlignment="1">
      <alignment horizontal="center" vertical="center"/>
    </xf>
    <xf numFmtId="0" fontId="74" fillId="0" borderId="127" xfId="73" applyFont="1" applyBorder="1" applyAlignment="1">
      <alignment horizontal="center" vertical="center"/>
    </xf>
    <xf numFmtId="0" fontId="74" fillId="0" borderId="131" xfId="73" applyFont="1" applyBorder="1" applyAlignment="1">
      <alignment horizontal="center" vertical="center"/>
    </xf>
    <xf numFmtId="0" fontId="74" fillId="0" borderId="0" xfId="73" applyFont="1" applyAlignment="1">
      <alignment horizontal="left" vertical="center"/>
    </xf>
    <xf numFmtId="0" fontId="74" fillId="0" borderId="234" xfId="73" applyFont="1" applyBorder="1" applyAlignment="1">
      <alignment horizontal="center" vertical="center"/>
    </xf>
    <xf numFmtId="0" fontId="74" fillId="0" borderId="232" xfId="73" applyFont="1" applyBorder="1" applyAlignment="1">
      <alignment horizontal="center" vertical="center"/>
    </xf>
    <xf numFmtId="180" fontId="74" fillId="0" borderId="235" xfId="73" applyNumberFormat="1" applyFont="1" applyBorder="1" applyAlignment="1">
      <alignment horizontal="center" vertical="center"/>
    </xf>
    <xf numFmtId="180" fontId="74" fillId="0" borderId="232" xfId="73" applyNumberFormat="1" applyFont="1" applyBorder="1" applyAlignment="1">
      <alignment horizontal="center" vertical="center"/>
    </xf>
    <xf numFmtId="0" fontId="74" fillId="0" borderId="235" xfId="73" applyFont="1" applyBorder="1" applyAlignment="1">
      <alignment horizontal="center" vertical="center"/>
    </xf>
    <xf numFmtId="182" fontId="74" fillId="0" borderId="235" xfId="74" applyNumberFormat="1" applyFont="1" applyBorder="1" applyAlignment="1">
      <alignment horizontal="center" vertical="center"/>
    </xf>
    <xf numFmtId="182" fontId="79" fillId="28" borderId="223" xfId="73" applyNumberFormat="1" applyFont="1" applyFill="1" applyBorder="1" applyAlignment="1">
      <alignment horizontal="center" vertical="center"/>
    </xf>
    <xf numFmtId="182" fontId="79" fillId="28" borderId="233" xfId="73" applyNumberFormat="1" applyFont="1" applyFill="1" applyBorder="1" applyAlignment="1">
      <alignment horizontal="center" vertical="center"/>
    </xf>
    <xf numFmtId="0" fontId="74" fillId="0" borderId="11" xfId="73" applyFont="1" applyBorder="1" applyAlignment="1">
      <alignment horizontal="center" vertical="center"/>
    </xf>
    <xf numFmtId="0" fontId="74" fillId="0" borderId="12" xfId="73" applyFont="1" applyBorder="1" applyAlignment="1">
      <alignment horizontal="center" vertical="center"/>
    </xf>
    <xf numFmtId="0" fontId="124" fillId="0" borderId="220" xfId="73" applyFont="1" applyBorder="1" applyAlignment="1">
      <alignment horizontal="center" vertical="center" wrapText="1" shrinkToFit="1"/>
    </xf>
    <xf numFmtId="0" fontId="124" fillId="0" borderId="167" xfId="73" applyFont="1" applyBorder="1" applyAlignment="1">
      <alignment horizontal="center" vertical="center" shrinkToFit="1"/>
    </xf>
    <xf numFmtId="0" fontId="74" fillId="0" borderId="223" xfId="73" applyFont="1" applyBorder="1" applyAlignment="1" applyProtection="1">
      <alignment horizontal="center" vertical="center" textRotation="255" shrinkToFit="1"/>
      <protection locked="0"/>
    </xf>
    <xf numFmtId="0" fontId="74" fillId="0" borderId="221" xfId="73" applyFont="1" applyBorder="1" applyAlignment="1" applyProtection="1">
      <alignment horizontal="center" vertical="center" textRotation="255" shrinkToFit="1"/>
      <protection locked="0"/>
    </xf>
    <xf numFmtId="0" fontId="74" fillId="0" borderId="225" xfId="73" applyFont="1" applyBorder="1" applyAlignment="1" applyProtection="1">
      <alignment horizontal="center" vertical="center" textRotation="255" shrinkToFit="1"/>
      <protection locked="0"/>
    </xf>
    <xf numFmtId="182" fontId="77" fillId="27" borderId="223" xfId="73" applyNumberFormat="1" applyFont="1" applyFill="1" applyBorder="1" applyAlignment="1">
      <alignment horizontal="center" vertical="center"/>
    </xf>
    <xf numFmtId="182" fontId="77" fillId="27" borderId="233" xfId="73" applyNumberFormat="1" applyFont="1" applyFill="1" applyBorder="1" applyAlignment="1">
      <alignment horizontal="center" vertical="center"/>
    </xf>
    <xf numFmtId="0" fontId="74" fillId="0" borderId="0" xfId="73" applyFont="1" applyAlignment="1">
      <alignment horizontal="left" vertical="center" shrinkToFit="1"/>
    </xf>
    <xf numFmtId="176" fontId="78" fillId="34" borderId="168" xfId="73" applyNumberFormat="1" applyFont="1" applyFill="1" applyBorder="1" applyAlignment="1" applyProtection="1">
      <alignment horizontal="center" vertical="center"/>
      <protection locked="0"/>
    </xf>
    <xf numFmtId="176" fontId="78" fillId="34" borderId="156" xfId="73" applyNumberFormat="1" applyFont="1" applyFill="1" applyBorder="1" applyAlignment="1" applyProtection="1">
      <alignment horizontal="center" vertical="center"/>
      <protection locked="0"/>
    </xf>
    <xf numFmtId="176" fontId="78" fillId="34" borderId="73" xfId="73" applyNumberFormat="1" applyFont="1" applyFill="1" applyBorder="1" applyAlignment="1" applyProtection="1">
      <alignment horizontal="center" vertical="center"/>
      <protection locked="0"/>
    </xf>
    <xf numFmtId="0" fontId="74" fillId="0" borderId="0" xfId="73" applyFont="1" applyAlignment="1">
      <alignment horizontal="right" vertical="center"/>
    </xf>
    <xf numFmtId="183" fontId="74" fillId="0" borderId="0" xfId="73" applyNumberFormat="1" applyFont="1" applyAlignment="1">
      <alignment horizontal="left" vertical="center"/>
    </xf>
    <xf numFmtId="182" fontId="77" fillId="26" borderId="227" xfId="73" applyNumberFormat="1" applyFont="1" applyFill="1" applyBorder="1" applyAlignment="1">
      <alignment horizontal="center" vertical="center"/>
    </xf>
    <xf numFmtId="182" fontId="77" fillId="26" borderId="241" xfId="73" applyNumberFormat="1" applyFont="1" applyFill="1" applyBorder="1" applyAlignment="1">
      <alignment horizontal="center" vertical="center"/>
    </xf>
    <xf numFmtId="0" fontId="74" fillId="0" borderId="237" xfId="73" applyFont="1" applyBorder="1" applyAlignment="1">
      <alignment horizontal="center" vertical="center"/>
    </xf>
    <xf numFmtId="0" fontId="74" fillId="0" borderId="238" xfId="73" applyFont="1" applyBorder="1" applyAlignment="1">
      <alignment horizontal="center" vertical="center"/>
    </xf>
    <xf numFmtId="180" fontId="74" fillId="0" borderId="239" xfId="73" applyNumberFormat="1" applyFont="1" applyBorder="1" applyAlignment="1">
      <alignment horizontal="center" vertical="center"/>
    </xf>
    <xf numFmtId="180" fontId="74" fillId="0" borderId="238" xfId="73" applyNumberFormat="1" applyFont="1" applyBorder="1" applyAlignment="1">
      <alignment horizontal="center" vertical="center"/>
    </xf>
    <xf numFmtId="0" fontId="74" fillId="0" borderId="239" xfId="73" applyFont="1" applyBorder="1" applyAlignment="1">
      <alignment horizontal="center" vertical="center"/>
    </xf>
    <xf numFmtId="182" fontId="74" fillId="0" borderId="239" xfId="74" applyNumberFormat="1" applyFont="1" applyBorder="1" applyAlignment="1">
      <alignment horizontal="center" vertical="center"/>
    </xf>
    <xf numFmtId="0" fontId="74" fillId="0" borderId="222" xfId="73" applyFont="1" applyBorder="1" applyAlignment="1" applyProtection="1">
      <alignment horizontal="center" vertical="center" textRotation="255" shrinkToFit="1"/>
      <protection locked="0"/>
    </xf>
    <xf numFmtId="0" fontId="74" fillId="0" borderId="226" xfId="73" applyFont="1" applyBorder="1" applyAlignment="1" applyProtection="1">
      <alignment horizontal="center" vertical="center" textRotation="255" shrinkToFit="1"/>
      <protection locked="0"/>
    </xf>
    <xf numFmtId="0" fontId="74" fillId="0" borderId="220" xfId="73" applyFont="1" applyBorder="1" applyAlignment="1">
      <alignment horizontal="center" vertical="center" shrinkToFit="1"/>
    </xf>
    <xf numFmtId="0" fontId="74" fillId="0" borderId="167" xfId="73" applyFont="1" applyBorder="1" applyAlignment="1">
      <alignment horizontal="center" vertical="center" shrinkToFit="1"/>
    </xf>
    <xf numFmtId="0" fontId="74" fillId="0" borderId="223" xfId="73" applyFont="1" applyBorder="1" applyAlignment="1" applyProtection="1">
      <alignment horizontal="center" vertical="center" shrinkToFit="1"/>
      <protection locked="0"/>
    </xf>
    <xf numFmtId="0" fontId="74" fillId="0" borderId="221" xfId="73" applyFont="1" applyBorder="1" applyAlignment="1" applyProtection="1">
      <alignment horizontal="center" vertical="center" shrinkToFit="1"/>
      <protection locked="0"/>
    </xf>
    <xf numFmtId="0" fontId="74" fillId="0" borderId="225" xfId="73" applyFont="1" applyBorder="1" applyAlignment="1" applyProtection="1">
      <alignment horizontal="center" vertical="center" shrinkToFit="1"/>
      <protection locked="0"/>
    </xf>
    <xf numFmtId="0" fontId="74" fillId="0" borderId="222" xfId="73" applyFont="1" applyBorder="1" applyAlignment="1" applyProtection="1">
      <alignment horizontal="center" vertical="center" shrinkToFit="1"/>
      <protection locked="0"/>
    </xf>
    <xf numFmtId="0" fontId="74" fillId="0" borderId="226" xfId="73" applyFont="1" applyBorder="1" applyAlignment="1" applyProtection="1">
      <alignment horizontal="center" vertical="center" shrinkToFit="1"/>
      <protection locked="0"/>
    </xf>
    <xf numFmtId="0" fontId="74" fillId="0" borderId="221" xfId="73" applyFont="1" applyBorder="1" applyAlignment="1" applyProtection="1">
      <alignment horizontal="center" vertical="center"/>
      <protection locked="0"/>
    </xf>
    <xf numFmtId="0" fontId="74" fillId="0" borderId="229" xfId="73" applyFont="1" applyBorder="1" applyAlignment="1" applyProtection="1">
      <alignment horizontal="center" vertical="center"/>
      <protection locked="0"/>
    </xf>
    <xf numFmtId="0" fontId="74" fillId="0" borderId="222" xfId="73" applyFont="1" applyBorder="1" applyAlignment="1" applyProtection="1">
      <alignment horizontal="center" vertical="center"/>
      <protection locked="0"/>
    </xf>
    <xf numFmtId="0" fontId="74" fillId="0" borderId="230" xfId="73" applyFont="1" applyBorder="1" applyAlignment="1" applyProtection="1">
      <alignment horizontal="center" vertical="center"/>
      <protection locked="0"/>
    </xf>
    <xf numFmtId="0" fontId="74" fillId="0" borderId="220" xfId="73" applyFont="1" applyBorder="1" applyAlignment="1">
      <alignment horizontal="center" vertical="center"/>
    </xf>
    <xf numFmtId="0" fontId="74" fillId="0" borderId="23" xfId="73" applyFont="1" applyBorder="1" applyAlignment="1">
      <alignment horizontal="center" vertical="center"/>
    </xf>
    <xf numFmtId="0" fontId="74" fillId="0" borderId="223" xfId="73" applyFont="1" applyBorder="1" applyAlignment="1" applyProtection="1">
      <alignment horizontal="center" vertical="center"/>
      <protection locked="0"/>
    </xf>
    <xf numFmtId="0" fontId="74" fillId="0" borderId="227" xfId="73" applyFont="1" applyBorder="1" applyAlignment="1" applyProtection="1">
      <alignment horizontal="center" vertical="center"/>
      <protection locked="0"/>
    </xf>
    <xf numFmtId="0" fontId="74" fillId="0" borderId="220" xfId="73" applyFont="1" applyFill="1" applyBorder="1" applyAlignment="1">
      <alignment horizontal="center" vertical="center"/>
    </xf>
    <xf numFmtId="0" fontId="74" fillId="0" borderId="23" xfId="73" applyFont="1" applyFill="1" applyBorder="1" applyAlignment="1">
      <alignment horizontal="center" vertical="center"/>
    </xf>
    <xf numFmtId="0" fontId="74" fillId="0" borderId="220" xfId="73" applyFont="1" applyFill="1" applyBorder="1" applyAlignment="1">
      <alignment horizontal="center" vertical="center" shrinkToFit="1"/>
    </xf>
    <xf numFmtId="0" fontId="74" fillId="0" borderId="167" xfId="73" applyFont="1" applyFill="1" applyBorder="1" applyAlignment="1">
      <alignment horizontal="center" vertical="center" shrinkToFit="1"/>
    </xf>
    <xf numFmtId="176" fontId="74" fillId="0" borderId="0" xfId="73" applyNumberFormat="1" applyFont="1" applyAlignment="1">
      <alignment horizontal="center" vertical="center"/>
    </xf>
    <xf numFmtId="183" fontId="74" fillId="0" borderId="0" xfId="73" applyNumberFormat="1" applyFont="1" applyAlignment="1">
      <alignment horizontal="center" vertical="center"/>
    </xf>
    <xf numFmtId="0" fontId="75" fillId="25" borderId="0" xfId="73" applyFont="1" applyFill="1" applyAlignment="1" applyProtection="1">
      <alignment horizontal="center" vertical="center" shrinkToFit="1"/>
      <protection locked="0"/>
    </xf>
    <xf numFmtId="0" fontId="74" fillId="0" borderId="95" xfId="75" applyFont="1" applyBorder="1" applyAlignment="1">
      <alignment horizontal="center" vertical="center" shrinkToFit="1"/>
    </xf>
    <xf numFmtId="0" fontId="74" fillId="0" borderId="126" xfId="75" applyFont="1" applyBorder="1" applyAlignment="1">
      <alignment horizontal="center" vertical="center" shrinkToFit="1"/>
    </xf>
    <xf numFmtId="0" fontId="74" fillId="0" borderId="105" xfId="75" applyFont="1" applyBorder="1" applyAlignment="1">
      <alignment horizontal="center" vertical="center"/>
    </xf>
    <xf numFmtId="0" fontId="74" fillId="0" borderId="127" xfId="75" applyFont="1" applyBorder="1" applyAlignment="1">
      <alignment horizontal="center" vertical="center"/>
    </xf>
    <xf numFmtId="0" fontId="74" fillId="0" borderId="131" xfId="75" applyFont="1" applyBorder="1" applyAlignment="1">
      <alignment horizontal="center" vertical="center"/>
    </xf>
    <xf numFmtId="0" fontId="74" fillId="0" borderId="0" xfId="75" applyFont="1" applyAlignment="1">
      <alignment horizontal="left" vertical="center"/>
    </xf>
    <xf numFmtId="0" fontId="74" fillId="0" borderId="232" xfId="75" applyFont="1" applyBorder="1" applyAlignment="1">
      <alignment horizontal="center" vertical="center"/>
    </xf>
    <xf numFmtId="180" fontId="74" fillId="0" borderId="235" xfId="75" applyNumberFormat="1" applyFont="1" applyBorder="1" applyAlignment="1">
      <alignment horizontal="center" vertical="center"/>
    </xf>
    <xf numFmtId="180" fontId="74" fillId="0" borderId="232" xfId="75" applyNumberFormat="1" applyFont="1" applyBorder="1" applyAlignment="1">
      <alignment horizontal="center" vertical="center"/>
    </xf>
    <xf numFmtId="0" fontId="74" fillId="0" borderId="235" xfId="75" applyFont="1" applyBorder="1" applyAlignment="1">
      <alignment horizontal="center" vertical="center"/>
    </xf>
    <xf numFmtId="182" fontId="74" fillId="28" borderId="235" xfId="76" applyNumberFormat="1" applyFont="1" applyFill="1" applyBorder="1" applyAlignment="1">
      <alignment horizontal="center" vertical="center"/>
    </xf>
    <xf numFmtId="182" fontId="74" fillId="28" borderId="236" xfId="76" applyNumberFormat="1" applyFont="1" applyFill="1" applyBorder="1" applyAlignment="1">
      <alignment horizontal="center" vertical="center"/>
    </xf>
    <xf numFmtId="182" fontId="79" fillId="28" borderId="223" xfId="75" applyNumberFormat="1" applyFont="1" applyFill="1" applyBorder="1" applyAlignment="1">
      <alignment horizontal="center" vertical="center"/>
    </xf>
    <xf numFmtId="182" fontId="79" fillId="28" borderId="233" xfId="75" applyNumberFormat="1" applyFont="1" applyFill="1" applyBorder="1" applyAlignment="1">
      <alignment horizontal="center" vertical="center"/>
    </xf>
    <xf numFmtId="182" fontId="79" fillId="27" borderId="223" xfId="75" applyNumberFormat="1" applyFont="1" applyFill="1" applyBorder="1" applyAlignment="1">
      <alignment horizontal="center" vertical="center"/>
    </xf>
    <xf numFmtId="182" fontId="79" fillId="27" borderId="233" xfId="75" applyNumberFormat="1" applyFont="1" applyFill="1" applyBorder="1" applyAlignment="1">
      <alignment horizontal="center" vertical="center"/>
    </xf>
    <xf numFmtId="0" fontId="74" fillId="0" borderId="0" xfId="75" applyFont="1" applyAlignment="1">
      <alignment horizontal="left" vertical="center" shrinkToFit="1"/>
    </xf>
    <xf numFmtId="176" fontId="74" fillId="25" borderId="0" xfId="75" applyNumberFormat="1" applyFont="1" applyFill="1" applyAlignment="1" applyProtection="1">
      <alignment horizontal="center" vertical="center"/>
      <protection locked="0"/>
    </xf>
    <xf numFmtId="0" fontId="74" fillId="0" borderId="0" xfId="75" applyFont="1" applyAlignment="1">
      <alignment horizontal="right" vertical="center"/>
    </xf>
    <xf numFmtId="183" fontId="74" fillId="0" borderId="0" xfId="75" applyNumberFormat="1" applyFont="1" applyAlignment="1">
      <alignment horizontal="left" vertical="center"/>
    </xf>
    <xf numFmtId="182" fontId="77" fillId="26" borderId="227" xfId="75" applyNumberFormat="1" applyFont="1" applyFill="1" applyBorder="1" applyAlignment="1">
      <alignment horizontal="center" vertical="center"/>
    </xf>
    <xf numFmtId="182" fontId="77" fillId="26" borderId="241" xfId="75" applyNumberFormat="1" applyFont="1" applyFill="1" applyBorder="1" applyAlignment="1">
      <alignment horizontal="center" vertical="center"/>
    </xf>
    <xf numFmtId="176" fontId="74" fillId="25" borderId="168" xfId="75" applyNumberFormat="1" applyFont="1" applyFill="1" applyBorder="1" applyAlignment="1" applyProtection="1">
      <alignment horizontal="center" vertical="center"/>
      <protection locked="0"/>
    </xf>
    <xf numFmtId="176" fontId="74" fillId="25" borderId="156" xfId="75" applyNumberFormat="1" applyFont="1" applyFill="1" applyBorder="1" applyAlignment="1" applyProtection="1">
      <alignment horizontal="center" vertical="center"/>
      <protection locked="0"/>
    </xf>
    <xf numFmtId="176" fontId="74" fillId="25" borderId="73" xfId="75" applyNumberFormat="1" applyFont="1" applyFill="1" applyBorder="1" applyAlignment="1" applyProtection="1">
      <alignment horizontal="center" vertical="center"/>
      <protection locked="0"/>
    </xf>
    <xf numFmtId="0" fontId="74" fillId="0" borderId="237" xfId="75" applyFont="1" applyBorder="1" applyAlignment="1">
      <alignment horizontal="center" vertical="center"/>
    </xf>
    <xf numFmtId="0" fontId="74" fillId="0" borderId="238" xfId="75" applyFont="1" applyBorder="1" applyAlignment="1">
      <alignment horizontal="center" vertical="center"/>
    </xf>
    <xf numFmtId="180" fontId="74" fillId="0" borderId="239" xfId="75" applyNumberFormat="1" applyFont="1" applyBorder="1" applyAlignment="1">
      <alignment horizontal="center" vertical="center"/>
    </xf>
    <xf numFmtId="180" fontId="74" fillId="0" borderId="238" xfId="75" applyNumberFormat="1" applyFont="1" applyBorder="1" applyAlignment="1">
      <alignment horizontal="center" vertical="center"/>
    </xf>
    <xf numFmtId="0" fontId="74" fillId="0" borderId="239" xfId="75" applyFont="1" applyBorder="1" applyAlignment="1">
      <alignment horizontal="center" vertical="center"/>
    </xf>
    <xf numFmtId="182" fontId="74" fillId="0" borderId="239" xfId="76" applyNumberFormat="1" applyFont="1" applyBorder="1" applyAlignment="1">
      <alignment horizontal="center" vertical="center"/>
    </xf>
    <xf numFmtId="182" fontId="74" fillId="0" borderId="240" xfId="76" applyNumberFormat="1" applyFont="1" applyBorder="1" applyAlignment="1">
      <alignment horizontal="center" vertical="center"/>
    </xf>
    <xf numFmtId="0" fontId="74" fillId="0" borderId="11" xfId="75" applyFont="1" applyBorder="1" applyAlignment="1">
      <alignment horizontal="center" vertical="center"/>
    </xf>
    <xf numFmtId="0" fontId="74" fillId="0" borderId="12" xfId="75" applyFont="1" applyBorder="1" applyAlignment="1">
      <alignment horizontal="center" vertical="center"/>
    </xf>
    <xf numFmtId="0" fontId="124" fillId="0" borderId="220" xfId="75" applyFont="1" applyBorder="1" applyAlignment="1">
      <alignment horizontal="center" vertical="center" wrapText="1" shrinkToFit="1"/>
    </xf>
    <xf numFmtId="0" fontId="124" fillId="0" borderId="167" xfId="75" applyFont="1" applyBorder="1" applyAlignment="1">
      <alignment horizontal="center" vertical="center" shrinkToFit="1"/>
    </xf>
    <xf numFmtId="0" fontId="74" fillId="0" borderId="223" xfId="75" applyFont="1" applyBorder="1" applyAlignment="1" applyProtection="1">
      <alignment horizontal="center" vertical="center" textRotation="255"/>
      <protection locked="0"/>
    </xf>
    <xf numFmtId="0" fontId="74" fillId="0" borderId="233" xfId="75" applyFont="1" applyBorder="1" applyAlignment="1" applyProtection="1">
      <alignment horizontal="center" vertical="center" textRotation="255"/>
      <protection locked="0"/>
    </xf>
    <xf numFmtId="0" fontId="74" fillId="0" borderId="224" xfId="75" applyFont="1" applyBorder="1" applyAlignment="1" applyProtection="1">
      <alignment horizontal="center" vertical="center" textRotation="255"/>
      <protection locked="0"/>
    </xf>
    <xf numFmtId="0" fontId="74" fillId="0" borderId="220" xfId="75" applyFont="1" applyBorder="1" applyAlignment="1">
      <alignment horizontal="center" vertical="center"/>
    </xf>
    <xf numFmtId="0" fontId="74" fillId="0" borderId="23" xfId="75" applyFont="1" applyBorder="1" applyAlignment="1">
      <alignment horizontal="center" vertical="center"/>
    </xf>
    <xf numFmtId="0" fontId="74" fillId="0" borderId="223" xfId="75" applyFont="1" applyBorder="1" applyAlignment="1" applyProtection="1">
      <alignment horizontal="center" vertical="center"/>
      <protection locked="0"/>
    </xf>
    <xf numFmtId="0" fontId="74" fillId="0" borderId="227" xfId="75" applyFont="1" applyBorder="1" applyAlignment="1" applyProtection="1">
      <alignment horizontal="center" vertical="center"/>
      <protection locked="0"/>
    </xf>
    <xf numFmtId="0" fontId="74" fillId="0" borderId="233" xfId="75" applyFont="1" applyBorder="1" applyAlignment="1" applyProtection="1">
      <alignment horizontal="center" vertical="center"/>
      <protection locked="0"/>
    </xf>
    <xf numFmtId="0" fontId="74" fillId="0" borderId="241" xfId="75" applyFont="1" applyBorder="1" applyAlignment="1" applyProtection="1">
      <alignment horizontal="center" vertical="center"/>
      <protection locked="0"/>
    </xf>
    <xf numFmtId="0" fontId="74" fillId="0" borderId="221" xfId="75" applyFont="1" applyBorder="1" applyAlignment="1" applyProtection="1">
      <alignment horizontal="center" vertical="center" textRotation="255"/>
      <protection locked="0"/>
    </xf>
    <xf numFmtId="0" fontId="74" fillId="0" borderId="220" xfId="75" applyFont="1" applyBorder="1" applyAlignment="1">
      <alignment horizontal="center" vertical="center" shrinkToFit="1"/>
    </xf>
    <xf numFmtId="0" fontId="74" fillId="0" borderId="167" xfId="75" applyFont="1" applyBorder="1" applyAlignment="1">
      <alignment horizontal="center" vertical="center" shrinkToFit="1"/>
    </xf>
    <xf numFmtId="0" fontId="74" fillId="0" borderId="223" xfId="75" applyFont="1" applyBorder="1" applyAlignment="1" applyProtection="1">
      <alignment horizontal="center" vertical="center" shrinkToFit="1"/>
      <protection locked="0"/>
    </xf>
    <xf numFmtId="0" fontId="74" fillId="0" borderId="256" xfId="75" applyFont="1" applyBorder="1" applyAlignment="1" applyProtection="1">
      <alignment horizontal="center" vertical="center"/>
      <protection locked="0"/>
    </xf>
    <xf numFmtId="0" fontId="74" fillId="0" borderId="259" xfId="75" applyFont="1" applyBorder="1" applyAlignment="1" applyProtection="1">
      <alignment horizontal="center" vertical="center"/>
      <protection locked="0"/>
    </xf>
    <xf numFmtId="0" fontId="74" fillId="0" borderId="232" xfId="75" applyFont="1" applyBorder="1" applyAlignment="1" applyProtection="1">
      <alignment horizontal="center" vertical="center"/>
      <protection locked="0"/>
    </xf>
    <xf numFmtId="0" fontId="74" fillId="0" borderId="238" xfId="75" applyFont="1" applyBorder="1" applyAlignment="1" applyProtection="1">
      <alignment horizontal="center" vertical="center"/>
      <protection locked="0"/>
    </xf>
    <xf numFmtId="0" fontId="74" fillId="0" borderId="224" xfId="75" applyFont="1" applyBorder="1" applyAlignment="1" applyProtection="1">
      <alignment horizontal="center" vertical="center"/>
      <protection locked="0"/>
    </xf>
    <xf numFmtId="0" fontId="74" fillId="0" borderId="228" xfId="75" applyFont="1" applyBorder="1" applyAlignment="1" applyProtection="1">
      <alignment horizontal="center" vertical="center"/>
      <protection locked="0"/>
    </xf>
    <xf numFmtId="0" fontId="74" fillId="0" borderId="223" xfId="75" applyFont="1" applyFill="1" applyBorder="1" applyAlignment="1" applyProtection="1">
      <alignment horizontal="center" vertical="center" textRotation="255"/>
      <protection locked="0"/>
    </xf>
    <xf numFmtId="0" fontId="74" fillId="0" borderId="233" xfId="75" applyFont="1" applyFill="1" applyBorder="1" applyAlignment="1" applyProtection="1">
      <alignment horizontal="center" vertical="center" textRotation="255"/>
      <protection locked="0"/>
    </xf>
    <xf numFmtId="0" fontId="74" fillId="0" borderId="235" xfId="75" applyFont="1" applyBorder="1" applyAlignment="1" applyProtection="1">
      <alignment horizontal="center" vertical="center"/>
      <protection locked="0"/>
    </xf>
    <xf numFmtId="0" fontId="74" fillId="0" borderId="239" xfId="75" applyFont="1" applyBorder="1" applyAlignment="1" applyProtection="1">
      <alignment horizontal="center" vertical="center"/>
      <protection locked="0"/>
    </xf>
    <xf numFmtId="0" fontId="74" fillId="0" borderId="254" xfId="75" applyFont="1" applyBorder="1" applyAlignment="1" applyProtection="1">
      <alignment horizontal="center" vertical="center"/>
      <protection locked="0"/>
    </xf>
    <xf numFmtId="0" fontId="74" fillId="0" borderId="257" xfId="75" applyFont="1" applyBorder="1" applyAlignment="1" applyProtection="1">
      <alignment horizontal="center" vertical="center"/>
      <protection locked="0"/>
    </xf>
    <xf numFmtId="0" fontId="74" fillId="0" borderId="255" xfId="75" applyFont="1" applyBorder="1" applyAlignment="1" applyProtection="1">
      <alignment horizontal="center" vertical="center"/>
      <protection locked="0"/>
    </xf>
    <xf numFmtId="0" fontId="74" fillId="0" borderId="258" xfId="75" applyFont="1" applyBorder="1" applyAlignment="1" applyProtection="1">
      <alignment horizontal="center" vertical="center"/>
      <protection locked="0"/>
    </xf>
    <xf numFmtId="0" fontId="74" fillId="0" borderId="224" xfId="75" applyFont="1" applyFill="1" applyBorder="1" applyAlignment="1" applyProtection="1">
      <alignment horizontal="center" vertical="center" textRotation="255"/>
      <protection locked="0"/>
    </xf>
    <xf numFmtId="0" fontId="74" fillId="0" borderId="220" xfId="75" applyFont="1" applyFill="1" applyBorder="1" applyAlignment="1">
      <alignment horizontal="center" vertical="center" shrinkToFit="1"/>
    </xf>
    <xf numFmtId="0" fontId="74" fillId="0" borderId="167" xfId="75" applyFont="1" applyFill="1" applyBorder="1" applyAlignment="1">
      <alignment horizontal="center" vertical="center" shrinkToFit="1"/>
    </xf>
    <xf numFmtId="0" fontId="74" fillId="0" borderId="223" xfId="75" applyFont="1" applyFill="1" applyBorder="1" applyAlignment="1" applyProtection="1">
      <alignment horizontal="center" vertical="center" shrinkToFit="1"/>
      <protection locked="0"/>
    </xf>
    <xf numFmtId="0" fontId="74" fillId="0" borderId="220" xfId="75" applyFont="1" applyFill="1" applyBorder="1" applyAlignment="1">
      <alignment horizontal="center" vertical="center"/>
    </xf>
    <xf numFmtId="0" fontId="74" fillId="0" borderId="23" xfId="75" applyFont="1" applyFill="1" applyBorder="1" applyAlignment="1">
      <alignment horizontal="center" vertical="center"/>
    </xf>
    <xf numFmtId="0" fontId="74" fillId="0" borderId="223" xfId="75" applyFont="1" applyFill="1" applyBorder="1" applyAlignment="1" applyProtection="1">
      <alignment horizontal="center" vertical="center"/>
      <protection locked="0"/>
    </xf>
    <xf numFmtId="0" fontId="74" fillId="0" borderId="227" xfId="75" applyFont="1" applyFill="1" applyBorder="1" applyAlignment="1" applyProtection="1">
      <alignment horizontal="center" vertical="center"/>
      <protection locked="0"/>
    </xf>
    <xf numFmtId="0" fontId="74" fillId="0" borderId="233" xfId="75" applyFont="1" applyFill="1" applyBorder="1" applyAlignment="1" applyProtection="1">
      <alignment horizontal="center" vertical="center"/>
      <protection locked="0"/>
    </xf>
    <xf numFmtId="0" fontId="74" fillId="0" borderId="241" xfId="75" applyFont="1" applyFill="1" applyBorder="1" applyAlignment="1" applyProtection="1">
      <alignment horizontal="center" vertical="center"/>
      <protection locked="0"/>
    </xf>
    <xf numFmtId="0" fontId="74" fillId="0" borderId="224" xfId="75" applyFont="1" applyFill="1" applyBorder="1" applyAlignment="1" applyProtection="1">
      <alignment horizontal="center" vertical="center"/>
      <protection locked="0"/>
    </xf>
    <xf numFmtId="0" fontId="74" fillId="0" borderId="228" xfId="75" applyFont="1" applyFill="1" applyBorder="1" applyAlignment="1" applyProtection="1">
      <alignment horizontal="center" vertical="center"/>
      <protection locked="0"/>
    </xf>
    <xf numFmtId="0" fontId="74" fillId="0" borderId="221" xfId="75" applyFont="1" applyFill="1" applyBorder="1" applyAlignment="1" applyProtection="1">
      <alignment horizontal="center" vertical="center" textRotation="255"/>
      <protection locked="0"/>
    </xf>
    <xf numFmtId="0" fontId="74" fillId="0" borderId="255" xfId="75" applyFont="1" applyFill="1" applyBorder="1" applyAlignment="1" applyProtection="1">
      <alignment horizontal="center" vertical="center"/>
      <protection locked="0"/>
    </xf>
    <xf numFmtId="0" fontId="74" fillId="0" borderId="258" xfId="75" applyFont="1" applyFill="1" applyBorder="1" applyAlignment="1" applyProtection="1">
      <alignment horizontal="center" vertical="center"/>
      <protection locked="0"/>
    </xf>
    <xf numFmtId="0" fontId="74" fillId="0" borderId="256" xfId="75" applyFont="1" applyFill="1" applyBorder="1" applyAlignment="1" applyProtection="1">
      <alignment horizontal="center" vertical="center"/>
      <protection locked="0"/>
    </xf>
    <xf numFmtId="0" fontId="74" fillId="0" borderId="259" xfId="75" applyFont="1" applyFill="1" applyBorder="1" applyAlignment="1" applyProtection="1">
      <alignment horizontal="center" vertical="center"/>
      <protection locked="0"/>
    </xf>
    <xf numFmtId="0" fontId="74" fillId="0" borderId="232" xfId="75" applyFont="1" applyFill="1" applyBorder="1" applyAlignment="1" applyProtection="1">
      <alignment horizontal="center" vertical="center"/>
      <protection locked="0"/>
    </xf>
    <xf numFmtId="0" fontId="74" fillId="0" borderId="238" xfId="75" applyFont="1" applyFill="1" applyBorder="1" applyAlignment="1" applyProtection="1">
      <alignment horizontal="center" vertical="center"/>
      <protection locked="0"/>
    </xf>
    <xf numFmtId="0" fontId="74" fillId="0" borderId="235" xfId="75" applyFont="1" applyFill="1" applyBorder="1" applyAlignment="1" applyProtection="1">
      <alignment horizontal="center" vertical="center"/>
      <protection locked="0"/>
    </xf>
    <xf numFmtId="0" fontId="74" fillId="0" borderId="239" xfId="75" applyFont="1" applyFill="1" applyBorder="1" applyAlignment="1" applyProtection="1">
      <alignment horizontal="center" vertical="center"/>
      <protection locked="0"/>
    </xf>
    <xf numFmtId="0" fontId="74" fillId="0" borderId="254" xfId="75" applyFont="1" applyFill="1" applyBorder="1" applyAlignment="1" applyProtection="1">
      <alignment horizontal="center" vertical="center"/>
      <protection locked="0"/>
    </xf>
    <xf numFmtId="0" fontId="74" fillId="0" borderId="257" xfId="75" applyFont="1" applyFill="1" applyBorder="1" applyAlignment="1" applyProtection="1">
      <alignment horizontal="center" vertical="center"/>
      <protection locked="0"/>
    </xf>
    <xf numFmtId="0" fontId="59" fillId="0" borderId="0" xfId="45" applyFont="1" applyBorder="1" applyAlignment="1">
      <alignment horizontal="center" vertical="center"/>
    </xf>
    <xf numFmtId="0" fontId="59" fillId="30" borderId="0" xfId="45" applyFont="1" applyFill="1" applyAlignment="1">
      <alignment horizontal="center" vertical="center"/>
    </xf>
    <xf numFmtId="0" fontId="59" fillId="24" borderId="70" xfId="45" applyFont="1" applyFill="1" applyBorder="1" applyAlignment="1" applyProtection="1">
      <alignment horizontal="left" vertical="center"/>
      <protection locked="0"/>
    </xf>
    <xf numFmtId="0" fontId="59" fillId="30" borderId="71" xfId="45" applyFont="1" applyFill="1" applyBorder="1" applyAlignment="1">
      <alignment horizontal="left" vertical="center"/>
    </xf>
    <xf numFmtId="0" fontId="59" fillId="30" borderId="70" xfId="45" applyFont="1" applyFill="1" applyBorder="1" applyAlignment="1">
      <alignment horizontal="left" vertical="center"/>
    </xf>
    <xf numFmtId="0" fontId="59" fillId="0" borderId="0" xfId="45" applyFont="1" applyAlignment="1">
      <alignment horizontal="center" vertical="center"/>
    </xf>
    <xf numFmtId="0" fontId="59" fillId="0" borderId="34" xfId="45" applyFont="1" applyBorder="1" applyAlignment="1">
      <alignment horizontal="center" vertical="center"/>
    </xf>
    <xf numFmtId="0" fontId="59" fillId="30" borderId="88" xfId="45" applyFont="1" applyFill="1" applyBorder="1" applyAlignment="1">
      <alignment horizontal="left" vertical="center" shrinkToFit="1"/>
    </xf>
    <xf numFmtId="0" fontId="59" fillId="24" borderId="0" xfId="45" applyFont="1" applyFill="1" applyAlignment="1" applyProtection="1">
      <alignment horizontal="left" vertical="center"/>
      <protection locked="0"/>
    </xf>
    <xf numFmtId="0" fontId="54" fillId="0" borderId="155" xfId="45" applyFont="1" applyBorder="1" applyAlignment="1">
      <alignment horizontal="center" vertical="center"/>
    </xf>
    <xf numFmtId="0" fontId="54" fillId="0" borderId="156" xfId="45" applyFont="1" applyBorder="1" applyAlignment="1">
      <alignment horizontal="center" vertical="center"/>
    </xf>
    <xf numFmtId="0" fontId="0" fillId="0" borderId="156" xfId="45" applyFont="1" applyBorder="1" applyAlignment="1">
      <alignment horizontal="center" vertical="center"/>
    </xf>
    <xf numFmtId="0" fontId="0" fillId="0" borderId="157" xfId="45" applyFont="1" applyBorder="1" applyAlignment="1">
      <alignment horizontal="center" vertical="center"/>
    </xf>
    <xf numFmtId="0" fontId="54" fillId="0" borderId="116" xfId="45" applyFont="1" applyBorder="1" applyAlignment="1" applyProtection="1">
      <alignment horizontal="center" vertical="center" textRotation="255"/>
      <protection locked="0"/>
    </xf>
    <xf numFmtId="0" fontId="54" fillId="0" borderId="13" xfId="45" applyFont="1" applyBorder="1" applyAlignment="1" applyProtection="1">
      <alignment horizontal="center" vertical="center"/>
      <protection locked="0"/>
    </xf>
    <xf numFmtId="0" fontId="0" fillId="0" borderId="27" xfId="45" applyFont="1" applyBorder="1" applyAlignment="1" applyProtection="1">
      <alignment horizontal="center" vertical="center"/>
      <protection locked="0"/>
    </xf>
    <xf numFmtId="0" fontId="0" fillId="0" borderId="16" xfId="45" applyFont="1" applyBorder="1" applyAlignment="1" applyProtection="1">
      <alignment horizontal="center" vertical="center"/>
      <protection locked="0"/>
    </xf>
    <xf numFmtId="0" fontId="0" fillId="0" borderId="15" xfId="45" applyFont="1" applyBorder="1" applyAlignment="1" applyProtection="1">
      <alignment horizontal="center" vertical="center"/>
      <protection locked="0"/>
    </xf>
    <xf numFmtId="0" fontId="0" fillId="0" borderId="18" xfId="45" applyFont="1" applyBorder="1" applyAlignment="1" applyProtection="1">
      <alignment horizontal="center" vertical="center"/>
      <protection locked="0"/>
    </xf>
    <xf numFmtId="0" fontId="0" fillId="0" borderId="26" xfId="45" applyFont="1" applyBorder="1" applyAlignment="1" applyProtection="1">
      <alignment horizontal="center" vertical="center"/>
      <protection locked="0"/>
    </xf>
    <xf numFmtId="0" fontId="54" fillId="0" borderId="94" xfId="45" applyFont="1" applyFill="1" applyBorder="1" applyAlignment="1" applyProtection="1">
      <alignment horizontal="left" vertical="center" shrinkToFit="1"/>
      <protection locked="0"/>
    </xf>
    <xf numFmtId="0" fontId="54" fillId="0" borderId="96" xfId="45" applyFont="1" applyFill="1" applyBorder="1" applyAlignment="1" applyProtection="1">
      <alignment horizontal="left" vertical="center" shrinkToFit="1"/>
      <protection locked="0"/>
    </xf>
    <xf numFmtId="0" fontId="54" fillId="0" borderId="97" xfId="45" applyFont="1" applyFill="1" applyBorder="1" applyAlignment="1" applyProtection="1">
      <alignment horizontal="left" vertical="center" shrinkToFit="1"/>
      <protection locked="0"/>
    </xf>
    <xf numFmtId="0" fontId="54" fillId="0" borderId="100" xfId="45" applyFont="1" applyFill="1" applyBorder="1" applyAlignment="1" applyProtection="1">
      <alignment horizontal="left" vertical="center" shrinkToFit="1"/>
      <protection locked="0"/>
    </xf>
    <xf numFmtId="0" fontId="54" fillId="0" borderId="71" xfId="45" applyFont="1" applyFill="1" applyBorder="1" applyAlignment="1" applyProtection="1">
      <alignment horizontal="left" vertical="center" shrinkToFit="1"/>
      <protection locked="0"/>
    </xf>
    <xf numFmtId="0" fontId="54" fillId="0" borderId="99" xfId="45" applyFont="1" applyFill="1" applyBorder="1" applyAlignment="1" applyProtection="1">
      <alignment horizontal="left" vertical="center" shrinkToFit="1"/>
      <protection locked="0"/>
    </xf>
    <xf numFmtId="0" fontId="54" fillId="0" borderId="146" xfId="45" applyFont="1" applyFill="1" applyBorder="1" applyAlignment="1" applyProtection="1">
      <alignment horizontal="left" vertical="center" shrinkToFit="1"/>
      <protection locked="0"/>
    </xf>
    <xf numFmtId="0" fontId="54" fillId="0" borderId="103" xfId="45" applyFont="1" applyFill="1" applyBorder="1" applyAlignment="1" applyProtection="1">
      <alignment horizontal="left" vertical="center" shrinkToFit="1"/>
      <protection locked="0"/>
    </xf>
    <xf numFmtId="0" fontId="54" fillId="0" borderId="104" xfId="45" applyFont="1" applyFill="1" applyBorder="1" applyAlignment="1" applyProtection="1">
      <alignment horizontal="left" vertical="center" shrinkToFit="1"/>
      <protection locked="0"/>
    </xf>
    <xf numFmtId="0" fontId="54" fillId="0" borderId="27" xfId="45" applyFont="1" applyBorder="1" applyAlignment="1" applyProtection="1">
      <alignment horizontal="center" vertical="center"/>
      <protection locked="0"/>
    </xf>
    <xf numFmtId="0" fontId="54" fillId="0" borderId="18" xfId="45" applyFont="1" applyBorder="1" applyAlignment="1" applyProtection="1">
      <alignment horizontal="center" vertical="center"/>
      <protection locked="0"/>
    </xf>
    <xf numFmtId="0" fontId="54" fillId="0" borderId="26" xfId="45" applyFont="1" applyBorder="1" applyAlignment="1" applyProtection="1">
      <alignment horizontal="center" vertical="center"/>
      <protection locked="0"/>
    </xf>
    <xf numFmtId="0" fontId="54" fillId="0" borderId="94" xfId="45" applyFont="1" applyFill="1" applyBorder="1" applyAlignment="1" applyProtection="1">
      <alignment vertical="center"/>
      <protection locked="0"/>
    </xf>
    <xf numFmtId="0" fontId="54" fillId="0" borderId="96" xfId="45" applyFont="1" applyFill="1" applyBorder="1" applyAlignment="1" applyProtection="1">
      <alignment vertical="center"/>
      <protection locked="0"/>
    </xf>
    <xf numFmtId="0" fontId="54" fillId="0" borderId="97" xfId="45" applyFont="1" applyFill="1" applyBorder="1" applyAlignment="1" applyProtection="1">
      <alignment vertical="center"/>
      <protection locked="0"/>
    </xf>
    <xf numFmtId="0" fontId="54" fillId="0" borderId="146" xfId="45" applyFont="1" applyFill="1" applyBorder="1" applyAlignment="1" applyProtection="1">
      <alignment vertical="center"/>
      <protection locked="0"/>
    </xf>
    <xf numFmtId="0" fontId="54" fillId="0" borderId="103" xfId="45" applyFont="1" applyFill="1" applyBorder="1" applyAlignment="1" applyProtection="1">
      <alignment vertical="center"/>
      <protection locked="0"/>
    </xf>
    <xf numFmtId="0" fontId="54" fillId="0" borderId="104" xfId="45" applyFont="1" applyFill="1" applyBorder="1" applyAlignment="1" applyProtection="1">
      <alignment vertical="center"/>
      <protection locked="0"/>
    </xf>
    <xf numFmtId="0" fontId="54" fillId="0" borderId="16" xfId="45" applyFont="1" applyBorder="1" applyAlignment="1" applyProtection="1">
      <alignment horizontal="center" vertical="center"/>
      <protection locked="0"/>
    </xf>
    <xf numFmtId="0" fontId="0" fillId="0" borderId="38" xfId="45" applyFont="1" applyBorder="1" applyAlignment="1" applyProtection="1">
      <alignment horizontal="center" vertical="center"/>
      <protection locked="0"/>
    </xf>
    <xf numFmtId="0" fontId="0" fillId="0" borderId="37" xfId="45" applyFont="1" applyBorder="1" applyAlignment="1" applyProtection="1">
      <alignment horizontal="center" vertical="center"/>
      <protection locked="0"/>
    </xf>
    <xf numFmtId="0" fontId="54" fillId="0" borderId="102" xfId="45" applyFont="1" applyFill="1" applyBorder="1" applyAlignment="1" applyProtection="1">
      <alignment horizontal="left" vertical="center" shrinkToFit="1"/>
      <protection locked="0"/>
    </xf>
    <xf numFmtId="0" fontId="54" fillId="0" borderId="70" xfId="45" applyFont="1" applyFill="1" applyBorder="1" applyAlignment="1" applyProtection="1">
      <alignment horizontal="left" vertical="center" shrinkToFit="1"/>
      <protection locked="0"/>
    </xf>
    <xf numFmtId="0" fontId="54" fillId="0" borderId="83" xfId="45" applyFont="1" applyFill="1" applyBorder="1" applyAlignment="1" applyProtection="1">
      <alignment horizontal="left" vertical="center" shrinkToFit="1"/>
      <protection locked="0"/>
    </xf>
    <xf numFmtId="0" fontId="54" fillId="0" borderId="87" xfId="45" applyFont="1" applyFill="1" applyBorder="1" applyAlignment="1" applyProtection="1">
      <alignment horizontal="left" vertical="center" shrinkToFit="1"/>
      <protection locked="0"/>
    </xf>
    <xf numFmtId="0" fontId="54" fillId="0" borderId="88" xfId="45" applyFont="1" applyFill="1" applyBorder="1" applyAlignment="1" applyProtection="1">
      <alignment horizontal="left" vertical="center" shrinkToFit="1"/>
      <protection locked="0"/>
    </xf>
    <xf numFmtId="0" fontId="54" fillId="0" borderId="158" xfId="45" applyFont="1" applyFill="1" applyBorder="1" applyAlignment="1" applyProtection="1">
      <alignment horizontal="left" vertical="center" shrinkToFit="1"/>
      <protection locked="0"/>
    </xf>
    <xf numFmtId="0" fontId="54" fillId="0" borderId="159" xfId="45" applyFont="1" applyBorder="1" applyAlignment="1" applyProtection="1">
      <alignment horizontal="center" vertical="center" textRotation="255"/>
      <protection locked="0"/>
    </xf>
    <xf numFmtId="0" fontId="54" fillId="0" borderId="119" xfId="45" applyFont="1" applyBorder="1" applyAlignment="1" applyProtection="1">
      <alignment horizontal="center" vertical="center" textRotation="255"/>
      <protection locked="0"/>
    </xf>
    <xf numFmtId="0" fontId="54" fillId="0" borderId="149" xfId="45" applyFont="1" applyBorder="1" applyAlignment="1" applyProtection="1">
      <alignment horizontal="center" vertical="center"/>
      <protection locked="0"/>
    </xf>
    <xf numFmtId="0" fontId="54" fillId="0" borderId="60" xfId="45" applyFont="1" applyBorder="1" applyAlignment="1" applyProtection="1">
      <alignment horizontal="center" vertical="center"/>
      <protection locked="0"/>
    </xf>
    <xf numFmtId="0" fontId="54" fillId="0" borderId="15" xfId="45" applyFont="1" applyBorder="1" applyAlignment="1" applyProtection="1">
      <alignment horizontal="center" vertical="center"/>
      <protection locked="0"/>
    </xf>
    <xf numFmtId="0" fontId="54" fillId="0" borderId="160" xfId="45" applyFont="1" applyFill="1" applyBorder="1" applyAlignment="1" applyProtection="1">
      <alignment vertical="center"/>
      <protection locked="0"/>
    </xf>
    <xf numFmtId="0" fontId="54" fillId="0" borderId="161" xfId="45" applyFont="1" applyFill="1" applyBorder="1" applyAlignment="1" applyProtection="1">
      <alignment vertical="center"/>
      <protection locked="0"/>
    </xf>
    <xf numFmtId="0" fontId="0" fillId="0" borderId="161" xfId="45" applyFont="1" applyBorder="1" applyAlignment="1" applyProtection="1">
      <alignment vertical="center"/>
      <protection locked="0"/>
    </xf>
    <xf numFmtId="0" fontId="0" fillId="0" borderId="162" xfId="45" applyFont="1" applyBorder="1" applyAlignment="1" applyProtection="1">
      <alignment vertical="center"/>
      <protection locked="0"/>
    </xf>
    <xf numFmtId="0" fontId="54" fillId="0" borderId="100" xfId="45" applyFont="1" applyFill="1" applyBorder="1" applyAlignment="1" applyProtection="1">
      <alignment vertical="center"/>
      <protection locked="0"/>
    </xf>
    <xf numFmtId="0" fontId="54" fillId="0" borderId="71" xfId="45" applyFont="1" applyFill="1" applyBorder="1" applyAlignment="1" applyProtection="1">
      <alignment vertical="center"/>
      <protection locked="0"/>
    </xf>
    <xf numFmtId="0" fontId="54" fillId="0" borderId="99" xfId="45" applyFont="1" applyFill="1" applyBorder="1" applyAlignment="1" applyProtection="1">
      <alignment vertical="center"/>
      <protection locked="0"/>
    </xf>
    <xf numFmtId="0" fontId="54" fillId="0" borderId="102" xfId="45" applyFont="1" applyFill="1" applyBorder="1" applyAlignment="1" applyProtection="1">
      <alignment vertical="center"/>
      <protection locked="0"/>
    </xf>
    <xf numFmtId="0" fontId="54" fillId="0" borderId="70" xfId="45" applyFont="1" applyFill="1" applyBorder="1" applyAlignment="1" applyProtection="1">
      <alignment vertical="center"/>
      <protection locked="0"/>
    </xf>
    <xf numFmtId="0" fontId="54" fillId="0" borderId="83" xfId="45" applyFont="1" applyFill="1" applyBorder="1" applyAlignment="1" applyProtection="1">
      <alignment vertical="center"/>
      <protection locked="0"/>
    </xf>
    <xf numFmtId="0" fontId="54" fillId="0" borderId="87" xfId="45" applyFont="1" applyFill="1" applyBorder="1" applyAlignment="1" applyProtection="1">
      <alignment vertical="center"/>
      <protection locked="0"/>
    </xf>
    <xf numFmtId="0" fontId="54" fillId="0" borderId="88" xfId="45" applyFont="1" applyFill="1" applyBorder="1" applyAlignment="1" applyProtection="1">
      <alignment vertical="center"/>
      <protection locked="0"/>
    </xf>
    <xf numFmtId="0" fontId="54" fillId="0" borderId="158" xfId="45" applyFont="1" applyFill="1" applyBorder="1" applyAlignment="1" applyProtection="1">
      <alignment vertical="center"/>
      <protection locked="0"/>
    </xf>
    <xf numFmtId="0" fontId="54" fillId="0" borderId="159" xfId="45" applyFont="1" applyBorder="1" applyAlignment="1" applyProtection="1">
      <alignment horizontal="center" vertical="center" textRotation="255" wrapText="1"/>
      <protection locked="0"/>
    </xf>
    <xf numFmtId="0" fontId="54" fillId="0" borderId="116" xfId="45" applyFont="1" applyBorder="1" applyAlignment="1" applyProtection="1">
      <alignment horizontal="center" vertical="center" textRotation="255" wrapText="1"/>
      <protection locked="0"/>
    </xf>
    <xf numFmtId="0" fontId="54" fillId="0" borderId="119" xfId="45" applyFont="1" applyBorder="1" applyAlignment="1" applyProtection="1">
      <alignment horizontal="center" vertical="center" textRotation="255" wrapText="1"/>
      <protection locked="0"/>
    </xf>
    <xf numFmtId="0" fontId="54" fillId="0" borderId="162" xfId="45" applyFont="1" applyFill="1" applyBorder="1" applyAlignment="1" applyProtection="1">
      <alignment vertical="center"/>
      <protection locked="0"/>
    </xf>
    <xf numFmtId="0" fontId="54" fillId="0" borderId="11" xfId="45" applyFont="1" applyBorder="1" applyAlignment="1" applyProtection="1">
      <alignment horizontal="center" vertical="center"/>
      <protection locked="0"/>
    </xf>
    <xf numFmtId="0" fontId="54" fillId="0" borderId="12" xfId="45" applyFont="1" applyBorder="1" applyAlignment="1" applyProtection="1">
      <alignment horizontal="center" vertical="center"/>
      <protection locked="0"/>
    </xf>
    <xf numFmtId="0" fontId="0" fillId="0" borderId="13" xfId="45" applyFont="1" applyBorder="1" applyAlignment="1" applyProtection="1">
      <alignment horizontal="center" vertical="center"/>
      <protection locked="0"/>
    </xf>
    <xf numFmtId="0" fontId="0" fillId="0" borderId="11" xfId="45" applyFont="1" applyBorder="1" applyAlignment="1" applyProtection="1">
      <alignment horizontal="center" vertical="center"/>
      <protection locked="0"/>
    </xf>
    <xf numFmtId="0" fontId="0" fillId="0" borderId="12" xfId="45" applyFont="1" applyBorder="1" applyAlignment="1" applyProtection="1">
      <alignment horizontal="center" vertical="center"/>
      <protection locked="0"/>
    </xf>
    <xf numFmtId="0" fontId="54" fillId="0" borderId="39" xfId="45" applyFont="1" applyFill="1" applyBorder="1" applyAlignment="1">
      <alignment horizontal="center" vertical="center"/>
    </xf>
    <xf numFmtId="0" fontId="54" fillId="0" borderId="31" xfId="45" applyFont="1" applyFill="1" applyBorder="1" applyAlignment="1">
      <alignment horizontal="center" vertical="center"/>
    </xf>
    <xf numFmtId="0" fontId="54" fillId="0" borderId="60" xfId="45" applyFont="1" applyFill="1" applyBorder="1" applyAlignment="1">
      <alignment horizontal="center" vertical="center"/>
    </xf>
    <xf numFmtId="0" fontId="54" fillId="0" borderId="40" xfId="45" applyFont="1" applyFill="1" applyBorder="1" applyAlignment="1">
      <alignment horizontal="center" vertical="center"/>
    </xf>
    <xf numFmtId="0" fontId="54" fillId="0" borderId="0" xfId="45" applyFont="1" applyFill="1" applyBorder="1" applyAlignment="1">
      <alignment horizontal="center" vertical="center"/>
    </xf>
    <xf numFmtId="0" fontId="54" fillId="0" borderId="15" xfId="45" applyFont="1" applyFill="1" applyBorder="1" applyAlignment="1">
      <alignment horizontal="center" vertical="center"/>
    </xf>
    <xf numFmtId="0" fontId="54" fillId="0" borderId="46" xfId="45" applyFont="1" applyFill="1" applyBorder="1" applyAlignment="1">
      <alignment horizontal="center" vertical="center"/>
    </xf>
    <xf numFmtId="0" fontId="54" fillId="0" borderId="34" xfId="45" applyFont="1" applyFill="1" applyBorder="1" applyAlignment="1">
      <alignment horizontal="center" vertical="center"/>
    </xf>
    <xf numFmtId="0" fontId="54" fillId="0" borderId="37" xfId="45" applyFont="1" applyFill="1" applyBorder="1" applyAlignment="1">
      <alignment horizontal="center" vertical="center"/>
    </xf>
    <xf numFmtId="0" fontId="54" fillId="24" borderId="160" xfId="45" applyFont="1" applyFill="1" applyBorder="1" applyAlignment="1" applyProtection="1">
      <alignment horizontal="center" vertical="center"/>
      <protection locked="0"/>
    </xf>
    <xf numFmtId="0" fontId="54" fillId="24" borderId="161" xfId="45" applyFont="1" applyFill="1" applyBorder="1" applyAlignment="1" applyProtection="1">
      <alignment horizontal="center" vertical="center"/>
      <protection locked="0"/>
    </xf>
    <xf numFmtId="0" fontId="54" fillId="24" borderId="163" xfId="45" applyFont="1" applyFill="1" applyBorder="1" applyAlignment="1" applyProtection="1">
      <alignment horizontal="center" vertical="center"/>
      <protection locked="0"/>
    </xf>
    <xf numFmtId="0" fontId="54" fillId="24" borderId="102" xfId="45" applyFont="1" applyFill="1" applyBorder="1" applyAlignment="1" applyProtection="1">
      <alignment horizontal="center" vertical="center"/>
      <protection locked="0"/>
    </xf>
    <xf numFmtId="0" fontId="54" fillId="24" borderId="70" xfId="45" applyFont="1" applyFill="1" applyBorder="1" applyAlignment="1" applyProtection="1">
      <alignment horizontal="center" vertical="center"/>
      <protection locked="0"/>
    </xf>
    <xf numFmtId="0" fontId="54" fillId="24" borderId="164" xfId="45" applyFont="1" applyFill="1" applyBorder="1" applyAlignment="1" applyProtection="1">
      <alignment horizontal="center" vertical="center"/>
      <protection locked="0"/>
    </xf>
    <xf numFmtId="0" fontId="58" fillId="31" borderId="150" xfId="55" applyFont="1" applyFill="1" applyBorder="1" applyAlignment="1">
      <alignment horizontal="center" vertical="center"/>
    </xf>
    <xf numFmtId="0" fontId="58" fillId="31" borderId="48" xfId="55" applyFont="1" applyFill="1" applyBorder="1" applyAlignment="1">
      <alignment horizontal="center" vertical="center"/>
    </xf>
    <xf numFmtId="0" fontId="58" fillId="31" borderId="48" xfId="55" applyFont="1" applyFill="1" applyBorder="1">
      <alignment vertical="center"/>
    </xf>
    <xf numFmtId="0" fontId="58" fillId="31" borderId="49" xfId="55" applyFont="1" applyFill="1" applyBorder="1">
      <alignment vertical="center"/>
    </xf>
    <xf numFmtId="176" fontId="58" fillId="31" borderId="47" xfId="55" applyNumberFormat="1" applyFont="1" applyFill="1" applyBorder="1" applyAlignment="1">
      <alignment horizontal="center" vertical="center"/>
    </xf>
    <xf numFmtId="176" fontId="58" fillId="31" borderId="48" xfId="55" applyNumberFormat="1" applyFont="1" applyFill="1" applyBorder="1" applyAlignment="1">
      <alignment horizontal="center" vertical="center"/>
    </xf>
    <xf numFmtId="176" fontId="58" fillId="31" borderId="172" xfId="55" applyNumberFormat="1" applyFont="1" applyFill="1" applyBorder="1" applyAlignment="1">
      <alignment horizontal="center" vertical="center"/>
    </xf>
    <xf numFmtId="0" fontId="58" fillId="31" borderId="44" xfId="55" applyFont="1" applyFill="1" applyBorder="1" applyAlignment="1">
      <alignment vertical="center"/>
    </xf>
    <xf numFmtId="0" fontId="58" fillId="31" borderId="14" xfId="55" applyFont="1" applyFill="1" applyBorder="1" applyAlignment="1">
      <alignment vertical="center"/>
    </xf>
    <xf numFmtId="0" fontId="58" fillId="31" borderId="45" xfId="55" applyFont="1" applyFill="1" applyBorder="1" applyAlignment="1">
      <alignment vertical="center"/>
    </xf>
    <xf numFmtId="0" fontId="58" fillId="31" borderId="0" xfId="55" applyFont="1" applyFill="1" applyBorder="1" applyAlignment="1">
      <alignment horizontal="center" vertical="center"/>
    </xf>
    <xf numFmtId="0" fontId="58" fillId="31" borderId="0" xfId="55" applyFont="1" applyFill="1" applyBorder="1" applyAlignment="1">
      <alignment vertical="center"/>
    </xf>
    <xf numFmtId="0" fontId="53" fillId="31" borderId="0" xfId="55" applyFont="1" applyFill="1" applyBorder="1" applyAlignment="1">
      <alignment horizontal="left" vertical="top" wrapText="1"/>
    </xf>
    <xf numFmtId="0" fontId="58" fillId="30" borderId="43" xfId="55" applyFont="1" applyFill="1" applyBorder="1" applyAlignment="1">
      <alignment horizontal="left" vertical="center" indent="1" shrinkToFit="1"/>
    </xf>
    <xf numFmtId="0" fontId="0" fillId="30" borderId="10" xfId="0" applyFill="1" applyBorder="1" applyAlignment="1">
      <alignment horizontal="left" vertical="center" indent="1" shrinkToFit="1"/>
    </xf>
    <xf numFmtId="0" fontId="58" fillId="30" borderId="46" xfId="55" applyFont="1" applyFill="1" applyBorder="1" applyAlignment="1">
      <alignment horizontal="left" vertical="center" indent="1" shrinkToFit="1"/>
    </xf>
    <xf numFmtId="0" fontId="0" fillId="30" borderId="34" xfId="0" applyFill="1" applyBorder="1" applyAlignment="1">
      <alignment horizontal="left" vertical="center" indent="1" shrinkToFit="1"/>
    </xf>
    <xf numFmtId="176" fontId="14" fillId="31" borderId="98" xfId="55" applyNumberFormat="1" applyFont="1" applyFill="1" applyBorder="1" applyAlignment="1">
      <alignment horizontal="center" vertical="center"/>
    </xf>
    <xf numFmtId="176" fontId="14" fillId="31" borderId="71" xfId="55" applyNumberFormat="1" applyFont="1" applyFill="1" applyBorder="1" applyAlignment="1">
      <alignment horizontal="center" vertical="center"/>
    </xf>
    <xf numFmtId="0" fontId="15" fillId="0" borderId="0" xfId="55" applyFont="1" applyFill="1" applyAlignment="1">
      <alignment horizontal="center" vertical="center"/>
    </xf>
    <xf numFmtId="0" fontId="14" fillId="30" borderId="107" xfId="55" applyFont="1" applyFill="1" applyBorder="1" applyAlignment="1">
      <alignment vertical="center" wrapText="1" shrinkToFit="1"/>
    </xf>
    <xf numFmtId="176" fontId="14" fillId="30" borderId="98" xfId="55" applyNumberFormat="1" applyFont="1" applyFill="1" applyBorder="1" applyAlignment="1">
      <alignment horizontal="center" vertical="center"/>
    </xf>
    <xf numFmtId="176" fontId="14" fillId="30" borderId="71" xfId="55" applyNumberFormat="1" applyFont="1" applyFill="1" applyBorder="1" applyAlignment="1">
      <alignment horizontal="center" vertical="center"/>
    </xf>
    <xf numFmtId="176" fontId="14" fillId="30" borderId="101" xfId="55" applyNumberFormat="1" applyFont="1" applyFill="1" applyBorder="1" applyAlignment="1">
      <alignment horizontal="center" vertical="center"/>
    </xf>
    <xf numFmtId="0" fontId="14" fillId="31" borderId="71" xfId="55" applyFont="1" applyFill="1" applyBorder="1" applyAlignment="1">
      <alignment vertical="center"/>
    </xf>
    <xf numFmtId="0" fontId="14" fillId="31" borderId="79" xfId="55" applyFont="1" applyFill="1" applyBorder="1" applyAlignment="1">
      <alignment vertical="top" wrapText="1"/>
    </xf>
    <xf numFmtId="0" fontId="14" fillId="31" borderId="0" xfId="55" applyFont="1" applyFill="1" applyBorder="1" applyAlignment="1">
      <alignment vertical="top" wrapText="1"/>
    </xf>
    <xf numFmtId="0" fontId="14" fillId="31" borderId="74" xfId="55" applyFont="1" applyFill="1" applyBorder="1" applyAlignment="1">
      <alignment vertical="top" wrapText="1"/>
    </xf>
    <xf numFmtId="0" fontId="14" fillId="31" borderId="66" xfId="55" applyFont="1" applyFill="1" applyBorder="1" applyAlignment="1">
      <alignment vertical="top" wrapText="1"/>
    </xf>
    <xf numFmtId="0" fontId="14" fillId="31" borderId="70" xfId="55" applyFont="1" applyFill="1" applyBorder="1" applyAlignment="1">
      <alignment vertical="top" wrapText="1"/>
    </xf>
    <xf numFmtId="0" fontId="14" fillId="31" borderId="75" xfId="55" applyFont="1" applyFill="1" applyBorder="1" applyAlignment="1">
      <alignment vertical="top" wrapText="1"/>
    </xf>
    <xf numFmtId="0" fontId="14" fillId="0" borderId="67" xfId="55" applyFont="1" applyFill="1" applyBorder="1" applyAlignment="1">
      <alignment horizontal="center" vertical="center" wrapText="1"/>
    </xf>
    <xf numFmtId="0" fontId="83" fillId="31" borderId="11" xfId="59" applyFont="1" applyFill="1" applyBorder="1" applyAlignment="1">
      <alignment vertical="center" wrapText="1"/>
    </xf>
    <xf numFmtId="0" fontId="83" fillId="31" borderId="12" xfId="59" applyFont="1" applyFill="1" applyBorder="1" applyAlignment="1">
      <alignment vertical="center" wrapText="1"/>
    </xf>
    <xf numFmtId="38" fontId="83" fillId="31" borderId="11" xfId="33" applyFont="1" applyFill="1" applyBorder="1" applyAlignment="1">
      <alignment vertical="center" wrapText="1"/>
    </xf>
    <xf numFmtId="38" fontId="83" fillId="31" borderId="12" xfId="33" applyFont="1" applyFill="1" applyBorder="1" applyAlignment="1">
      <alignment vertical="center" wrapText="1"/>
    </xf>
    <xf numFmtId="0" fontId="83" fillId="0" borderId="11" xfId="59" applyFont="1" applyFill="1" applyBorder="1" applyAlignment="1">
      <alignment vertical="center" wrapText="1"/>
    </xf>
    <xf numFmtId="0" fontId="83" fillId="0" borderId="12" xfId="59" applyFont="1" applyFill="1" applyBorder="1" applyAlignment="1">
      <alignment vertical="center" wrapText="1"/>
    </xf>
    <xf numFmtId="38" fontId="83" fillId="31" borderId="13" xfId="33" applyFont="1" applyFill="1" applyBorder="1" applyAlignment="1">
      <alignment vertical="center" wrapText="1"/>
    </xf>
    <xf numFmtId="38" fontId="83" fillId="31" borderId="27" xfId="33" applyFont="1" applyFill="1" applyBorder="1" applyAlignment="1">
      <alignment vertical="center" wrapText="1"/>
    </xf>
    <xf numFmtId="38" fontId="83" fillId="31" borderId="16" xfId="33" applyFont="1" applyFill="1" applyBorder="1" applyAlignment="1">
      <alignment vertical="center" wrapText="1"/>
    </xf>
    <xf numFmtId="38" fontId="83" fillId="31" borderId="15" xfId="33" applyFont="1" applyFill="1" applyBorder="1" applyAlignment="1">
      <alignment vertical="center" wrapText="1"/>
    </xf>
    <xf numFmtId="38" fontId="83" fillId="31" borderId="18" xfId="33" applyFont="1" applyFill="1" applyBorder="1" applyAlignment="1">
      <alignment vertical="center" wrapText="1"/>
    </xf>
    <xf numFmtId="38" fontId="83" fillId="31" borderId="26" xfId="33" applyFont="1" applyFill="1" applyBorder="1" applyAlignment="1">
      <alignment vertical="center" wrapText="1"/>
    </xf>
    <xf numFmtId="0" fontId="83" fillId="0" borderId="13" xfId="59" applyFont="1" applyFill="1" applyBorder="1" applyAlignment="1">
      <alignment vertical="center" wrapText="1"/>
    </xf>
    <xf numFmtId="0" fontId="83" fillId="0" borderId="27" xfId="59" applyFont="1" applyFill="1" applyBorder="1" applyAlignment="1">
      <alignment vertical="center" wrapText="1"/>
    </xf>
    <xf numFmtId="0" fontId="83" fillId="0" borderId="16" xfId="59" applyFont="1" applyFill="1" applyBorder="1" applyAlignment="1">
      <alignment vertical="center" wrapText="1"/>
    </xf>
    <xf numFmtId="0" fontId="83" fillId="0" borderId="15" xfId="59" applyFont="1" applyFill="1" applyBorder="1" applyAlignment="1">
      <alignment vertical="center" wrapText="1"/>
    </xf>
    <xf numFmtId="0" fontId="83" fillId="0" borderId="18" xfId="59" applyFont="1" applyFill="1" applyBorder="1" applyAlignment="1">
      <alignment vertical="center" wrapText="1"/>
    </xf>
    <xf numFmtId="0" fontId="83" fillId="0" borderId="26" xfId="59" applyFont="1" applyFill="1" applyBorder="1" applyAlignment="1">
      <alignment vertical="center" wrapText="1"/>
    </xf>
    <xf numFmtId="181" fontId="83" fillId="0" borderId="11" xfId="61" applyFont="1" applyFill="1" applyBorder="1" applyAlignment="1">
      <alignment horizontal="distributed" vertical="center" justifyLastLine="1"/>
    </xf>
    <xf numFmtId="181" fontId="83" fillId="0" borderId="28" xfId="61" applyFont="1" applyFill="1" applyBorder="1" applyAlignment="1">
      <alignment horizontal="distributed" vertical="center" justifyLastLine="1"/>
    </xf>
    <xf numFmtId="181" fontId="83" fillId="0" borderId="12" xfId="61" applyFont="1" applyFill="1" applyBorder="1" applyAlignment="1">
      <alignment horizontal="distributed" vertical="center" justifyLastLine="1"/>
    </xf>
    <xf numFmtId="0" fontId="83" fillId="31" borderId="13" xfId="59" applyFont="1" applyFill="1" applyBorder="1" applyAlignment="1">
      <alignment vertical="center" wrapText="1"/>
    </xf>
    <xf numFmtId="0" fontId="83" fillId="31" borderId="27" xfId="59" applyFont="1" applyFill="1" applyBorder="1" applyAlignment="1">
      <alignment vertical="center" wrapText="1"/>
    </xf>
    <xf numFmtId="0" fontId="83" fillId="31" borderId="16" xfId="59" applyFont="1" applyFill="1" applyBorder="1" applyAlignment="1">
      <alignment vertical="center" wrapText="1"/>
    </xf>
    <xf numFmtId="0" fontId="83" fillId="31" borderId="15" xfId="59" applyFont="1" applyFill="1" applyBorder="1" applyAlignment="1">
      <alignment vertical="center" wrapText="1"/>
    </xf>
    <xf numFmtId="0" fontId="83" fillId="31" borderId="18" xfId="59" applyFont="1" applyFill="1" applyBorder="1" applyAlignment="1">
      <alignment vertical="center" wrapText="1"/>
    </xf>
    <xf numFmtId="0" fontId="83" fillId="31" borderId="26" xfId="59" applyFont="1" applyFill="1" applyBorder="1" applyAlignment="1">
      <alignment vertical="center" wrapText="1"/>
    </xf>
    <xf numFmtId="0" fontId="83" fillId="31" borderId="21" xfId="59" applyFont="1" applyFill="1" applyBorder="1" applyAlignment="1">
      <alignment vertical="center" wrapText="1"/>
    </xf>
    <xf numFmtId="0" fontId="83" fillId="31" borderId="22" xfId="59" applyFont="1" applyFill="1" applyBorder="1" applyAlignment="1">
      <alignment vertical="center" wrapText="1"/>
    </xf>
    <xf numFmtId="0" fontId="83" fillId="31" borderId="23" xfId="59" applyFont="1" applyFill="1" applyBorder="1" applyAlignment="1">
      <alignment vertical="center" wrapText="1"/>
    </xf>
    <xf numFmtId="38" fontId="83" fillId="31" borderId="21" xfId="33" applyFont="1" applyFill="1" applyBorder="1" applyAlignment="1">
      <alignment vertical="center" wrapText="1"/>
    </xf>
    <xf numFmtId="38" fontId="83" fillId="31" borderId="22" xfId="33" applyFont="1" applyFill="1" applyBorder="1" applyAlignment="1">
      <alignment vertical="center" wrapText="1"/>
    </xf>
    <xf numFmtId="38" fontId="83" fillId="31" borderId="23" xfId="33" applyFont="1" applyFill="1" applyBorder="1" applyAlignment="1">
      <alignment vertical="center" wrapText="1"/>
    </xf>
    <xf numFmtId="0" fontId="84" fillId="0" borderId="0" xfId="59" applyFont="1" applyFill="1" applyAlignment="1">
      <alignment horizontal="center" vertical="center"/>
    </xf>
    <xf numFmtId="0" fontId="83" fillId="30" borderId="0" xfId="59" applyFont="1" applyFill="1" applyAlignment="1">
      <alignment horizontal="right" vertical="center" indent="1" shrinkToFit="1"/>
    </xf>
    <xf numFmtId="176" fontId="83" fillId="31" borderId="0" xfId="59" applyNumberFormat="1" applyFont="1" applyFill="1" applyAlignment="1">
      <alignment horizontal="center" vertical="center" shrinkToFit="1"/>
    </xf>
    <xf numFmtId="0" fontId="83" fillId="30" borderId="0" xfId="59" applyFont="1" applyFill="1" applyAlignment="1">
      <alignment vertical="top" wrapText="1"/>
    </xf>
    <xf numFmtId="0" fontId="0" fillId="30" borderId="0" xfId="0" applyFill="1" applyAlignment="1">
      <alignment vertical="top" wrapText="1"/>
    </xf>
    <xf numFmtId="0" fontId="83" fillId="0" borderId="11" xfId="59" applyFont="1" applyFill="1" applyBorder="1" applyAlignment="1">
      <alignment horizontal="distributed" vertical="center" justifyLastLine="1"/>
    </xf>
    <xf numFmtId="0" fontId="83" fillId="0" borderId="12" xfId="59" applyFont="1" applyFill="1" applyBorder="1" applyAlignment="1">
      <alignment horizontal="distributed" vertical="center" justifyLastLine="1"/>
    </xf>
    <xf numFmtId="0" fontId="83" fillId="0" borderId="13" xfId="59" applyFont="1" applyFill="1" applyBorder="1" applyAlignment="1">
      <alignment horizontal="distributed" vertical="center" justifyLastLine="1"/>
    </xf>
    <xf numFmtId="0" fontId="83" fillId="0" borderId="27" xfId="59" applyFont="1" applyFill="1" applyBorder="1" applyAlignment="1">
      <alignment horizontal="distributed" vertical="center" justifyLastLine="1"/>
    </xf>
    <xf numFmtId="0" fontId="83" fillId="0" borderId="18" xfId="59" applyFont="1" applyFill="1" applyBorder="1" applyAlignment="1">
      <alignment horizontal="distributed" vertical="center" justifyLastLine="1"/>
    </xf>
    <xf numFmtId="0" fontId="83" fillId="0" borderId="26" xfId="59" applyFont="1" applyFill="1" applyBorder="1" applyAlignment="1">
      <alignment horizontal="distributed" vertical="center" justifyLastLine="1"/>
    </xf>
    <xf numFmtId="0" fontId="83" fillId="30" borderId="0" xfId="59" applyFont="1" applyFill="1" applyAlignment="1">
      <alignment shrinkToFit="1"/>
    </xf>
    <xf numFmtId="0" fontId="83" fillId="30" borderId="11" xfId="59" applyFont="1" applyFill="1" applyBorder="1" applyAlignment="1">
      <alignment horizontal="left" vertical="center" wrapText="1" indent="1"/>
    </xf>
    <xf numFmtId="0" fontId="83" fillId="30" borderId="28" xfId="59" applyFont="1" applyFill="1" applyBorder="1" applyAlignment="1">
      <alignment horizontal="left" vertical="center" wrapText="1" indent="1"/>
    </xf>
    <xf numFmtId="0" fontId="83" fillId="30" borderId="12" xfId="59" applyFont="1" applyFill="1" applyBorder="1" applyAlignment="1">
      <alignment horizontal="left" vertical="center" wrapText="1" indent="1"/>
    </xf>
    <xf numFmtId="0" fontId="83" fillId="0" borderId="11" xfId="59" applyFont="1" applyFill="1" applyBorder="1" applyAlignment="1">
      <alignment horizontal="center" vertical="center"/>
    </xf>
    <xf numFmtId="0" fontId="83" fillId="0" borderId="12" xfId="59" applyFont="1" applyFill="1" applyBorder="1" applyAlignment="1">
      <alignment horizontal="center" vertical="center"/>
    </xf>
    <xf numFmtId="176" fontId="83" fillId="30" borderId="11" xfId="59" applyNumberFormat="1" applyFont="1" applyFill="1" applyBorder="1" applyAlignment="1">
      <alignment horizontal="center" vertical="center" shrinkToFit="1"/>
    </xf>
    <xf numFmtId="176" fontId="83" fillId="30" borderId="12" xfId="59" applyNumberFormat="1" applyFont="1" applyFill="1" applyBorder="1" applyAlignment="1">
      <alignment horizontal="center" vertical="center" shrinkToFit="1"/>
    </xf>
    <xf numFmtId="0" fontId="83" fillId="0" borderId="21" xfId="59" applyFont="1" applyFill="1" applyBorder="1" applyAlignment="1">
      <alignment horizontal="distributed" vertical="center" justifyLastLine="1"/>
    </xf>
    <xf numFmtId="0" fontId="83" fillId="0" borderId="23" xfId="59" applyFont="1" applyFill="1" applyBorder="1" applyAlignment="1">
      <alignment horizontal="distributed" vertical="center" justifyLastLine="1"/>
    </xf>
    <xf numFmtId="0" fontId="90" fillId="0" borderId="39" xfId="56" applyFont="1" applyBorder="1" applyAlignment="1">
      <alignment horizontal="left" vertical="center"/>
    </xf>
    <xf numFmtId="0" fontId="90" fillId="0" borderId="31" xfId="56" applyFont="1" applyBorder="1" applyAlignment="1">
      <alignment horizontal="left" vertical="center"/>
    </xf>
    <xf numFmtId="0" fontId="90" fillId="0" borderId="32" xfId="56" applyFont="1" applyBorder="1" applyAlignment="1">
      <alignment horizontal="left" vertical="center"/>
    </xf>
    <xf numFmtId="0" fontId="26" fillId="0" borderId="40" xfId="56" applyFont="1" applyBorder="1" applyAlignment="1">
      <alignment horizontal="left" vertical="center"/>
    </xf>
    <xf numFmtId="0" fontId="26" fillId="0" borderId="0" xfId="56" applyFont="1" applyBorder="1" applyAlignment="1">
      <alignment horizontal="left" vertical="center"/>
    </xf>
    <xf numFmtId="0" fontId="26" fillId="0" borderId="33" xfId="56" applyFont="1" applyBorder="1" applyAlignment="1">
      <alignment horizontal="left" vertical="center"/>
    </xf>
    <xf numFmtId="0" fontId="26" fillId="0" borderId="10" xfId="56" applyFont="1" applyBorder="1" applyAlignment="1">
      <alignment horizontal="center" vertical="center"/>
    </xf>
    <xf numFmtId="0" fontId="26" fillId="0" borderId="19" xfId="56" applyFont="1" applyBorder="1" applyAlignment="1">
      <alignment vertical="center"/>
    </xf>
    <xf numFmtId="0" fontId="26" fillId="0" borderId="19" xfId="56" applyFont="1" applyBorder="1" applyAlignment="1">
      <alignment horizontal="center" vertical="center"/>
    </xf>
    <xf numFmtId="0" fontId="26" fillId="0" borderId="19" xfId="56" applyFont="1" applyBorder="1" applyAlignment="1">
      <alignment horizontal="left" vertical="center"/>
    </xf>
    <xf numFmtId="58" fontId="26" fillId="30" borderId="0" xfId="56" applyNumberFormat="1" applyFont="1" applyFill="1" applyBorder="1" applyAlignment="1">
      <alignment horizontal="center" vertical="center"/>
    </xf>
    <xf numFmtId="0" fontId="26" fillId="30" borderId="0" xfId="56" applyFont="1" applyFill="1" applyBorder="1" applyAlignment="1">
      <alignment horizontal="center" vertical="center"/>
    </xf>
    <xf numFmtId="0" fontId="24" fillId="30" borderId="11" xfId="56" applyFont="1" applyFill="1" applyBorder="1" applyAlignment="1">
      <alignment vertical="center" shrinkToFit="1"/>
    </xf>
    <xf numFmtId="0" fontId="24" fillId="30" borderId="28" xfId="56" applyFont="1" applyFill="1" applyBorder="1" applyAlignment="1">
      <alignment vertical="center" shrinkToFit="1"/>
    </xf>
    <xf numFmtId="0" fontId="24" fillId="30" borderId="54" xfId="56" applyFont="1" applyFill="1" applyBorder="1" applyAlignment="1">
      <alignment vertical="center" shrinkToFit="1"/>
    </xf>
    <xf numFmtId="0" fontId="26" fillId="0" borderId="11" xfId="56" applyFont="1" applyFill="1" applyBorder="1" applyAlignment="1">
      <alignment horizontal="left" vertical="center"/>
    </xf>
    <xf numFmtId="0" fontId="26" fillId="0" borderId="28" xfId="56" applyFont="1" applyFill="1" applyBorder="1" applyAlignment="1">
      <alignment horizontal="left" vertical="center"/>
    </xf>
    <xf numFmtId="0" fontId="26" fillId="0" borderId="54" xfId="56" applyFont="1" applyFill="1" applyBorder="1" applyAlignment="1">
      <alignment horizontal="left" vertical="center"/>
    </xf>
    <xf numFmtId="0" fontId="90" fillId="0" borderId="113" xfId="56" applyFont="1" applyBorder="1" applyAlignment="1">
      <alignment horizontal="center" vertical="center" textRotation="255"/>
    </xf>
    <xf numFmtId="0" fontId="90" fillId="0" borderId="116" xfId="56" applyFont="1" applyBorder="1" applyAlignment="1">
      <alignment horizontal="center" vertical="center" textRotation="255"/>
    </xf>
    <xf numFmtId="0" fontId="90" fillId="0" borderId="111" xfId="56" applyFont="1" applyBorder="1" applyAlignment="1">
      <alignment horizontal="center" vertical="center" textRotation="255"/>
    </xf>
    <xf numFmtId="0" fontId="90" fillId="0" borderId="119" xfId="56" applyFont="1" applyBorder="1" applyAlignment="1">
      <alignment horizontal="center" vertical="center" textRotation="255"/>
    </xf>
    <xf numFmtId="0" fontId="26" fillId="0" borderId="0" xfId="56" applyFont="1" applyAlignment="1">
      <alignment vertical="top" wrapText="1"/>
    </xf>
    <xf numFmtId="176" fontId="14" fillId="31" borderId="0" xfId="58" applyNumberFormat="1" applyFont="1" applyFill="1" applyAlignment="1">
      <alignment horizontal="center" vertical="center"/>
    </xf>
    <xf numFmtId="0" fontId="14" fillId="0" borderId="0" xfId="58" applyFont="1" applyFill="1" applyBorder="1" applyAlignment="1">
      <alignment horizontal="center" vertical="center"/>
    </xf>
    <xf numFmtId="0" fontId="14" fillId="30" borderId="0" xfId="58" applyFont="1" applyFill="1" applyAlignment="1">
      <alignment horizontal="left"/>
    </xf>
    <xf numFmtId="0" fontId="14" fillId="30" borderId="0" xfId="58" applyFont="1" applyFill="1" applyAlignment="1">
      <alignment horizontal="left" vertical="center" indent="1"/>
    </xf>
    <xf numFmtId="176" fontId="14" fillId="31" borderId="0" xfId="58" applyNumberFormat="1" applyFont="1" applyFill="1" applyAlignment="1">
      <alignment horizontal="center" shrinkToFit="1"/>
    </xf>
    <xf numFmtId="0" fontId="14" fillId="0" borderId="0" xfId="58" applyFont="1" applyFill="1" applyAlignment="1">
      <alignment horizontal="center" vertical="center"/>
    </xf>
    <xf numFmtId="0" fontId="14" fillId="30" borderId="0" xfId="58" applyNumberFormat="1" applyFont="1" applyFill="1" applyAlignment="1">
      <alignment vertical="top" wrapText="1"/>
    </xf>
    <xf numFmtId="0" fontId="0" fillId="30" borderId="0" xfId="0" applyNumberFormat="1" applyFill="1" applyAlignment="1">
      <alignment vertical="top" wrapText="1"/>
    </xf>
    <xf numFmtId="176" fontId="14" fillId="30" borderId="0" xfId="58" applyNumberFormat="1" applyFont="1" applyFill="1" applyAlignment="1">
      <alignment horizontal="left" shrinkToFit="1"/>
    </xf>
    <xf numFmtId="0" fontId="0" fillId="30" borderId="0" xfId="0" applyFill="1" applyAlignment="1">
      <alignment horizontal="left" shrinkToFit="1"/>
    </xf>
    <xf numFmtId="58" fontId="14" fillId="30" borderId="0" xfId="58" applyNumberFormat="1" applyFont="1" applyFill="1" applyAlignment="1">
      <alignment horizontal="left" shrinkToFit="1"/>
    </xf>
    <xf numFmtId="3" fontId="56" fillId="30" borderId="0" xfId="54" applyNumberFormat="1" applyFont="1" applyFill="1" applyAlignment="1">
      <alignment horizontal="left" vertical="center" shrinkToFit="1"/>
    </xf>
    <xf numFmtId="176" fontId="14" fillId="30" borderId="0" xfId="58" applyNumberFormat="1" applyFont="1" applyFill="1" applyAlignment="1">
      <alignment horizontal="left" vertical="center" shrinkToFit="1"/>
    </xf>
    <xf numFmtId="0" fontId="14" fillId="30" borderId="0" xfId="58" applyNumberFormat="1" applyFont="1" applyFill="1" applyAlignment="1">
      <alignment shrinkToFit="1"/>
    </xf>
    <xf numFmtId="0" fontId="0" fillId="30" borderId="0" xfId="0" applyNumberFormat="1" applyFill="1" applyAlignment="1">
      <alignment shrinkToFit="1"/>
    </xf>
    <xf numFmtId="176" fontId="56" fillId="34" borderId="0" xfId="58" applyNumberFormat="1" applyFont="1" applyFill="1" applyBorder="1" applyAlignment="1">
      <alignment horizontal="center" vertical="center" shrinkToFit="1"/>
    </xf>
    <xf numFmtId="38" fontId="12" fillId="32" borderId="28" xfId="33" applyFont="1" applyFill="1" applyBorder="1" applyAlignment="1" applyProtection="1">
      <alignment vertical="center" shrinkToFit="1"/>
      <protection locked="0"/>
    </xf>
    <xf numFmtId="0" fontId="12" fillId="32" borderId="28" xfId="0" applyFont="1" applyFill="1" applyBorder="1" applyAlignment="1" applyProtection="1">
      <alignment vertical="center" shrinkToFit="1"/>
      <protection locked="0"/>
    </xf>
    <xf numFmtId="0" fontId="11" fillId="32" borderId="11" xfId="0" applyFont="1" applyFill="1" applyBorder="1" applyAlignment="1" applyProtection="1">
      <alignment horizontal="center" vertical="center" shrinkToFit="1"/>
      <protection locked="0"/>
    </xf>
    <xf numFmtId="0" fontId="11" fillId="32" borderId="28" xfId="0" applyFont="1" applyFill="1" applyBorder="1" applyAlignment="1" applyProtection="1">
      <alignment horizontal="center" vertical="center" shrinkToFit="1"/>
      <protection locked="0"/>
    </xf>
    <xf numFmtId="0" fontId="11" fillId="32" borderId="12" xfId="0" applyFont="1" applyFill="1" applyBorder="1" applyAlignment="1" applyProtection="1">
      <alignment horizontal="center" vertical="center" shrinkToFit="1"/>
      <protection locked="0"/>
    </xf>
    <xf numFmtId="0" fontId="95" fillId="0" borderId="0" xfId="56" applyFont="1" applyBorder="1" applyAlignment="1">
      <alignment horizontal="left" vertical="center" wrapText="1"/>
    </xf>
    <xf numFmtId="0" fontId="95" fillId="0" borderId="15" xfId="56" applyFont="1" applyBorder="1" applyAlignment="1">
      <alignment horizontal="left" vertical="center" wrapText="1"/>
    </xf>
    <xf numFmtId="0" fontId="95" fillId="0" borderId="22" xfId="56" applyFont="1" applyBorder="1" applyAlignment="1">
      <alignment horizontal="left" vertical="top" wrapText="1"/>
    </xf>
    <xf numFmtId="0" fontId="94" fillId="0" borderId="0" xfId="56" applyFont="1" applyAlignment="1">
      <alignment horizontal="center" vertical="center"/>
    </xf>
    <xf numFmtId="0" fontId="95" fillId="30" borderId="11" xfId="56" applyNumberFormat="1" applyFont="1" applyFill="1" applyBorder="1" applyAlignment="1">
      <alignment horizontal="left" vertical="center" wrapText="1"/>
    </xf>
    <xf numFmtId="0" fontId="95" fillId="30" borderId="12" xfId="56" applyNumberFormat="1" applyFont="1" applyFill="1" applyBorder="1" applyAlignment="1">
      <alignment horizontal="left" vertical="center" wrapText="1"/>
    </xf>
    <xf numFmtId="0" fontId="95" fillId="0" borderId="19" xfId="56" applyFont="1" applyBorder="1" applyAlignment="1">
      <alignment horizontal="center" vertical="center" wrapText="1"/>
    </xf>
    <xf numFmtId="0" fontId="96" fillId="0" borderId="0" xfId="56" applyFont="1" applyBorder="1" applyAlignment="1">
      <alignment horizontal="left" vertical="center" wrapText="1"/>
    </xf>
    <xf numFmtId="0" fontId="96" fillId="0" borderId="15" xfId="56" applyFont="1" applyBorder="1" applyAlignment="1">
      <alignment horizontal="left" vertical="center" wrapText="1"/>
    </xf>
    <xf numFmtId="0" fontId="58" fillId="0" borderId="0" xfId="56" applyFont="1" applyBorder="1" applyAlignment="1">
      <alignment vertical="center" wrapText="1"/>
    </xf>
    <xf numFmtId="0" fontId="58" fillId="0" borderId="15" xfId="56" applyFont="1" applyBorder="1" applyAlignment="1">
      <alignment vertical="center" wrapText="1"/>
    </xf>
    <xf numFmtId="0" fontId="58" fillId="0" borderId="10" xfId="56" applyFont="1" applyBorder="1" applyAlignment="1">
      <alignment vertical="center" wrapText="1"/>
    </xf>
    <xf numFmtId="0" fontId="58" fillId="0" borderId="26" xfId="56" applyFont="1" applyBorder="1" applyAlignment="1">
      <alignment vertical="center" wrapText="1"/>
    </xf>
    <xf numFmtId="0" fontId="95" fillId="0" borderId="14" xfId="56" applyFont="1" applyBorder="1" applyAlignment="1">
      <alignment horizontal="left" vertical="center" wrapText="1"/>
    </xf>
    <xf numFmtId="0" fontId="95" fillId="0" borderId="27" xfId="56" applyFont="1" applyBorder="1" applyAlignment="1">
      <alignment horizontal="left" vertical="center" wrapText="1"/>
    </xf>
    <xf numFmtId="0" fontId="96" fillId="0" borderId="10" xfId="56" applyFont="1" applyBorder="1" applyAlignment="1">
      <alignment horizontal="left" vertical="center" wrapText="1"/>
    </xf>
    <xf numFmtId="0" fontId="96" fillId="0" borderId="26" xfId="56" applyFont="1" applyBorder="1" applyAlignment="1">
      <alignment horizontal="left" vertical="center" wrapText="1"/>
    </xf>
    <xf numFmtId="0" fontId="96" fillId="0" borderId="0" xfId="56" applyFont="1" applyBorder="1" applyAlignment="1">
      <alignment horizontal="center" vertical="center" wrapText="1"/>
    </xf>
    <xf numFmtId="0" fontId="96" fillId="0" borderId="15" xfId="56" applyFont="1" applyBorder="1" applyAlignment="1">
      <alignment horizontal="center" vertical="center" wrapText="1"/>
    </xf>
    <xf numFmtId="0" fontId="96" fillId="0" borderId="14" xfId="56" applyFont="1" applyBorder="1" applyAlignment="1">
      <alignment horizontal="left" vertical="center" wrapText="1"/>
    </xf>
    <xf numFmtId="0" fontId="96" fillId="0" borderId="27" xfId="56" applyFont="1" applyBorder="1" applyAlignment="1">
      <alignment horizontal="left" vertical="center" wrapText="1"/>
    </xf>
    <xf numFmtId="0" fontId="96" fillId="0" borderId="22" xfId="56" applyFont="1" applyBorder="1" applyAlignment="1">
      <alignment vertical="top" wrapText="1"/>
    </xf>
    <xf numFmtId="0" fontId="58" fillId="31" borderId="11" xfId="56" applyFont="1" applyFill="1" applyBorder="1" applyAlignment="1">
      <alignment horizontal="left" vertical="top"/>
    </xf>
    <xf numFmtId="0" fontId="58" fillId="31" borderId="28" xfId="56" applyFont="1" applyFill="1" applyBorder="1" applyAlignment="1">
      <alignment horizontal="left" vertical="top"/>
    </xf>
    <xf numFmtId="0" fontId="58" fillId="31" borderId="12" xfId="56" applyFont="1" applyFill="1" applyBorder="1" applyAlignment="1">
      <alignment horizontal="left" vertical="top"/>
    </xf>
    <xf numFmtId="0" fontId="58" fillId="31" borderId="13" xfId="56" applyFont="1" applyFill="1" applyBorder="1" applyAlignment="1">
      <alignment horizontal="left" vertical="top"/>
    </xf>
    <xf numFmtId="0" fontId="58" fillId="31" borderId="14" xfId="56" applyFont="1" applyFill="1" applyBorder="1" applyAlignment="1">
      <alignment horizontal="left" vertical="top"/>
    </xf>
    <xf numFmtId="0" fontId="58" fillId="31" borderId="27" xfId="56" applyFont="1" applyFill="1" applyBorder="1" applyAlignment="1">
      <alignment horizontal="left" vertical="top"/>
    </xf>
    <xf numFmtId="0" fontId="58" fillId="31" borderId="16" xfId="56" applyFont="1" applyFill="1" applyBorder="1" applyAlignment="1">
      <alignment horizontal="left" vertical="top"/>
    </xf>
    <xf numFmtId="0" fontId="58" fillId="31" borderId="0" xfId="56" applyFont="1" applyFill="1" applyBorder="1" applyAlignment="1">
      <alignment horizontal="left" vertical="top"/>
    </xf>
    <xf numFmtId="0" fontId="58" fillId="31" borderId="15" xfId="56" applyFont="1" applyFill="1" applyBorder="1" applyAlignment="1">
      <alignment horizontal="left" vertical="top"/>
    </xf>
    <xf numFmtId="0" fontId="58" fillId="31" borderId="18" xfId="56" applyFont="1" applyFill="1" applyBorder="1" applyAlignment="1">
      <alignment horizontal="left" vertical="top"/>
    </xf>
    <xf numFmtId="0" fontId="58" fillId="31" borderId="10" xfId="56" applyFont="1" applyFill="1" applyBorder="1" applyAlignment="1">
      <alignment horizontal="left" vertical="top"/>
    </xf>
    <xf numFmtId="0" fontId="58" fillId="31" borderId="26" xfId="56" applyFont="1" applyFill="1" applyBorder="1" applyAlignment="1">
      <alignment horizontal="left" vertical="top"/>
    </xf>
    <xf numFmtId="0" fontId="95" fillId="30" borderId="13" xfId="56" applyNumberFormat="1" applyFont="1" applyFill="1" applyBorder="1" applyAlignment="1">
      <alignment horizontal="left" wrapText="1"/>
    </xf>
    <xf numFmtId="0" fontId="95" fillId="30" borderId="14" xfId="56" applyNumberFormat="1" applyFont="1" applyFill="1" applyBorder="1" applyAlignment="1">
      <alignment horizontal="left" wrapText="1"/>
    </xf>
    <xf numFmtId="0" fontId="95" fillId="30" borderId="27" xfId="56" applyNumberFormat="1" applyFont="1" applyFill="1" applyBorder="1" applyAlignment="1">
      <alignment horizontal="left" wrapText="1"/>
    </xf>
    <xf numFmtId="0" fontId="95" fillId="0" borderId="21" xfId="56" applyFont="1" applyBorder="1" applyAlignment="1">
      <alignment horizontal="center" vertical="center" wrapText="1"/>
    </xf>
    <xf numFmtId="0" fontId="95" fillId="0" borderId="23" xfId="56" applyFont="1" applyBorder="1" applyAlignment="1">
      <alignment horizontal="center" vertical="center" wrapText="1"/>
    </xf>
    <xf numFmtId="0" fontId="95" fillId="30" borderId="18" xfId="56" applyNumberFormat="1" applyFont="1" applyFill="1" applyBorder="1" applyAlignment="1">
      <alignment shrinkToFit="1"/>
    </xf>
    <xf numFmtId="0" fontId="0" fillId="30" borderId="10" xfId="0" applyNumberFormat="1" applyFill="1" applyBorder="1" applyAlignment="1">
      <alignment shrinkToFit="1"/>
    </xf>
    <xf numFmtId="0" fontId="0" fillId="30" borderId="26" xfId="0" applyNumberFormat="1" applyFill="1" applyBorder="1" applyAlignment="1">
      <alignment shrinkToFit="1"/>
    </xf>
    <xf numFmtId="0" fontId="95" fillId="31" borderId="11" xfId="56" applyFont="1" applyFill="1" applyBorder="1" applyAlignment="1">
      <alignment horizontal="center" vertical="center" wrapText="1"/>
    </xf>
    <xf numFmtId="0" fontId="95" fillId="31" borderId="12" xfId="56" applyFont="1" applyFill="1" applyBorder="1" applyAlignment="1">
      <alignment horizontal="center" vertical="center" wrapText="1"/>
    </xf>
    <xf numFmtId="0" fontId="18" fillId="0" borderId="0" xfId="68" applyFont="1" applyAlignment="1">
      <alignment horizontal="center" vertical="center"/>
    </xf>
    <xf numFmtId="0" fontId="14" fillId="0" borderId="0" xfId="68" applyFont="1" applyAlignment="1">
      <alignment horizontal="center" vertical="center"/>
    </xf>
    <xf numFmtId="0" fontId="9" fillId="31" borderId="0" xfId="68" applyFill="1" applyAlignment="1">
      <alignment horizontal="center" vertical="center"/>
    </xf>
    <xf numFmtId="0" fontId="83" fillId="0" borderId="16" xfId="62" applyFont="1" applyFill="1" applyBorder="1" applyAlignment="1">
      <alignment horizontal="center" vertical="center"/>
    </xf>
    <xf numFmtId="0" fontId="83" fillId="0" borderId="15" xfId="62" applyFont="1" applyFill="1" applyBorder="1" applyAlignment="1">
      <alignment horizontal="center" vertical="center"/>
    </xf>
    <xf numFmtId="0" fontId="83" fillId="0" borderId="18" xfId="62" applyFont="1" applyFill="1" applyBorder="1" applyAlignment="1">
      <alignment horizontal="center" vertical="center"/>
    </xf>
    <xf numFmtId="0" fontId="83" fillId="0" borderId="26" xfId="62" applyFont="1" applyFill="1" applyBorder="1" applyAlignment="1">
      <alignment horizontal="center" vertical="center"/>
    </xf>
    <xf numFmtId="0" fontId="101" fillId="0" borderId="0" xfId="62" applyFont="1" applyFill="1" applyBorder="1" applyAlignment="1">
      <alignment vertical="center" shrinkToFit="1"/>
    </xf>
    <xf numFmtId="0" fontId="83" fillId="31" borderId="16" xfId="62" applyFont="1" applyFill="1" applyBorder="1" applyAlignment="1">
      <alignment horizontal="center" vertical="center" shrinkToFit="1"/>
    </xf>
    <xf numFmtId="0" fontId="83" fillId="31" borderId="15" xfId="62" applyFont="1" applyFill="1" applyBorder="1" applyAlignment="1">
      <alignment horizontal="center" vertical="center" shrinkToFit="1"/>
    </xf>
    <xf numFmtId="0" fontId="83" fillId="0" borderId="16" xfId="62" applyFont="1" applyFill="1" applyBorder="1" applyAlignment="1">
      <alignment vertical="center" shrinkToFit="1"/>
    </xf>
    <xf numFmtId="0" fontId="83" fillId="0" borderId="0" xfId="62" applyFont="1" applyFill="1" applyBorder="1" applyAlignment="1">
      <alignment vertical="center" shrinkToFit="1"/>
    </xf>
    <xf numFmtId="0" fontId="83" fillId="0" borderId="15" xfId="62" applyFont="1" applyFill="1" applyBorder="1" applyAlignment="1">
      <alignment vertical="center" shrinkToFit="1"/>
    </xf>
    <xf numFmtId="0" fontId="83" fillId="31" borderId="18" xfId="62" applyFont="1" applyFill="1" applyBorder="1" applyAlignment="1">
      <alignment horizontal="center" vertical="center" shrinkToFit="1"/>
    </xf>
    <xf numFmtId="0" fontId="83" fillId="31" borderId="26" xfId="62" applyFont="1" applyFill="1" applyBorder="1" applyAlignment="1">
      <alignment horizontal="center" vertical="center" shrinkToFit="1"/>
    </xf>
    <xf numFmtId="0" fontId="83" fillId="0" borderId="18" xfId="62" applyFont="1" applyFill="1" applyBorder="1" applyAlignment="1">
      <alignment vertical="center" shrinkToFit="1"/>
    </xf>
    <xf numFmtId="0" fontId="83" fillId="0" borderId="10" xfId="62" applyFont="1" applyFill="1" applyBorder="1" applyAlignment="1">
      <alignment vertical="center" shrinkToFit="1"/>
    </xf>
    <xf numFmtId="0" fontId="83" fillId="0" borderId="26" xfId="62" applyFont="1" applyFill="1" applyBorder="1" applyAlignment="1">
      <alignment vertical="center" shrinkToFit="1"/>
    </xf>
    <xf numFmtId="0" fontId="83" fillId="0" borderId="13" xfId="62" applyFont="1" applyFill="1" applyBorder="1" applyAlignment="1">
      <alignment horizontal="center" vertical="center"/>
    </xf>
    <xf numFmtId="0" fontId="83" fillId="0" borderId="27" xfId="62" applyFont="1" applyFill="1" applyBorder="1" applyAlignment="1">
      <alignment horizontal="center" vertical="center"/>
    </xf>
    <xf numFmtId="176" fontId="83" fillId="0" borderId="13" xfId="62" applyNumberFormat="1" applyFont="1" applyFill="1" applyBorder="1" applyAlignment="1">
      <alignment horizontal="center" vertical="center" shrinkToFit="1"/>
    </xf>
    <xf numFmtId="176" fontId="83" fillId="0" borderId="27" xfId="62" applyNumberFormat="1" applyFont="1" applyFill="1" applyBorder="1" applyAlignment="1">
      <alignment horizontal="center" vertical="center" shrinkToFit="1"/>
    </xf>
    <xf numFmtId="176" fontId="83" fillId="0" borderId="18" xfId="62" applyNumberFormat="1" applyFont="1" applyFill="1" applyBorder="1" applyAlignment="1">
      <alignment horizontal="center" vertical="center" shrinkToFit="1"/>
    </xf>
    <xf numFmtId="176" fontId="83" fillId="0" borderId="26" xfId="62" applyNumberFormat="1" applyFont="1" applyFill="1" applyBorder="1" applyAlignment="1">
      <alignment horizontal="center" vertical="center" shrinkToFit="1"/>
    </xf>
    <xf numFmtId="14" fontId="83" fillId="0" borderId="0" xfId="62" applyNumberFormat="1" applyFont="1" applyFill="1" applyAlignment="1">
      <alignment horizontal="center" vertical="center"/>
    </xf>
    <xf numFmtId="0" fontId="83" fillId="0" borderId="0" xfId="62" applyFont="1" applyFill="1" applyAlignment="1">
      <alignment horizontal="center" vertical="center"/>
    </xf>
    <xf numFmtId="0" fontId="84" fillId="0" borderId="0" xfId="62" applyFont="1" applyFill="1" applyAlignment="1">
      <alignment horizontal="center" vertical="center"/>
    </xf>
    <xf numFmtId="176" fontId="83" fillId="31" borderId="0" xfId="62" applyNumberFormat="1" applyFont="1" applyFill="1" applyAlignment="1">
      <alignment horizontal="center" vertical="center" shrinkToFit="1"/>
    </xf>
    <xf numFmtId="0" fontId="83" fillId="30" borderId="11" xfId="62" applyNumberFormat="1" applyFont="1" applyFill="1" applyBorder="1" applyAlignment="1">
      <alignment vertical="center" wrapText="1"/>
    </xf>
    <xf numFmtId="0" fontId="83" fillId="30" borderId="28" xfId="62" applyNumberFormat="1" applyFont="1" applyFill="1" applyBorder="1" applyAlignment="1">
      <alignment vertical="center" wrapText="1"/>
    </xf>
    <xf numFmtId="0" fontId="83" fillId="30" borderId="12" xfId="62" applyNumberFormat="1" applyFont="1" applyFill="1" applyBorder="1" applyAlignment="1">
      <alignment vertical="center" wrapText="1"/>
    </xf>
    <xf numFmtId="176" fontId="83" fillId="30" borderId="11" xfId="62" applyNumberFormat="1" applyFont="1" applyFill="1" applyBorder="1" applyAlignment="1">
      <alignment horizontal="center" vertical="center" shrinkToFit="1"/>
    </xf>
    <xf numFmtId="176" fontId="83" fillId="30" borderId="28" xfId="62" applyNumberFormat="1" applyFont="1" applyFill="1" applyBorder="1" applyAlignment="1">
      <alignment horizontal="center" vertical="center" shrinkToFit="1"/>
    </xf>
    <xf numFmtId="176" fontId="83" fillId="30" borderId="12" xfId="62" applyNumberFormat="1" applyFont="1" applyFill="1" applyBorder="1" applyAlignment="1">
      <alignment horizontal="center" vertical="center" shrinkToFit="1"/>
    </xf>
    <xf numFmtId="0" fontId="83" fillId="0" borderId="11" xfId="62" applyFont="1" applyFill="1" applyBorder="1" applyAlignment="1">
      <alignment horizontal="distributed" vertical="center" justifyLastLine="1"/>
    </xf>
    <xf numFmtId="0" fontId="83" fillId="0" borderId="12" xfId="62" applyFont="1" applyFill="1" applyBorder="1" applyAlignment="1">
      <alignment horizontal="distributed" vertical="center" justifyLastLine="1"/>
    </xf>
    <xf numFmtId="0" fontId="83" fillId="0" borderId="13" xfId="62" applyFont="1" applyFill="1" applyBorder="1" applyAlignment="1">
      <alignment horizontal="distributed" vertical="center" justifyLastLine="1"/>
    </xf>
    <xf numFmtId="0" fontId="83" fillId="0" borderId="27" xfId="62" applyFont="1" applyFill="1" applyBorder="1" applyAlignment="1">
      <alignment horizontal="distributed" vertical="center" justifyLastLine="1"/>
    </xf>
    <xf numFmtId="0" fontId="83" fillId="0" borderId="18" xfId="62" applyFont="1" applyFill="1" applyBorder="1" applyAlignment="1">
      <alignment horizontal="distributed" vertical="center" justifyLastLine="1"/>
    </xf>
    <xf numFmtId="0" fontId="83" fillId="0" borderId="26" xfId="62" applyFont="1" applyFill="1" applyBorder="1" applyAlignment="1">
      <alignment horizontal="distributed" vertical="center" justifyLastLine="1"/>
    </xf>
    <xf numFmtId="0" fontId="83" fillId="0" borderId="21" xfId="62" applyFont="1" applyFill="1" applyBorder="1" applyAlignment="1">
      <alignment horizontal="distributed" vertical="center" justifyLastLine="1"/>
    </xf>
    <xf numFmtId="0" fontId="83" fillId="0" borderId="23" xfId="62" applyFont="1" applyFill="1" applyBorder="1" applyAlignment="1">
      <alignment horizontal="distributed" vertical="center" justifyLastLine="1"/>
    </xf>
    <xf numFmtId="0" fontId="83" fillId="0" borderId="10" xfId="62" applyFont="1" applyFill="1" applyBorder="1" applyAlignment="1">
      <alignment horizontal="distributed" vertical="center" justifyLastLine="1"/>
    </xf>
    <xf numFmtId="0" fontId="83" fillId="0" borderId="14" xfId="62" applyFont="1" applyFill="1" applyBorder="1" applyAlignment="1">
      <alignment horizontal="distributed" vertical="center" justifyLastLine="1"/>
    </xf>
    <xf numFmtId="0" fontId="83" fillId="30" borderId="0" xfId="51" applyFont="1" applyFill="1" applyAlignment="1">
      <alignment vertical="top" wrapText="1"/>
    </xf>
    <xf numFmtId="0" fontId="83" fillId="30" borderId="0" xfId="51" applyFont="1" applyFill="1" applyAlignment="1">
      <alignment shrinkToFit="1"/>
    </xf>
    <xf numFmtId="0" fontId="83" fillId="31" borderId="13" xfId="62" applyFont="1" applyFill="1" applyBorder="1" applyAlignment="1">
      <alignment horizontal="center" vertical="center" shrinkToFit="1"/>
    </xf>
    <xf numFmtId="0" fontId="83" fillId="31" borderId="27" xfId="62" applyFont="1" applyFill="1" applyBorder="1" applyAlignment="1">
      <alignment horizontal="center" vertical="center" shrinkToFit="1"/>
    </xf>
    <xf numFmtId="0" fontId="83" fillId="0" borderId="13" xfId="62" applyFont="1" applyFill="1" applyBorder="1" applyAlignment="1">
      <alignment vertical="center" shrinkToFit="1"/>
    </xf>
    <xf numFmtId="0" fontId="83" fillId="0" borderId="14" xfId="62" applyFont="1" applyFill="1" applyBorder="1" applyAlignment="1">
      <alignment vertical="center" shrinkToFit="1"/>
    </xf>
    <xf numFmtId="0" fontId="83" fillId="0" borderId="27" xfId="62" applyFont="1" applyFill="1" applyBorder="1" applyAlignment="1">
      <alignment vertical="center" shrinkToFit="1"/>
    </xf>
    <xf numFmtId="0" fontId="101" fillId="31" borderId="16" xfId="62" applyFont="1" applyFill="1" applyBorder="1" applyAlignment="1">
      <alignment horizontal="center" vertical="center" shrinkToFit="1"/>
    </xf>
    <xf numFmtId="0" fontId="101" fillId="31" borderId="15" xfId="62" applyFont="1" applyFill="1" applyBorder="1" applyAlignment="1">
      <alignment horizontal="center" vertical="center" shrinkToFit="1"/>
    </xf>
    <xf numFmtId="0" fontId="101" fillId="31" borderId="16" xfId="62" applyFont="1" applyFill="1" applyBorder="1" applyAlignment="1">
      <alignment horizontal="right" vertical="center" shrinkToFit="1"/>
    </xf>
    <xf numFmtId="0" fontId="101" fillId="31" borderId="15" xfId="62" applyFont="1" applyFill="1" applyBorder="1" applyAlignment="1">
      <alignment horizontal="right" vertical="center" shrinkToFit="1"/>
    </xf>
    <xf numFmtId="0" fontId="83" fillId="0" borderId="11" xfId="63" applyFont="1" applyFill="1" applyBorder="1" applyAlignment="1">
      <alignment vertical="center" wrapText="1"/>
    </xf>
    <xf numFmtId="0" fontId="83" fillId="0" borderId="54" xfId="63" applyFont="1" applyFill="1" applyBorder="1" applyAlignment="1">
      <alignment vertical="center" wrapText="1"/>
    </xf>
    <xf numFmtId="38" fontId="83" fillId="31" borderId="57" xfId="33" applyFont="1" applyFill="1" applyBorder="1" applyAlignment="1">
      <alignment vertical="center" wrapText="1"/>
    </xf>
    <xf numFmtId="38" fontId="83" fillId="31" borderId="58" xfId="33" applyFont="1" applyFill="1" applyBorder="1" applyAlignment="1">
      <alignment vertical="center" wrapText="1"/>
    </xf>
    <xf numFmtId="0" fontId="83" fillId="0" borderId="57" xfId="63" applyFont="1" applyFill="1" applyBorder="1" applyAlignment="1">
      <alignment vertical="center" wrapText="1"/>
    </xf>
    <xf numFmtId="0" fontId="83" fillId="0" borderId="59" xfId="63" applyFont="1" applyFill="1" applyBorder="1" applyAlignment="1">
      <alignment vertical="center" wrapText="1"/>
    </xf>
    <xf numFmtId="176" fontId="83" fillId="31" borderId="0" xfId="63" applyNumberFormat="1" applyFont="1" applyFill="1" applyAlignment="1">
      <alignment horizontal="center" vertical="center" shrinkToFit="1"/>
    </xf>
    <xf numFmtId="0" fontId="83" fillId="30" borderId="0" xfId="63" applyFont="1" applyFill="1" applyAlignment="1">
      <alignment vertical="top" wrapText="1"/>
    </xf>
    <xf numFmtId="0" fontId="83" fillId="30" borderId="0" xfId="63" applyFont="1" applyFill="1" applyAlignment="1">
      <alignment shrinkToFit="1"/>
    </xf>
    <xf numFmtId="0" fontId="84" fillId="0" borderId="0" xfId="63" applyFont="1" applyFill="1" applyAlignment="1">
      <alignment horizontal="center" vertical="center"/>
    </xf>
    <xf numFmtId="176" fontId="83" fillId="30" borderId="0" xfId="63" applyNumberFormat="1" applyFont="1" applyFill="1" applyAlignment="1">
      <alignment horizontal="left" vertical="center" wrapText="1" shrinkToFit="1"/>
    </xf>
    <xf numFmtId="0" fontId="83" fillId="0" borderId="47" xfId="63" applyFont="1" applyFill="1" applyBorder="1" applyAlignment="1">
      <alignment horizontal="center" vertical="center"/>
    </xf>
    <xf numFmtId="0" fontId="83" fillId="0" borderId="49" xfId="63" applyFont="1" applyFill="1" applyBorder="1" applyAlignment="1">
      <alignment horizontal="center" vertical="center"/>
    </xf>
    <xf numFmtId="0" fontId="83" fillId="0" borderId="172" xfId="63" applyFont="1" applyFill="1" applyBorder="1" applyAlignment="1">
      <alignment horizontal="center" vertical="center"/>
    </xf>
    <xf numFmtId="0" fontId="83" fillId="0" borderId="0" xfId="63" applyFont="1" applyFill="1" applyAlignment="1">
      <alignment horizontal="center" vertical="center"/>
    </xf>
    <xf numFmtId="176" fontId="56" fillId="34" borderId="0" xfId="58" applyNumberFormat="1" applyFont="1" applyFill="1" applyBorder="1" applyAlignment="1">
      <alignment horizontal="left" vertical="center" shrinkToFit="1"/>
    </xf>
    <xf numFmtId="0" fontId="66" fillId="0" borderId="0" xfId="44" applyFont="1" applyFill="1" applyAlignment="1" applyProtection="1">
      <alignment horizontal="justify" vertical="center" wrapText="1"/>
    </xf>
    <xf numFmtId="0" fontId="71" fillId="0" borderId="0" xfId="44" applyFill="1" applyProtection="1">
      <alignment vertical="center"/>
    </xf>
    <xf numFmtId="0" fontId="66" fillId="0" borderId="0" xfId="44" applyFont="1" applyFill="1" applyAlignment="1" applyProtection="1">
      <alignment horizontal="center" vertical="center" wrapText="1"/>
    </xf>
    <xf numFmtId="0" fontId="67" fillId="30" borderId="0" xfId="44" applyFont="1" applyFill="1" applyAlignment="1" applyProtection="1">
      <alignment horizontal="justify" vertical="center" wrapText="1"/>
    </xf>
    <xf numFmtId="0" fontId="71" fillId="30" borderId="0" xfId="44" applyFill="1" applyProtection="1">
      <alignment vertical="center"/>
    </xf>
    <xf numFmtId="0" fontId="66" fillId="30" borderId="10" xfId="44" applyFont="1" applyFill="1" applyBorder="1" applyAlignment="1" applyProtection="1">
      <alignment horizontal="left" indent="1" shrinkToFit="1"/>
    </xf>
    <xf numFmtId="0" fontId="66" fillId="30" borderId="28" xfId="44" applyFont="1" applyFill="1" applyBorder="1" applyAlignment="1" applyProtection="1">
      <alignment horizontal="left" shrinkToFit="1"/>
    </xf>
    <xf numFmtId="0" fontId="66" fillId="30" borderId="10" xfId="44" applyFont="1" applyFill="1" applyBorder="1" applyAlignment="1" applyProtection="1">
      <alignment horizontal="justify" vertical="center" shrinkToFit="1"/>
    </xf>
    <xf numFmtId="0" fontId="0" fillId="30" borderId="10" xfId="0" applyFill="1" applyBorder="1" applyAlignment="1" applyProtection="1">
      <alignment vertical="center" shrinkToFit="1"/>
    </xf>
    <xf numFmtId="0" fontId="66" fillId="30" borderId="28" xfId="44" applyFont="1" applyFill="1" applyBorder="1" applyAlignment="1" applyProtection="1">
      <alignment horizontal="justify" vertical="center" shrinkToFit="1"/>
    </xf>
    <xf numFmtId="0" fontId="0" fillId="30" borderId="28" xfId="0" applyFill="1" applyBorder="1" applyAlignment="1" applyProtection="1">
      <alignment vertical="center" shrinkToFit="1"/>
    </xf>
    <xf numFmtId="0" fontId="62" fillId="0" borderId="0" xfId="44" applyFont="1" applyFill="1" applyAlignment="1" applyProtection="1">
      <alignment vertical="center" wrapText="1"/>
    </xf>
    <xf numFmtId="0" fontId="66" fillId="0" borderId="13" xfId="44" applyFont="1" applyFill="1" applyBorder="1" applyAlignment="1" applyProtection="1">
      <alignment horizontal="center" vertical="center" wrapText="1"/>
    </xf>
    <xf numFmtId="0" fontId="71" fillId="0" borderId="14" xfId="44" applyFill="1" applyBorder="1" applyAlignment="1" applyProtection="1">
      <alignment vertical="center"/>
    </xf>
    <xf numFmtId="0" fontId="71" fillId="0" borderId="27" xfId="44" applyFill="1" applyBorder="1" applyAlignment="1" applyProtection="1">
      <alignment vertical="center"/>
    </xf>
    <xf numFmtId="0" fontId="66" fillId="0" borderId="18" xfId="44" applyFont="1" applyFill="1" applyBorder="1" applyAlignment="1" applyProtection="1">
      <alignment horizontal="center" vertical="center" wrapText="1"/>
    </xf>
    <xf numFmtId="0" fontId="71" fillId="0" borderId="10" xfId="44" applyFill="1" applyBorder="1" applyAlignment="1" applyProtection="1">
      <alignment vertical="center"/>
    </xf>
    <xf numFmtId="0" fontId="71" fillId="0" borderId="26" xfId="44" applyFill="1" applyBorder="1" applyAlignment="1" applyProtection="1">
      <alignment vertical="center"/>
    </xf>
    <xf numFmtId="0" fontId="71" fillId="0" borderId="14" xfId="44" applyFill="1" applyBorder="1" applyAlignment="1" applyProtection="1">
      <alignment horizontal="center" vertical="center" wrapText="1"/>
    </xf>
    <xf numFmtId="0" fontId="71" fillId="0" borderId="27" xfId="44" applyFill="1" applyBorder="1" applyAlignment="1" applyProtection="1">
      <alignment horizontal="center" vertical="center" wrapText="1"/>
    </xf>
    <xf numFmtId="0" fontId="66" fillId="0" borderId="16" xfId="44" applyFont="1" applyFill="1" applyBorder="1" applyAlignment="1" applyProtection="1">
      <alignment horizontal="center" vertical="center" wrapText="1"/>
    </xf>
    <xf numFmtId="0" fontId="71" fillId="0" borderId="0" xfId="44" applyFill="1" applyBorder="1" applyAlignment="1" applyProtection="1">
      <alignment horizontal="center" vertical="center" wrapText="1"/>
    </xf>
    <xf numFmtId="0" fontId="71" fillId="0" borderId="15" xfId="44" applyFill="1" applyBorder="1" applyAlignment="1" applyProtection="1">
      <alignment horizontal="center" vertical="center" wrapText="1"/>
    </xf>
    <xf numFmtId="0" fontId="71" fillId="0" borderId="0" xfId="44" applyFill="1" applyBorder="1" applyAlignment="1" applyProtection="1">
      <alignment vertical="center"/>
    </xf>
    <xf numFmtId="0" fontId="71" fillId="0" borderId="15" xfId="44" applyFill="1" applyBorder="1" applyAlignment="1" applyProtection="1">
      <alignment vertical="center"/>
    </xf>
    <xf numFmtId="0" fontId="66" fillId="31" borderId="19" xfId="44" applyFont="1" applyFill="1" applyBorder="1" applyAlignment="1" applyProtection="1">
      <alignment horizontal="center" vertical="center" wrapText="1"/>
      <protection locked="0"/>
    </xf>
    <xf numFmtId="0" fontId="66" fillId="31" borderId="11" xfId="44" applyFont="1" applyFill="1" applyBorder="1" applyAlignment="1" applyProtection="1">
      <alignment horizontal="center" vertical="center" wrapText="1"/>
      <protection locked="0"/>
    </xf>
    <xf numFmtId="0" fontId="0" fillId="31" borderId="28" xfId="0" applyFill="1" applyBorder="1" applyAlignment="1" applyProtection="1">
      <alignment horizontal="center" vertical="center" wrapText="1"/>
      <protection locked="0"/>
    </xf>
    <xf numFmtId="0" fontId="0" fillId="31" borderId="12" xfId="0" applyFill="1" applyBorder="1" applyAlignment="1" applyProtection="1">
      <alignment horizontal="center" vertical="center" wrapText="1"/>
      <protection locked="0"/>
    </xf>
    <xf numFmtId="0" fontId="66" fillId="0" borderId="0" xfId="44" applyFont="1" applyAlignment="1" applyProtection="1">
      <alignment horizontal="justify" vertical="center" wrapText="1"/>
    </xf>
    <xf numFmtId="0" fontId="71" fillId="0" borderId="0" xfId="44" applyProtection="1">
      <alignment vertical="center"/>
    </xf>
    <xf numFmtId="3" fontId="71" fillId="31" borderId="10" xfId="44" applyNumberFormat="1" applyFill="1" applyBorder="1" applyAlignment="1" applyProtection="1">
      <alignment vertical="center"/>
      <protection locked="0"/>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4" xr:uid="{00000000-0005-0000-0000-00001B000000}"/>
    <cellStyle name="パーセント 3" xfId="76" xr:uid="{00000000-0005-0000-0000-00001C000000}"/>
    <cellStyle name="ハイパーリンク" xfId="6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4000000}"/>
    <cellStyle name="桁区切り 2 2" xfId="57" xr:uid="{00000000-0005-0000-0000-000025000000}"/>
    <cellStyle name="桁区切り 3" xfId="54" xr:uid="{00000000-0005-0000-0000-000026000000}"/>
    <cellStyle name="桁区切り 4" xfId="53" xr:uid="{00000000-0005-0000-0000-000027000000}"/>
    <cellStyle name="桁区切り 5" xfId="77" xr:uid="{00000000-0005-0000-0000-000028000000}"/>
    <cellStyle name="桁区切り 5 2" xfId="80" xr:uid="{00000000-0005-0000-0000-000029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61" xr:uid="{00000000-0005-0000-0000-000031000000}"/>
    <cellStyle name="通貨 3" xfId="52" xr:uid="{00000000-0005-0000-0000-000032000000}"/>
    <cellStyle name="入力" xfId="42" builtinId="20" customBuiltin="1"/>
    <cellStyle name="標準" xfId="0" builtinId="0"/>
    <cellStyle name="標準 10" xfId="73" xr:uid="{00000000-0005-0000-0000-000035000000}"/>
    <cellStyle name="標準 11" xfId="75" xr:uid="{00000000-0005-0000-0000-000036000000}"/>
    <cellStyle name="標準 12" xfId="79" xr:uid="{00000000-0005-0000-0000-000037000000}"/>
    <cellStyle name="標準 13" xfId="81" xr:uid="{85999F5A-0ED8-4273-97DB-4CF2943E5749}"/>
    <cellStyle name="標準 16" xfId="65" xr:uid="{00000000-0005-0000-0000-000038000000}"/>
    <cellStyle name="標準 2" xfId="43" xr:uid="{00000000-0005-0000-0000-000039000000}"/>
    <cellStyle name="標準 2 2" xfId="55" xr:uid="{00000000-0005-0000-0000-00003A000000}"/>
    <cellStyle name="標準 2 2 2" xfId="69" xr:uid="{00000000-0005-0000-0000-00003B000000}"/>
    <cellStyle name="標準 2 3" xfId="70" xr:uid="{00000000-0005-0000-0000-00003C000000}"/>
    <cellStyle name="標準 3" xfId="44" xr:uid="{00000000-0005-0000-0000-00003D000000}"/>
    <cellStyle name="標準 3 2" xfId="56" xr:uid="{00000000-0005-0000-0000-00003E000000}"/>
    <cellStyle name="標準 4" xfId="45" xr:uid="{00000000-0005-0000-0000-00003F000000}"/>
    <cellStyle name="標準 4 2" xfId="58" xr:uid="{00000000-0005-0000-0000-000040000000}"/>
    <cellStyle name="標準 5" xfId="46" xr:uid="{00000000-0005-0000-0000-000041000000}"/>
    <cellStyle name="標準 5 2" xfId="78" xr:uid="{00000000-0005-0000-0000-000042000000}"/>
    <cellStyle name="標準 6" xfId="67" xr:uid="{00000000-0005-0000-0000-000043000000}"/>
    <cellStyle name="標準 7" xfId="68" xr:uid="{00000000-0005-0000-0000-000044000000}"/>
    <cellStyle name="標準 8" xfId="71" xr:uid="{00000000-0005-0000-0000-000045000000}"/>
    <cellStyle name="標準 9" xfId="72" xr:uid="{00000000-0005-0000-0000-000046000000}"/>
    <cellStyle name="標準_005(変更)工程表" xfId="50" xr:uid="{00000000-0005-0000-0000-000047000000}"/>
    <cellStyle name="標準_006現場代理人等通知書" xfId="49" xr:uid="{00000000-0005-0000-0000-000048000000}"/>
    <cellStyle name="標準_008現場代理人等変更通知書" xfId="51" xr:uid="{00000000-0005-0000-0000-000049000000}"/>
    <cellStyle name="標準_011貸与品借用（返納）書" xfId="60" xr:uid="{00000000-0005-0000-0000-00004A000000}"/>
    <cellStyle name="標準_012支給品受領書" xfId="59" xr:uid="{00000000-0005-0000-0000-00004B000000}"/>
    <cellStyle name="標準_013支給品精算書" xfId="62" xr:uid="{00000000-0005-0000-0000-00004C000000}"/>
    <cellStyle name="標準_015現場発生品調書" xfId="63" xr:uid="{00000000-0005-0000-0000-00004D000000}"/>
    <cellStyle name="標準_052引渡書" xfId="64" xr:uid="{00000000-0005-0000-0000-00004E000000}"/>
    <cellStyle name="標準_不使用理由書" xfId="47" xr:uid="{00000000-0005-0000-0000-00004F000000}"/>
    <cellStyle name="良い" xfId="48" builtinId="26" customBuiltin="1"/>
  </cellStyles>
  <dxfs count="2698">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0000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4" tint="0.79998168889431442"/>
        </patternFill>
      </fill>
    </dxf>
    <dxf>
      <fill>
        <patternFill>
          <bgColor theme="4" tint="0.79998168889431442"/>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CCECFF"/>
        </patternFill>
      </fill>
    </dxf>
    <dxf>
      <fill>
        <patternFill>
          <bgColor rgb="FF6699FF"/>
        </patternFill>
      </fill>
    </dxf>
    <dxf>
      <font>
        <color theme="0"/>
      </font>
      <fill>
        <patternFill>
          <bgColor rgb="FF3333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u/>
        <color rgb="FFFF0000"/>
      </font>
    </dxf>
    <dxf>
      <font>
        <u/>
        <color rgb="FFFF0000"/>
      </font>
    </dxf>
    <dxf>
      <fill>
        <patternFill>
          <bgColor theme="9"/>
        </patternFill>
      </fill>
    </dxf>
    <dxf>
      <fill>
        <patternFill>
          <bgColor theme="9" tint="0.39994506668294322"/>
        </patternFill>
      </fill>
    </dxf>
    <dxf>
      <fill>
        <patternFill>
          <bgColor theme="9" tint="0.79998168889431442"/>
        </patternFill>
      </fill>
    </dxf>
    <dxf>
      <font>
        <color theme="0"/>
      </font>
    </dxf>
    <dxf>
      <font>
        <color theme="0"/>
      </font>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ill>
        <patternFill>
          <bgColor theme="0" tint="-0.14996795556505021"/>
        </patternFill>
      </fill>
    </dxf>
    <dxf>
      <fill>
        <patternFill>
          <bgColor theme="9" tint="0.59996337778862885"/>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FF"/>
        </patternFill>
      </fill>
    </dxf>
    <dxf>
      <fill>
        <patternFill>
          <bgColor rgb="FFFFCCFF"/>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bgColor theme="0" tint="-0.14996795556505021"/>
        </patternFill>
      </fill>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CFF"/>
        </patternFill>
      </fill>
    </dxf>
    <dxf>
      <fill>
        <patternFill>
          <bgColor rgb="FFFFCC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u/>
        <color rgb="FFFF0000"/>
      </font>
    </dxf>
    <dxf>
      <font>
        <u/>
        <color rgb="FFFF0000"/>
      </font>
    </dxf>
    <dxf>
      <fill>
        <patternFill>
          <bgColor theme="9"/>
        </patternFill>
      </fill>
    </dxf>
    <dxf>
      <fill>
        <patternFill>
          <bgColor theme="9" tint="0.39994506668294322"/>
        </patternFill>
      </fill>
    </dxf>
    <dxf>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8" tint="0.39994506668294322"/>
        </patternFill>
      </fill>
    </dxf>
    <dxf>
      <fill>
        <patternFill>
          <bgColor theme="8" tint="0.3999450666829432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CCFF"/>
        </patternFill>
      </fill>
    </dxf>
    <dxf>
      <fill>
        <patternFill>
          <bgColor rgb="FFFFCCFF"/>
        </patternFill>
      </fill>
    </dxf>
  </dxfs>
  <tableStyles count="0" defaultTableStyle="TableStyleMedium9" defaultPivotStyle="PivotStyleLight16"/>
  <colors>
    <mruColors>
      <color rgb="FFCCFFFF"/>
      <color rgb="FFE0FFFF"/>
      <color rgb="FFFFFFCC"/>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25913;&#23450;&#23653;&#27508;!A1"/></Relationships>
</file>

<file path=xl/drawings/_rels/drawing1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1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6.xml.rels><?xml version="1.0" encoding="UTF-8" standalone="yes"?>
<Relationships xmlns="http://schemas.openxmlformats.org/package/2006/relationships"><Relationship Id="rId2" Type="http://schemas.openxmlformats.org/officeDocument/2006/relationships/hyperlink" Target="#'230-&#65297;-&#20363;'!A1"/><Relationship Id="rId1" Type="http://schemas.openxmlformats.org/officeDocument/2006/relationships/hyperlink" Target="#&#25552;&#20986;&#26360;&#39006;&#19968;&#35239;!A1"/></Relationships>
</file>

<file path=xl/drawings/_rels/drawing2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28.xml.rels><?xml version="1.0" encoding="UTF-8" standalone="yes"?>
<Relationships xmlns="http://schemas.openxmlformats.org/package/2006/relationships"><Relationship Id="rId2" Type="http://schemas.openxmlformats.org/officeDocument/2006/relationships/hyperlink" Target="#'230-2-&#20363;'!A1"/><Relationship Id="rId1" Type="http://schemas.openxmlformats.org/officeDocument/2006/relationships/hyperlink" Target="#&#25552;&#20986;&#26360;&#39006;&#19968;&#35239;!A1"/></Relationships>
</file>

<file path=xl/drawings/_rels/drawing2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6.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39.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0.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1.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2.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3.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4.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45.xml.rels><?xml version="1.0" encoding="UTF-8" standalone="yes"?>
<Relationships xmlns="http://schemas.openxmlformats.org/package/2006/relationships"><Relationship Id="rId2" Type="http://schemas.openxmlformats.org/officeDocument/2006/relationships/hyperlink" Target="#&#25552;&#20986;&#26360;&#39006;&#19968;&#35239;!A1"/><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25552;&#20986;&#26360;&#39006;&#19968;&#35239;!A1"/></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25552;&#20986;&#26360;&#39006;&#19968;&#35239;!A1"/></Relationships>
</file>

<file path=xl/drawings/drawing1.xml><?xml version="1.0" encoding="utf-8"?>
<xdr:wsDr xmlns:xdr="http://schemas.openxmlformats.org/drawingml/2006/spreadsheetDrawing" xmlns:a="http://schemas.openxmlformats.org/drawingml/2006/main">
  <xdr:twoCellAnchor>
    <xdr:from>
      <xdr:col>13</xdr:col>
      <xdr:colOff>599280</xdr:colOff>
      <xdr:row>2</xdr:row>
      <xdr:rowOff>0</xdr:rowOff>
    </xdr:from>
    <xdr:to>
      <xdr:col>16</xdr:col>
      <xdr:colOff>0</xdr:colOff>
      <xdr:row>4</xdr:row>
      <xdr:rowOff>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4183200" y="568960"/>
          <a:ext cx="1260000" cy="589280"/>
        </a:xfrm>
        <a:prstGeom prst="bevel">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改定履歴</a:t>
          </a:r>
          <a:endParaRPr kumimoji="1" lang="en-US" altLang="ja-JP" sz="1400" b="1"/>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22</xdr:col>
      <xdr:colOff>66675</xdr:colOff>
      <xdr:row>10</xdr:row>
      <xdr:rowOff>228599</xdr:rowOff>
    </xdr:from>
    <xdr:to>
      <xdr:col>26</xdr:col>
      <xdr:colOff>221775</xdr:colOff>
      <xdr:row>13</xdr:row>
      <xdr:rowOff>167549</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6276975" y="240029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17</xdr:row>
      <xdr:rowOff>19050</xdr:rowOff>
    </xdr:from>
    <xdr:to>
      <xdr:col>2</xdr:col>
      <xdr:colOff>0</xdr:colOff>
      <xdr:row>19</xdr:row>
      <xdr:rowOff>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1752600" y="6210300"/>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18</xdr:row>
      <xdr:rowOff>0</xdr:rowOff>
    </xdr:from>
    <xdr:to>
      <xdr:col>4</xdr:col>
      <xdr:colOff>0</xdr:colOff>
      <xdr:row>18</xdr:row>
      <xdr:rowOff>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1752600" y="6572250"/>
          <a:ext cx="23907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26</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4143375" y="5810250"/>
          <a:ext cx="0" cy="3810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295275</xdr:colOff>
      <xdr:row>16</xdr:row>
      <xdr:rowOff>0</xdr:rowOff>
    </xdr:to>
    <xdr:sp macro="" textlink="">
      <xdr:nvSpPr>
        <xdr:cNvPr id="5" name="Line 4">
          <a:extLst>
            <a:ext uri="{FF2B5EF4-FFF2-40B4-BE49-F238E27FC236}">
              <a16:creationId xmlns:a16="http://schemas.microsoft.com/office/drawing/2014/main" id="{00000000-0008-0000-0C00-000005000000}"/>
            </a:ext>
          </a:extLst>
        </xdr:cNvPr>
        <xdr:cNvSpPr>
          <a:spLocks noChangeShapeType="1"/>
        </xdr:cNvSpPr>
      </xdr:nvSpPr>
      <xdr:spPr bwMode="auto">
        <a:xfrm>
          <a:off x="4143375" y="5810250"/>
          <a:ext cx="2952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26</xdr:row>
      <xdr:rowOff>0</xdr:rowOff>
    </xdr:from>
    <xdr:to>
      <xdr:col>8</xdr:col>
      <xdr:colOff>0</xdr:colOff>
      <xdr:row>26</xdr:row>
      <xdr:rowOff>0</xdr:rowOff>
    </xdr:to>
    <xdr:sp macro="" textlink="">
      <xdr:nvSpPr>
        <xdr:cNvPr id="6" name="Line 6">
          <a:extLst>
            <a:ext uri="{FF2B5EF4-FFF2-40B4-BE49-F238E27FC236}">
              <a16:creationId xmlns:a16="http://schemas.microsoft.com/office/drawing/2014/main" id="{00000000-0008-0000-0C00-000006000000}"/>
            </a:ext>
          </a:extLst>
        </xdr:cNvPr>
        <xdr:cNvSpPr>
          <a:spLocks noChangeShapeType="1"/>
        </xdr:cNvSpPr>
      </xdr:nvSpPr>
      <xdr:spPr bwMode="auto">
        <a:xfrm flipV="1">
          <a:off x="4143375" y="9620250"/>
          <a:ext cx="29686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14</xdr:col>
      <xdr:colOff>0</xdr:colOff>
      <xdr:row>42</xdr:row>
      <xdr:rowOff>19050</xdr:rowOff>
    </xdr:to>
    <xdr:sp macro="" textlink="">
      <xdr:nvSpPr>
        <xdr:cNvPr id="7" name="Line 10">
          <a:extLst>
            <a:ext uri="{FF2B5EF4-FFF2-40B4-BE49-F238E27FC236}">
              <a16:creationId xmlns:a16="http://schemas.microsoft.com/office/drawing/2014/main" id="{00000000-0008-0000-0C00-000007000000}"/>
            </a:ext>
          </a:extLst>
        </xdr:cNvPr>
        <xdr:cNvSpPr>
          <a:spLocks noChangeShapeType="1"/>
        </xdr:cNvSpPr>
      </xdr:nvSpPr>
      <xdr:spPr bwMode="auto">
        <a:xfrm>
          <a:off x="1097280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10</xdr:row>
      <xdr:rowOff>0</xdr:rowOff>
    </xdr:from>
    <xdr:to>
      <xdr:col>14</xdr:col>
      <xdr:colOff>290466</xdr:colOff>
      <xdr:row>10</xdr:row>
      <xdr:rowOff>0</xdr:rowOff>
    </xdr:to>
    <xdr:sp macro="" textlink="">
      <xdr:nvSpPr>
        <xdr:cNvPr id="8" name="Line 2">
          <a:extLst>
            <a:ext uri="{FF2B5EF4-FFF2-40B4-BE49-F238E27FC236}">
              <a16:creationId xmlns:a16="http://schemas.microsoft.com/office/drawing/2014/main" id="{00000000-0008-0000-0C00-000008000000}"/>
            </a:ext>
          </a:extLst>
        </xdr:cNvPr>
        <xdr:cNvSpPr>
          <a:spLocks noChangeShapeType="1"/>
        </xdr:cNvSpPr>
      </xdr:nvSpPr>
      <xdr:spPr bwMode="auto">
        <a:xfrm>
          <a:off x="10677525" y="3524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26</xdr:row>
      <xdr:rowOff>0</xdr:rowOff>
    </xdr:from>
    <xdr:to>
      <xdr:col>14</xdr:col>
      <xdr:colOff>290466</xdr:colOff>
      <xdr:row>26</xdr:row>
      <xdr:rowOff>0</xdr:rowOff>
    </xdr:to>
    <xdr:sp macro="" textlink="">
      <xdr:nvSpPr>
        <xdr:cNvPr id="9" name="Line 2">
          <a:extLst>
            <a:ext uri="{FF2B5EF4-FFF2-40B4-BE49-F238E27FC236}">
              <a16:creationId xmlns:a16="http://schemas.microsoft.com/office/drawing/2014/main" id="{00000000-0008-0000-0C00-000009000000}"/>
            </a:ext>
          </a:extLst>
        </xdr:cNvPr>
        <xdr:cNvSpPr>
          <a:spLocks noChangeShapeType="1"/>
        </xdr:cNvSpPr>
      </xdr:nvSpPr>
      <xdr:spPr bwMode="auto">
        <a:xfrm>
          <a:off x="10677525" y="9239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42</xdr:row>
      <xdr:rowOff>0</xdr:rowOff>
    </xdr:from>
    <xdr:to>
      <xdr:col>14</xdr:col>
      <xdr:colOff>290466</xdr:colOff>
      <xdr:row>42</xdr:row>
      <xdr:rowOff>0</xdr:rowOff>
    </xdr:to>
    <xdr:sp macro="" textlink="">
      <xdr:nvSpPr>
        <xdr:cNvPr id="10" name="Line 2">
          <a:extLst>
            <a:ext uri="{FF2B5EF4-FFF2-40B4-BE49-F238E27FC236}">
              <a16:creationId xmlns:a16="http://schemas.microsoft.com/office/drawing/2014/main" id="{00000000-0008-0000-0C00-00000A000000}"/>
            </a:ext>
          </a:extLst>
        </xdr:cNvPr>
        <xdr:cNvSpPr>
          <a:spLocks noChangeShapeType="1"/>
        </xdr:cNvSpPr>
      </xdr:nvSpPr>
      <xdr:spPr bwMode="auto">
        <a:xfrm>
          <a:off x="10677525" y="14954250"/>
          <a:ext cx="58574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10</xdr:row>
      <xdr:rowOff>0</xdr:rowOff>
    </xdr:from>
    <xdr:to>
      <xdr:col>21</xdr:col>
      <xdr:colOff>0</xdr:colOff>
      <xdr:row>42</xdr:row>
      <xdr:rowOff>19050</xdr:rowOff>
    </xdr:to>
    <xdr:sp macro="" textlink="">
      <xdr:nvSpPr>
        <xdr:cNvPr id="11" name="Line 10">
          <a:extLst>
            <a:ext uri="{FF2B5EF4-FFF2-40B4-BE49-F238E27FC236}">
              <a16:creationId xmlns:a16="http://schemas.microsoft.com/office/drawing/2014/main" id="{00000000-0008-0000-0C00-00000B000000}"/>
            </a:ext>
          </a:extLst>
        </xdr:cNvPr>
        <xdr:cNvSpPr>
          <a:spLocks noChangeShapeType="1"/>
        </xdr:cNvSpPr>
      </xdr:nvSpPr>
      <xdr:spPr bwMode="auto">
        <a:xfrm>
          <a:off x="1514475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10</xdr:row>
      <xdr:rowOff>0</xdr:rowOff>
    </xdr:from>
    <xdr:to>
      <xdr:col>22</xdr:col>
      <xdr:colOff>4716</xdr:colOff>
      <xdr:row>10</xdr:row>
      <xdr:rowOff>0</xdr:rowOff>
    </xdr:to>
    <xdr:sp macro="" textlink="">
      <xdr:nvSpPr>
        <xdr:cNvPr id="12" name="Line 2">
          <a:extLst>
            <a:ext uri="{FF2B5EF4-FFF2-40B4-BE49-F238E27FC236}">
              <a16:creationId xmlns:a16="http://schemas.microsoft.com/office/drawing/2014/main" id="{00000000-0008-0000-0C00-00000C000000}"/>
            </a:ext>
          </a:extLst>
        </xdr:cNvPr>
        <xdr:cNvSpPr>
          <a:spLocks noChangeShapeType="1"/>
        </xdr:cNvSpPr>
      </xdr:nvSpPr>
      <xdr:spPr bwMode="auto">
        <a:xfrm>
          <a:off x="14859000" y="3524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26</xdr:row>
      <xdr:rowOff>0</xdr:rowOff>
    </xdr:from>
    <xdr:to>
      <xdr:col>22</xdr:col>
      <xdr:colOff>4716</xdr:colOff>
      <xdr:row>26</xdr:row>
      <xdr:rowOff>0</xdr:rowOff>
    </xdr:to>
    <xdr:sp macro="" textlink="">
      <xdr:nvSpPr>
        <xdr:cNvPr id="13" name="Line 2">
          <a:extLst>
            <a:ext uri="{FF2B5EF4-FFF2-40B4-BE49-F238E27FC236}">
              <a16:creationId xmlns:a16="http://schemas.microsoft.com/office/drawing/2014/main" id="{00000000-0008-0000-0C00-00000D000000}"/>
            </a:ext>
          </a:extLst>
        </xdr:cNvPr>
        <xdr:cNvSpPr>
          <a:spLocks noChangeShapeType="1"/>
        </xdr:cNvSpPr>
      </xdr:nvSpPr>
      <xdr:spPr bwMode="auto">
        <a:xfrm>
          <a:off x="14859000" y="9239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42</xdr:row>
      <xdr:rowOff>0</xdr:rowOff>
    </xdr:from>
    <xdr:to>
      <xdr:col>21</xdr:col>
      <xdr:colOff>290466</xdr:colOff>
      <xdr:row>42</xdr:row>
      <xdr:rowOff>0</xdr:rowOff>
    </xdr:to>
    <xdr:sp macro="" textlink="">
      <xdr:nvSpPr>
        <xdr:cNvPr id="14" name="Line 2">
          <a:extLst>
            <a:ext uri="{FF2B5EF4-FFF2-40B4-BE49-F238E27FC236}">
              <a16:creationId xmlns:a16="http://schemas.microsoft.com/office/drawing/2014/main" id="{00000000-0008-0000-0C00-00000E000000}"/>
            </a:ext>
          </a:extLst>
        </xdr:cNvPr>
        <xdr:cNvSpPr>
          <a:spLocks noChangeShapeType="1"/>
        </xdr:cNvSpPr>
      </xdr:nvSpPr>
      <xdr:spPr bwMode="auto">
        <a:xfrm>
          <a:off x="14859000" y="14954250"/>
          <a:ext cx="57621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10</xdr:row>
      <xdr:rowOff>0</xdr:rowOff>
    </xdr:from>
    <xdr:to>
      <xdr:col>28</xdr:col>
      <xdr:colOff>0</xdr:colOff>
      <xdr:row>42</xdr:row>
      <xdr:rowOff>19050</xdr:rowOff>
    </xdr:to>
    <xdr:sp macro="" textlink="">
      <xdr:nvSpPr>
        <xdr:cNvPr id="15" name="Line 10">
          <a:extLst>
            <a:ext uri="{FF2B5EF4-FFF2-40B4-BE49-F238E27FC236}">
              <a16:creationId xmlns:a16="http://schemas.microsoft.com/office/drawing/2014/main" id="{00000000-0008-0000-0C00-00000F000000}"/>
            </a:ext>
          </a:extLst>
        </xdr:cNvPr>
        <xdr:cNvSpPr>
          <a:spLocks noChangeShapeType="1"/>
        </xdr:cNvSpPr>
      </xdr:nvSpPr>
      <xdr:spPr bwMode="auto">
        <a:xfrm>
          <a:off x="19335750" y="3524250"/>
          <a:ext cx="0" cy="114490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10</xdr:row>
      <xdr:rowOff>0</xdr:rowOff>
    </xdr:from>
    <xdr:to>
      <xdr:col>28</xdr:col>
      <xdr:colOff>290466</xdr:colOff>
      <xdr:row>10</xdr:row>
      <xdr:rowOff>0</xdr:rowOff>
    </xdr:to>
    <xdr:sp macro="" textlink="">
      <xdr:nvSpPr>
        <xdr:cNvPr id="16" name="Line 2">
          <a:extLst>
            <a:ext uri="{FF2B5EF4-FFF2-40B4-BE49-F238E27FC236}">
              <a16:creationId xmlns:a16="http://schemas.microsoft.com/office/drawing/2014/main" id="{00000000-0008-0000-0C00-000010000000}"/>
            </a:ext>
          </a:extLst>
        </xdr:cNvPr>
        <xdr:cNvSpPr>
          <a:spLocks noChangeShapeType="1"/>
        </xdr:cNvSpPr>
      </xdr:nvSpPr>
      <xdr:spPr bwMode="auto">
        <a:xfrm>
          <a:off x="19021425" y="3524250"/>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26</xdr:row>
      <xdr:rowOff>0</xdr:rowOff>
    </xdr:from>
    <xdr:to>
      <xdr:col>28</xdr:col>
      <xdr:colOff>290466</xdr:colOff>
      <xdr:row>26</xdr:row>
      <xdr:rowOff>0</xdr:rowOff>
    </xdr:to>
    <xdr:sp macro="" textlink="">
      <xdr:nvSpPr>
        <xdr:cNvPr id="17" name="Line 2">
          <a:extLst>
            <a:ext uri="{FF2B5EF4-FFF2-40B4-BE49-F238E27FC236}">
              <a16:creationId xmlns:a16="http://schemas.microsoft.com/office/drawing/2014/main" id="{00000000-0008-0000-0C00-000011000000}"/>
            </a:ext>
          </a:extLst>
        </xdr:cNvPr>
        <xdr:cNvSpPr>
          <a:spLocks noChangeShapeType="1"/>
        </xdr:cNvSpPr>
      </xdr:nvSpPr>
      <xdr:spPr bwMode="auto">
        <a:xfrm>
          <a:off x="19021425" y="9239250"/>
          <a:ext cx="6047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8891</xdr:colOff>
      <xdr:row>42</xdr:row>
      <xdr:rowOff>0</xdr:rowOff>
    </xdr:from>
    <xdr:to>
      <xdr:col>29</xdr:col>
      <xdr:colOff>0</xdr:colOff>
      <xdr:row>42</xdr:row>
      <xdr:rowOff>0</xdr:rowOff>
    </xdr:to>
    <xdr:sp macro="" textlink="">
      <xdr:nvSpPr>
        <xdr:cNvPr id="18" name="Line 2">
          <a:extLst>
            <a:ext uri="{FF2B5EF4-FFF2-40B4-BE49-F238E27FC236}">
              <a16:creationId xmlns:a16="http://schemas.microsoft.com/office/drawing/2014/main" id="{00000000-0008-0000-0C00-000012000000}"/>
            </a:ext>
          </a:extLst>
        </xdr:cNvPr>
        <xdr:cNvSpPr>
          <a:spLocks noChangeShapeType="1"/>
        </xdr:cNvSpPr>
      </xdr:nvSpPr>
      <xdr:spPr bwMode="auto">
        <a:xfrm>
          <a:off x="19030316" y="14954250"/>
          <a:ext cx="600709"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0</xdr:rowOff>
    </xdr:from>
    <xdr:to>
      <xdr:col>7</xdr:col>
      <xdr:colOff>0</xdr:colOff>
      <xdr:row>42</xdr:row>
      <xdr:rowOff>0</xdr:rowOff>
    </xdr:to>
    <xdr:sp macro="" textlink="">
      <xdr:nvSpPr>
        <xdr:cNvPr id="19" name="Line 10">
          <a:extLst>
            <a:ext uri="{FF2B5EF4-FFF2-40B4-BE49-F238E27FC236}">
              <a16:creationId xmlns:a16="http://schemas.microsoft.com/office/drawing/2014/main" id="{00000000-0008-0000-0C00-000013000000}"/>
            </a:ext>
          </a:extLst>
        </xdr:cNvPr>
        <xdr:cNvSpPr>
          <a:spLocks noChangeShapeType="1"/>
        </xdr:cNvSpPr>
      </xdr:nvSpPr>
      <xdr:spPr bwMode="auto">
        <a:xfrm flipH="1">
          <a:off x="6826250" y="3524250"/>
          <a:ext cx="0" cy="12192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10</xdr:row>
      <xdr:rowOff>0</xdr:rowOff>
    </xdr:from>
    <xdr:to>
      <xdr:col>8</xdr:col>
      <xdr:colOff>4716</xdr:colOff>
      <xdr:row>10</xdr:row>
      <xdr:rowOff>0</xdr:rowOff>
    </xdr:to>
    <xdr:sp macro="" textlink="">
      <xdr:nvSpPr>
        <xdr:cNvPr id="20" name="Line 2">
          <a:extLst>
            <a:ext uri="{FF2B5EF4-FFF2-40B4-BE49-F238E27FC236}">
              <a16:creationId xmlns:a16="http://schemas.microsoft.com/office/drawing/2014/main" id="{00000000-0008-0000-0C00-000014000000}"/>
            </a:ext>
          </a:extLst>
        </xdr:cNvPr>
        <xdr:cNvSpPr>
          <a:spLocks noChangeShapeType="1"/>
        </xdr:cNvSpPr>
      </xdr:nvSpPr>
      <xdr:spPr bwMode="auto">
        <a:xfrm>
          <a:off x="6819900" y="352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6</xdr:col>
      <xdr:colOff>0</xdr:colOff>
      <xdr:row>50</xdr:row>
      <xdr:rowOff>0</xdr:rowOff>
    </xdr:to>
    <xdr:sp macro="" textlink="">
      <xdr:nvSpPr>
        <xdr:cNvPr id="22" name="テキスト ボックス 21">
          <a:extLst>
            <a:ext uri="{FF2B5EF4-FFF2-40B4-BE49-F238E27FC236}">
              <a16:creationId xmlns:a16="http://schemas.microsoft.com/office/drawing/2014/main" id="{00000000-0008-0000-0C00-000016000000}"/>
            </a:ext>
          </a:extLst>
        </xdr:cNvPr>
        <xdr:cNvSpPr txBox="1"/>
      </xdr:nvSpPr>
      <xdr:spPr>
        <a:xfrm>
          <a:off x="0" y="12287250"/>
          <a:ext cx="6540500" cy="647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latin typeface="+mn-ea"/>
              <a:ea typeface="+mn-ea"/>
            </a:rPr>
            <a:t>記載要領</a:t>
          </a:r>
          <a:endParaRPr kumimoji="1" lang="en-US" altLang="ja-JP" sz="1600">
            <a:solidFill>
              <a:srgbClr val="FF0000"/>
            </a:solidFill>
            <a:latin typeface="+mn-ea"/>
            <a:ea typeface="+mn-ea"/>
          </a:endParaRPr>
        </a:p>
        <a:p>
          <a:r>
            <a:rPr kumimoji="1" lang="ja-JP" altLang="en-US" sz="1600">
              <a:latin typeface="+mn-ea"/>
              <a:ea typeface="+mn-ea"/>
            </a:rPr>
            <a:t>１．建設業法で様式は定められていませんが、福岡県県土整備部が発注する工事はこの様式の記載項目によってください。</a:t>
          </a:r>
          <a:endParaRPr kumimoji="1" lang="en-US" altLang="ja-JP" sz="1600">
            <a:latin typeface="+mn-ea"/>
            <a:ea typeface="+mn-ea"/>
          </a:endParaRPr>
        </a:p>
        <a:p>
          <a:r>
            <a:rPr kumimoji="1" lang="ja-JP" altLang="en-US" sz="1600">
              <a:latin typeface="+mn-ea"/>
              <a:ea typeface="+mn-ea"/>
            </a:rPr>
            <a:t>２．様式ファイル上の青色部分は入力必須項目です。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n-ea"/>
              <a:ea typeface="+mn-ea"/>
            </a:rPr>
            <a:t>３．紫色部分は登録している場合は記載してください。</a:t>
          </a:r>
          <a:endParaRPr kumimoji="1" lang="en-US" altLang="ja-JP" sz="16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ea"/>
              <a:ea typeface="+mn-ea"/>
              <a:cs typeface="+mn-cs"/>
            </a:rPr>
            <a:t>４．</a:t>
          </a:r>
          <a:r>
            <a:rPr kumimoji="1" lang="ja-JP" altLang="ja-JP" sz="1600">
              <a:solidFill>
                <a:schemeClr val="dk1"/>
              </a:solidFill>
              <a:effectLst/>
              <a:latin typeface="+mn-lt"/>
              <a:ea typeface="+mn-ea"/>
              <a:cs typeface="+mn-cs"/>
            </a:rPr>
            <a:t>オレンジ色部分は置かない場合もあるので、その時は記載不要です。</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n-ea"/>
              <a:ea typeface="+mn-ea"/>
            </a:rPr>
            <a:t>５．</a:t>
          </a:r>
          <a:r>
            <a:rPr kumimoji="1" lang="ja-JP" altLang="ja-JP" sz="1600">
              <a:solidFill>
                <a:schemeClr val="dk1"/>
              </a:solidFill>
              <a:effectLst/>
              <a:latin typeface="+mn-lt"/>
              <a:ea typeface="+mn-ea"/>
              <a:cs typeface="+mn-cs"/>
            </a:rPr>
            <a:t>下請負人が建設業の許可を受けていない場合（軽微な工事のみ請け負う業者の場合）は、下請負人に関する「主任技術者」「専門技術者」に係る部分は記載不要です。</a:t>
          </a:r>
          <a:endParaRPr kumimoji="1" lang="en-US" altLang="ja-JP" sz="1600">
            <a:latin typeface="+mn-ea"/>
            <a:ea typeface="+mn-ea"/>
          </a:endParaRPr>
        </a:p>
        <a:p>
          <a:r>
            <a:rPr kumimoji="1" lang="ja-JP" altLang="en-US" sz="1600">
              <a:latin typeface="+mn-ea"/>
              <a:ea typeface="+mn-ea"/>
            </a:rPr>
            <a:t>６．現場での掲示用については、太枠部分の表示を省略することができるものとします。</a:t>
          </a:r>
          <a:endParaRPr lang="ja-JP" altLang="ja-JP" sz="1600">
            <a:effectLst/>
          </a:endParaRPr>
        </a:p>
        <a:p>
          <a:r>
            <a:rPr kumimoji="1" lang="ja-JP" altLang="en-US" sz="1600">
              <a:latin typeface="+mn-ea"/>
              <a:ea typeface="+mn-ea"/>
            </a:rPr>
            <a:t>７．</a:t>
          </a:r>
          <a:r>
            <a:rPr kumimoji="1" lang="ja-JP" altLang="ja-JP" sz="1600">
              <a:solidFill>
                <a:schemeClr val="dk1"/>
              </a:solidFill>
              <a:effectLst/>
              <a:latin typeface="+mn-lt"/>
              <a:ea typeface="+mn-ea"/>
              <a:cs typeface="+mn-cs"/>
            </a:rPr>
            <a:t>施工体系は、契約関係が分かるように太い実線で繋いでください。</a:t>
          </a:r>
          <a:endParaRPr kumimoji="1" lang="en-US" altLang="ja-JP" sz="1600">
            <a:solidFill>
              <a:schemeClr val="dk1"/>
            </a:solidFill>
            <a:effectLst/>
            <a:latin typeface="+mn-lt"/>
            <a:ea typeface="+mn-ea"/>
            <a:cs typeface="+mn-cs"/>
          </a:endParaRPr>
        </a:p>
        <a:p>
          <a:endParaRPr kumimoji="1" lang="en-US" altLang="ja-JP" sz="1600">
            <a:latin typeface="+mn-ea"/>
            <a:ea typeface="+mn-ea"/>
          </a:endParaRPr>
        </a:p>
        <a:p>
          <a:r>
            <a:rPr kumimoji="1" lang="en-US" altLang="ja-JP" sz="1600">
              <a:latin typeface="+mn-ea"/>
              <a:ea typeface="+mn-ea"/>
            </a:rPr>
            <a:t>※</a:t>
          </a:r>
          <a:r>
            <a:rPr kumimoji="1" lang="ja-JP" altLang="en-US" sz="1600">
              <a:latin typeface="+mn-ea"/>
              <a:ea typeface="+mn-ea"/>
            </a:rPr>
            <a:t>記載要領及び着色は、ページ設定のシート及びオブジェクトのプロパティの設定から印刷に反映されないように設定しています。</a:t>
          </a:r>
        </a:p>
      </xdr:txBody>
    </xdr:sp>
    <xdr:clientData fPrintsWithSheet="0"/>
  </xdr:twoCellAnchor>
  <xdr:twoCellAnchor>
    <xdr:from>
      <xdr:col>7</xdr:col>
      <xdr:colOff>0</xdr:colOff>
      <xdr:row>42</xdr:row>
      <xdr:rowOff>0</xdr:rowOff>
    </xdr:from>
    <xdr:to>
      <xdr:col>8</xdr:col>
      <xdr:colOff>4716</xdr:colOff>
      <xdr:row>42</xdr:row>
      <xdr:rowOff>0</xdr:rowOff>
    </xdr:to>
    <xdr:sp macro="" textlink="">
      <xdr:nvSpPr>
        <xdr:cNvPr id="23" name="Line 2">
          <a:extLst>
            <a:ext uri="{FF2B5EF4-FFF2-40B4-BE49-F238E27FC236}">
              <a16:creationId xmlns:a16="http://schemas.microsoft.com/office/drawing/2014/main" id="{00000000-0008-0000-0C00-000017000000}"/>
            </a:ext>
          </a:extLst>
        </xdr:cNvPr>
        <xdr:cNvSpPr>
          <a:spLocks noChangeShapeType="1"/>
        </xdr:cNvSpPr>
      </xdr:nvSpPr>
      <xdr:spPr bwMode="auto">
        <a:xfrm>
          <a:off x="6826250" y="15716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42</xdr:row>
      <xdr:rowOff>0</xdr:rowOff>
    </xdr:from>
    <xdr:to>
      <xdr:col>15</xdr:col>
      <xdr:colOff>4716</xdr:colOff>
      <xdr:row>42</xdr:row>
      <xdr:rowOff>0</xdr:rowOff>
    </xdr:to>
    <xdr:sp macro="" textlink="">
      <xdr:nvSpPr>
        <xdr:cNvPr id="24" name="Line 2">
          <a:extLst>
            <a:ext uri="{FF2B5EF4-FFF2-40B4-BE49-F238E27FC236}">
              <a16:creationId xmlns:a16="http://schemas.microsoft.com/office/drawing/2014/main" id="{00000000-0008-0000-0C00-000018000000}"/>
            </a:ext>
          </a:extLst>
        </xdr:cNvPr>
        <xdr:cNvSpPr>
          <a:spLocks noChangeShapeType="1"/>
        </xdr:cNvSpPr>
      </xdr:nvSpPr>
      <xdr:spPr bwMode="auto">
        <a:xfrm>
          <a:off x="10972800" y="14954250"/>
          <a:ext cx="2999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42</xdr:row>
      <xdr:rowOff>0</xdr:rowOff>
    </xdr:from>
    <xdr:to>
      <xdr:col>22</xdr:col>
      <xdr:colOff>4716</xdr:colOff>
      <xdr:row>42</xdr:row>
      <xdr:rowOff>0</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15144750" y="14954250"/>
          <a:ext cx="290466"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42</xdr:row>
      <xdr:rowOff>0</xdr:rowOff>
    </xdr:from>
    <xdr:to>
      <xdr:col>29</xdr:col>
      <xdr:colOff>4716</xdr:colOff>
      <xdr:row>42</xdr:row>
      <xdr:rowOff>0</xdr:rowOff>
    </xdr:to>
    <xdr:sp macro="" textlink="">
      <xdr:nvSpPr>
        <xdr:cNvPr id="26" name="Line 2">
          <a:extLst>
            <a:ext uri="{FF2B5EF4-FFF2-40B4-BE49-F238E27FC236}">
              <a16:creationId xmlns:a16="http://schemas.microsoft.com/office/drawing/2014/main" id="{00000000-0008-0000-0C00-00001A000000}"/>
            </a:ext>
          </a:extLst>
        </xdr:cNvPr>
        <xdr:cNvSpPr>
          <a:spLocks noChangeShapeType="1"/>
        </xdr:cNvSpPr>
      </xdr:nvSpPr>
      <xdr:spPr bwMode="auto">
        <a:xfrm>
          <a:off x="19335750" y="14954250"/>
          <a:ext cx="2999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44</xdr:row>
      <xdr:rowOff>333375</xdr:rowOff>
    </xdr:from>
    <xdr:to>
      <xdr:col>5</xdr:col>
      <xdr:colOff>1531937</xdr:colOff>
      <xdr:row>46</xdr:row>
      <xdr:rowOff>228600</xdr:rowOff>
    </xdr:to>
    <xdr:sp macro="" textlink="">
      <xdr:nvSpPr>
        <xdr:cNvPr id="27" name="額縁 26">
          <a:hlinkClick xmlns:r="http://schemas.openxmlformats.org/officeDocument/2006/relationships" r:id="rId1"/>
          <a:extLst>
            <a:ext uri="{FF2B5EF4-FFF2-40B4-BE49-F238E27FC236}">
              <a16:creationId xmlns:a16="http://schemas.microsoft.com/office/drawing/2014/main" id="{00000000-0008-0000-0C00-00001B000000}"/>
            </a:ext>
          </a:extLst>
        </xdr:cNvPr>
        <xdr:cNvSpPr/>
      </xdr:nvSpPr>
      <xdr:spPr>
        <a:xfrm>
          <a:off x="4629150" y="16811625"/>
          <a:ext cx="1341437"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11906</xdr:colOff>
      <xdr:row>69</xdr:row>
      <xdr:rowOff>143735</xdr:rowOff>
    </xdr:from>
    <xdr:to>
      <xdr:col>83</xdr:col>
      <xdr:colOff>59531</xdr:colOff>
      <xdr:row>77</xdr:row>
      <xdr:rowOff>69965</xdr:rowOff>
    </xdr:to>
    <xdr:sp macro="" textlink="">
      <xdr:nvSpPr>
        <xdr:cNvPr id="2" name="Text Box 4">
          <a:extLst>
            <a:ext uri="{FF2B5EF4-FFF2-40B4-BE49-F238E27FC236}">
              <a16:creationId xmlns:a16="http://schemas.microsoft.com/office/drawing/2014/main" id="{00000000-0008-0000-0D00-000002000000}"/>
            </a:ext>
          </a:extLst>
        </xdr:cNvPr>
        <xdr:cNvSpPr txBox="1">
          <a:spLocks noChangeArrowheads="1"/>
        </xdr:cNvSpPr>
      </xdr:nvSpPr>
      <xdr:spPr bwMode="auto">
        <a:xfrm>
          <a:off x="259556" y="11792810"/>
          <a:ext cx="14620875" cy="114543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元請のみ）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defRPr sz="1000"/>
          </a:pPr>
          <a:r>
            <a:rPr lang="ja-JP" altLang="en-US" sz="1100" b="0" i="0" u="none" strike="noStrike" baseline="0">
              <a:solidFill>
                <a:srgbClr val="000000"/>
              </a:solidFill>
              <a:latin typeface="ＭＳ Ｐゴシック"/>
              <a:ea typeface="ＭＳ Ｐゴシック"/>
            </a:rPr>
            <a:t>・</a:t>
          </a:r>
          <a:r>
            <a:rPr lang="ja-JP" altLang="ja-JP" sz="1100" b="0" i="0" baseline="0">
              <a:effectLst/>
              <a:latin typeface="+mn-lt"/>
              <a:ea typeface="+mn-ea"/>
              <a:cs typeface="+mn-cs"/>
            </a:rPr>
            <a:t>（</a:t>
          </a:r>
          <a:r>
            <a:rPr lang="ja-JP" altLang="en-US" sz="1100" b="0" i="0" baseline="0">
              <a:effectLst/>
              <a:latin typeface="+mn-lt"/>
              <a:ea typeface="+mn-ea"/>
              <a:cs typeface="+mn-cs"/>
            </a:rPr>
            <a:t>元請のみ</a:t>
          </a:r>
          <a:r>
            <a:rPr lang="ja-JP" altLang="ja-JP" sz="1100" b="0" i="0" baseline="0">
              <a:effectLst/>
              <a:latin typeface="+mn-lt"/>
              <a:ea typeface="+mn-ea"/>
              <a:cs typeface="+mn-cs"/>
            </a:rPr>
            <a:t>）</a:t>
          </a: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87</xdr:col>
      <xdr:colOff>1</xdr:colOff>
      <xdr:row>3</xdr:row>
      <xdr:rowOff>23812</xdr:rowOff>
    </xdr:from>
    <xdr:to>
      <xdr:col>95</xdr:col>
      <xdr:colOff>1</xdr:colOff>
      <xdr:row>7</xdr:row>
      <xdr:rowOff>61912</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506701" y="442912"/>
          <a:ext cx="1371600" cy="67627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42</xdr:col>
      <xdr:colOff>1166816</xdr:colOff>
      <xdr:row>60</xdr:row>
      <xdr:rowOff>99835</xdr:rowOff>
    </xdr:from>
    <xdr:to>
      <xdr:col>82</xdr:col>
      <xdr:colOff>75143</xdr:colOff>
      <xdr:row>66</xdr:row>
      <xdr:rowOff>47610</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7910516" y="10348735"/>
          <a:ext cx="6814077" cy="976475"/>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86</xdr:col>
      <xdr:colOff>13607</xdr:colOff>
      <xdr:row>1</xdr:row>
      <xdr:rowOff>54428</xdr:rowOff>
    </xdr:from>
    <xdr:to>
      <xdr:col>93</xdr:col>
      <xdr:colOff>108857</xdr:colOff>
      <xdr:row>5</xdr:row>
      <xdr:rowOff>31296</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5348857" y="206828"/>
          <a:ext cx="1295400" cy="643618"/>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3</xdr:col>
      <xdr:colOff>228600</xdr:colOff>
      <xdr:row>15</xdr:row>
      <xdr:rowOff>0</xdr:rowOff>
    </xdr:from>
    <xdr:to>
      <xdr:col>3</xdr:col>
      <xdr:colOff>361950</xdr:colOff>
      <xdr:row>15</xdr:row>
      <xdr:rowOff>0</xdr:rowOff>
    </xdr:to>
    <xdr:sp macro="" textlink="">
      <xdr:nvSpPr>
        <xdr:cNvPr id="2" name="Line 4">
          <a:extLst>
            <a:ext uri="{FF2B5EF4-FFF2-40B4-BE49-F238E27FC236}">
              <a16:creationId xmlns:a16="http://schemas.microsoft.com/office/drawing/2014/main" id="{00000000-0008-0000-0F00-000002000000}"/>
            </a:ext>
          </a:extLst>
        </xdr:cNvPr>
        <xdr:cNvSpPr>
          <a:spLocks noChangeShapeType="1"/>
        </xdr:cNvSpPr>
      </xdr:nvSpPr>
      <xdr:spPr bwMode="auto">
        <a:xfrm>
          <a:off x="1438275" y="28003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18</xdr:row>
      <xdr:rowOff>381000</xdr:rowOff>
    </xdr:from>
    <xdr:to>
      <xdr:col>6</xdr:col>
      <xdr:colOff>19050</xdr:colOff>
      <xdr:row>18</xdr:row>
      <xdr:rowOff>381000</xdr:rowOff>
    </xdr:to>
    <xdr:sp macro="" textlink="">
      <xdr:nvSpPr>
        <xdr:cNvPr id="3" name="Line 6">
          <a:extLst>
            <a:ext uri="{FF2B5EF4-FFF2-40B4-BE49-F238E27FC236}">
              <a16:creationId xmlns:a16="http://schemas.microsoft.com/office/drawing/2014/main" id="{00000000-0008-0000-0F00-000003000000}"/>
            </a:ext>
          </a:extLst>
        </xdr:cNvPr>
        <xdr:cNvSpPr>
          <a:spLocks noChangeShapeType="1"/>
        </xdr:cNvSpPr>
      </xdr:nvSpPr>
      <xdr:spPr bwMode="auto">
        <a:xfrm>
          <a:off x="1438275" y="3295650"/>
          <a:ext cx="8477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8</xdr:row>
      <xdr:rowOff>371475</xdr:rowOff>
    </xdr:from>
    <xdr:to>
      <xdr:col>5</xdr:col>
      <xdr:colOff>342900</xdr:colOff>
      <xdr:row>8</xdr:row>
      <xdr:rowOff>371475</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V="1">
          <a:off x="2257425" y="1981200"/>
          <a:ext cx="9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29</xdr:row>
      <xdr:rowOff>19050</xdr:rowOff>
    </xdr:from>
    <xdr:to>
      <xdr:col>5</xdr:col>
      <xdr:colOff>333375</xdr:colOff>
      <xdr:row>29</xdr:row>
      <xdr:rowOff>19050</xdr:rowOff>
    </xdr:to>
    <xdr:sp macro="" textlink="">
      <xdr:nvSpPr>
        <xdr:cNvPr id="5" name="Line 8">
          <a:extLst>
            <a:ext uri="{FF2B5EF4-FFF2-40B4-BE49-F238E27FC236}">
              <a16:creationId xmlns:a16="http://schemas.microsoft.com/office/drawing/2014/main" id="{00000000-0008-0000-0F00-000005000000}"/>
            </a:ext>
          </a:extLst>
        </xdr:cNvPr>
        <xdr:cNvSpPr>
          <a:spLocks noChangeShapeType="1"/>
        </xdr:cNvSpPr>
      </xdr:nvSpPr>
      <xdr:spPr bwMode="auto">
        <a:xfrm>
          <a:off x="2266950" y="45529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16</xdr:row>
      <xdr:rowOff>209550</xdr:rowOff>
    </xdr:from>
    <xdr:to>
      <xdr:col>3</xdr:col>
      <xdr:colOff>209550</xdr:colOff>
      <xdr:row>16</xdr:row>
      <xdr:rowOff>209550</xdr:rowOff>
    </xdr:to>
    <xdr:sp macro="" textlink="">
      <xdr:nvSpPr>
        <xdr:cNvPr id="6" name="Line 2">
          <a:extLst>
            <a:ext uri="{FF2B5EF4-FFF2-40B4-BE49-F238E27FC236}">
              <a16:creationId xmlns:a16="http://schemas.microsoft.com/office/drawing/2014/main" id="{00000000-0008-0000-0F00-000006000000}"/>
            </a:ext>
          </a:extLst>
        </xdr:cNvPr>
        <xdr:cNvSpPr>
          <a:spLocks noChangeShapeType="1"/>
        </xdr:cNvSpPr>
      </xdr:nvSpPr>
      <xdr:spPr bwMode="auto">
        <a:xfrm>
          <a:off x="1209675" y="30480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371475</xdr:rowOff>
    </xdr:from>
    <xdr:to>
      <xdr:col>5</xdr:col>
      <xdr:colOff>342900</xdr:colOff>
      <xdr:row>10</xdr:row>
      <xdr:rowOff>371475</xdr:rowOff>
    </xdr:to>
    <xdr:sp macro="" textlink="">
      <xdr:nvSpPr>
        <xdr:cNvPr id="7" name="Line 7">
          <a:extLst>
            <a:ext uri="{FF2B5EF4-FFF2-40B4-BE49-F238E27FC236}">
              <a16:creationId xmlns:a16="http://schemas.microsoft.com/office/drawing/2014/main" id="{00000000-0008-0000-0F00-000007000000}"/>
            </a:ext>
          </a:extLst>
        </xdr:cNvPr>
        <xdr:cNvSpPr>
          <a:spLocks noChangeShapeType="1"/>
        </xdr:cNvSpPr>
      </xdr:nvSpPr>
      <xdr:spPr bwMode="auto">
        <a:xfrm flipV="1">
          <a:off x="2257425" y="2228850"/>
          <a:ext cx="9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219075</xdr:colOff>
      <xdr:row>37</xdr:row>
      <xdr:rowOff>19050</xdr:rowOff>
    </xdr:from>
    <xdr:to>
      <xdr:col>5</xdr:col>
      <xdr:colOff>333375</xdr:colOff>
      <xdr:row>37</xdr:row>
      <xdr:rowOff>19050</xdr:rowOff>
    </xdr:to>
    <xdr:sp macro="" textlink="">
      <xdr:nvSpPr>
        <xdr:cNvPr id="8" name="Line 8">
          <a:extLst>
            <a:ext uri="{FF2B5EF4-FFF2-40B4-BE49-F238E27FC236}">
              <a16:creationId xmlns:a16="http://schemas.microsoft.com/office/drawing/2014/main" id="{00000000-0008-0000-0F00-000008000000}"/>
            </a:ext>
          </a:extLst>
        </xdr:cNvPr>
        <xdr:cNvSpPr>
          <a:spLocks noChangeShapeType="1"/>
        </xdr:cNvSpPr>
      </xdr:nvSpPr>
      <xdr:spPr bwMode="auto">
        <a:xfrm>
          <a:off x="2266950" y="55435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37</xdr:row>
      <xdr:rowOff>0</xdr:rowOff>
    </xdr:from>
    <xdr:to>
      <xdr:col>12</xdr:col>
      <xdr:colOff>290466</xdr:colOff>
      <xdr:row>37</xdr:row>
      <xdr:rowOff>0</xdr:rowOff>
    </xdr:to>
    <xdr:sp macro="" textlink="">
      <xdr:nvSpPr>
        <xdr:cNvPr id="9" name="Line 2">
          <a:extLst>
            <a:ext uri="{FF2B5EF4-FFF2-40B4-BE49-F238E27FC236}">
              <a16:creationId xmlns:a16="http://schemas.microsoft.com/office/drawing/2014/main" id="{00000000-0008-0000-0F00-000009000000}"/>
            </a:ext>
          </a:extLst>
        </xdr:cNvPr>
        <xdr:cNvSpPr>
          <a:spLocks noChangeShapeType="1"/>
        </xdr:cNvSpPr>
      </xdr:nvSpPr>
      <xdr:spPr bwMode="auto">
        <a:xfrm>
          <a:off x="4029075" y="5524500"/>
          <a:ext cx="795291"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xdr:col>
      <xdr:colOff>326571</xdr:colOff>
      <xdr:row>1</xdr:row>
      <xdr:rowOff>122464</xdr:rowOff>
    </xdr:from>
    <xdr:to>
      <xdr:col>23</xdr:col>
      <xdr:colOff>299357</xdr:colOff>
      <xdr:row>3</xdr:row>
      <xdr:rowOff>194582</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0F00-00000A000000}"/>
            </a:ext>
          </a:extLst>
        </xdr:cNvPr>
        <xdr:cNvSpPr/>
      </xdr:nvSpPr>
      <xdr:spPr>
        <a:xfrm>
          <a:off x="14718846" y="427264"/>
          <a:ext cx="1344386" cy="662668"/>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xdr:from>
      <xdr:col>6</xdr:col>
      <xdr:colOff>83343</xdr:colOff>
      <xdr:row>2</xdr:row>
      <xdr:rowOff>0</xdr:rowOff>
    </xdr:from>
    <xdr:to>
      <xdr:col>17</xdr:col>
      <xdr:colOff>7936</xdr:colOff>
      <xdr:row>5</xdr:row>
      <xdr:rowOff>0</xdr:rowOff>
    </xdr:to>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2357437" y="500063"/>
          <a:ext cx="8401843" cy="8096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参考様式</a:t>
          </a:r>
          <a:r>
            <a:rPr kumimoji="1" lang="en-US" altLang="ja-JP" sz="1400"/>
            <a:t>】</a:t>
          </a:r>
          <a:r>
            <a:rPr kumimoji="1" lang="ja-JP" altLang="en-US" sz="1400"/>
            <a:t>作業員名簿は建設業法施行規則において、</a:t>
          </a:r>
          <a:r>
            <a:rPr kumimoji="1" lang="ja-JP" altLang="ja-JP" sz="1400">
              <a:solidFill>
                <a:schemeClr val="dk1"/>
              </a:solidFill>
              <a:effectLst/>
              <a:latin typeface="+mn-lt"/>
              <a:ea typeface="+mn-ea"/>
              <a:cs typeface="+mn-cs"/>
            </a:rPr>
            <a:t>元請、下請とも</a:t>
          </a:r>
          <a:r>
            <a:rPr kumimoji="1" lang="ja-JP" altLang="en-US" sz="1400"/>
            <a:t>施工体制台帳の記載事項等として作成が義務付けられています。現場ＩＤ、事業者ＩＤ、技能者ＩＤとは建設キャリアアップシステムに登録されている場合に記載するものですので、登録していなければ記載不要です。</a:t>
          </a:r>
          <a:r>
            <a:rPr kumimoji="1" lang="en-US" altLang="ja-JP" sz="1400"/>
            <a:t>※</a:t>
          </a:r>
          <a:r>
            <a:rPr kumimoji="1" lang="ja-JP" altLang="en-US" sz="1400"/>
            <a:t>着色セル入力必須項目</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38</xdr:col>
      <xdr:colOff>-1</xdr:colOff>
      <xdr:row>31</xdr:row>
      <xdr:rowOff>114300</xdr:rowOff>
    </xdr:from>
    <xdr:to>
      <xdr:col>44</xdr:col>
      <xdr:colOff>28574</xdr:colOff>
      <xdr:row>33</xdr:row>
      <xdr:rowOff>76200</xdr:rowOff>
    </xdr:to>
    <xdr:sp macro="" textlink="">
      <xdr:nvSpPr>
        <xdr:cNvPr id="2" name="円/楕円 1">
          <a:extLst>
            <a:ext uri="{FF2B5EF4-FFF2-40B4-BE49-F238E27FC236}">
              <a16:creationId xmlns:a16="http://schemas.microsoft.com/office/drawing/2014/main" id="{00000000-0008-0000-1000-000002000000}"/>
            </a:ext>
          </a:extLst>
        </xdr:cNvPr>
        <xdr:cNvSpPr/>
      </xdr:nvSpPr>
      <xdr:spPr>
        <a:xfrm>
          <a:off x="6515099" y="5476875"/>
          <a:ext cx="1057275"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3</xdr:row>
      <xdr:rowOff>0</xdr:rowOff>
    </xdr:from>
    <xdr:to>
      <xdr:col>48</xdr:col>
      <xdr:colOff>133350</xdr:colOff>
      <xdr:row>6</xdr:row>
      <xdr:rowOff>142875</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029450" y="514350"/>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1260000</xdr:colOff>
      <xdr:row>2</xdr:row>
      <xdr:rowOff>224700</xdr:rowOff>
    </xdr:to>
    <xdr:sp macro="" textlink="">
      <xdr:nvSpPr>
        <xdr:cNvPr id="3" name="額縁 3">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6934200" y="0"/>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4</xdr:col>
      <xdr:colOff>276225</xdr:colOff>
      <xdr:row>6</xdr:row>
      <xdr:rowOff>102393</xdr:rowOff>
    </xdr:from>
    <xdr:to>
      <xdr:col>6</xdr:col>
      <xdr:colOff>297975</xdr:colOff>
      <xdr:row>8</xdr:row>
      <xdr:rowOff>269943</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6057900" y="1569243"/>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9</xdr:col>
      <xdr:colOff>180975</xdr:colOff>
      <xdr:row>2</xdr:row>
      <xdr:rowOff>19050</xdr:rowOff>
    </xdr:from>
    <xdr:to>
      <xdr:col>11</xdr:col>
      <xdr:colOff>202725</xdr:colOff>
      <xdr:row>5</xdr:row>
      <xdr:rowOff>148500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5753100" y="361950"/>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19.xml><?xml version="1.0" encoding="utf-8"?>
<xdr:wsDr xmlns:xdr="http://schemas.openxmlformats.org/drawingml/2006/spreadsheetDrawing" xmlns:a="http://schemas.openxmlformats.org/drawingml/2006/main">
  <xdr:oneCellAnchor>
    <xdr:from>
      <xdr:col>16</xdr:col>
      <xdr:colOff>100264</xdr:colOff>
      <xdr:row>38</xdr:row>
      <xdr:rowOff>80211</xdr:rowOff>
    </xdr:from>
    <xdr:ext cx="2118593" cy="275717"/>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4519864" y="9386136"/>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twoCellAnchor>
    <xdr:from>
      <xdr:col>0</xdr:col>
      <xdr:colOff>250657</xdr:colOff>
      <xdr:row>8</xdr:row>
      <xdr:rowOff>160422</xdr:rowOff>
    </xdr:from>
    <xdr:to>
      <xdr:col>11</xdr:col>
      <xdr:colOff>220579</xdr:colOff>
      <xdr:row>10</xdr:row>
      <xdr:rowOff>150395</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250657" y="1751097"/>
          <a:ext cx="3008397" cy="3328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latin typeface="+mn-lt"/>
              <a:ea typeface="+mn-ea"/>
              <a:cs typeface="+mn-cs"/>
            </a:rPr>
            <a:t>受注者記入　　　　　　　　　　　　　　　ここまで　 ↓</a:t>
          </a:r>
          <a:endParaRPr lang="ja-JP" altLang="ja-JP" b="1">
            <a:solidFill>
              <a:srgbClr val="FF0000"/>
            </a:solidFill>
            <a:effectLst/>
          </a:endParaRPr>
        </a:p>
      </xdr:txBody>
    </xdr:sp>
    <xdr:clientData fPrintsWithSheet="0"/>
  </xdr:twoCellAnchor>
  <xdr:twoCellAnchor>
    <xdr:from>
      <xdr:col>12</xdr:col>
      <xdr:colOff>62163</xdr:colOff>
      <xdr:row>8</xdr:row>
      <xdr:rowOff>152401</xdr:rowOff>
    </xdr:from>
    <xdr:to>
      <xdr:col>23</xdr:col>
      <xdr:colOff>32085</xdr:colOff>
      <xdr:row>10</xdr:row>
      <xdr:rowOff>142374</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3376863" y="1743076"/>
          <a:ext cx="3008397" cy="3328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effectLst/>
              <a:latin typeface="+mn-lt"/>
              <a:ea typeface="+mn-ea"/>
              <a:cs typeface="+mn-cs"/>
            </a:rPr>
            <a:t>発注者記入　　　　　　　　　　　　　　　ここまで　 ↓</a:t>
          </a:r>
          <a:endParaRPr lang="ja-JP" altLang="ja-JP" b="1">
            <a:solidFill>
              <a:srgbClr val="FF0000"/>
            </a:solidFill>
            <a:effectLst/>
          </a:endParaRPr>
        </a:p>
      </xdr:txBody>
    </xdr:sp>
    <xdr:clientData fPrintsWithSheet="0"/>
  </xdr:twoCellAnchor>
  <xdr:oneCellAnchor>
    <xdr:from>
      <xdr:col>0</xdr:col>
      <xdr:colOff>240632</xdr:colOff>
      <xdr:row>2</xdr:row>
      <xdr:rowOff>30079</xdr:rowOff>
    </xdr:from>
    <xdr:ext cx="1870577" cy="275717"/>
    <xdr:sp macro="" textlink="">
      <xdr:nvSpPr>
        <xdr:cNvPr id="5" name="テキスト ボックス 4">
          <a:extLst>
            <a:ext uri="{FF2B5EF4-FFF2-40B4-BE49-F238E27FC236}">
              <a16:creationId xmlns:a16="http://schemas.microsoft.com/office/drawing/2014/main" id="{00000000-0008-0000-1400-000005000000}"/>
            </a:ext>
          </a:extLst>
        </xdr:cNvPr>
        <xdr:cNvSpPr txBox="1"/>
      </xdr:nvSpPr>
      <xdr:spPr>
        <a:xfrm>
          <a:off x="240632" y="592054"/>
          <a:ext cx="1870577"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材料確認が必要な場合使用</a:t>
          </a:r>
          <a:endParaRPr lang="ja-JP" altLang="ja-JP" b="1">
            <a:solidFill>
              <a:srgbClr val="FF0000"/>
            </a:solidFill>
            <a:effectLst/>
          </a:endParaRPr>
        </a:p>
      </xdr:txBody>
    </xdr:sp>
    <xdr:clientData fPrintsWithSheet="0"/>
  </xdr:oneCellAnchor>
  <xdr:twoCellAnchor>
    <xdr:from>
      <xdr:col>25</xdr:col>
      <xdr:colOff>0</xdr:colOff>
      <xdr:row>6</xdr:row>
      <xdr:rowOff>171449</xdr:rowOff>
    </xdr:from>
    <xdr:to>
      <xdr:col>30</xdr:col>
      <xdr:colOff>21750</xdr:colOff>
      <xdr:row>11</xdr:row>
      <xdr:rowOff>34199</xdr:rowOff>
    </xdr:to>
    <xdr:sp macro="" textlink="">
      <xdr:nvSpPr>
        <xdr:cNvPr id="6" name="額縁 5">
          <a:hlinkClick xmlns:r="http://schemas.openxmlformats.org/officeDocument/2006/relationships" r:id="rId1"/>
          <a:extLst>
            <a:ext uri="{FF2B5EF4-FFF2-40B4-BE49-F238E27FC236}">
              <a16:creationId xmlns:a16="http://schemas.microsoft.com/office/drawing/2014/main" id="{00000000-0008-0000-1400-000006000000}"/>
            </a:ext>
          </a:extLst>
        </xdr:cNvPr>
        <xdr:cNvSpPr/>
      </xdr:nvSpPr>
      <xdr:spPr>
        <a:xfrm>
          <a:off x="6191250" y="14192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113108</xdr:colOff>
      <xdr:row>1</xdr:row>
      <xdr:rowOff>101202</xdr:rowOff>
    </xdr:from>
    <xdr:to>
      <xdr:col>11</xdr:col>
      <xdr:colOff>134858</xdr:colOff>
      <xdr:row>5</xdr:row>
      <xdr:rowOff>135402</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5742383" y="272652"/>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22</xdr:col>
      <xdr:colOff>66675</xdr:colOff>
      <xdr:row>8</xdr:row>
      <xdr:rowOff>190500</xdr:rowOff>
    </xdr:from>
    <xdr:to>
      <xdr:col>26</xdr:col>
      <xdr:colOff>221775</xdr:colOff>
      <xdr:row>12</xdr:row>
      <xdr:rowOff>34200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6276975" y="1733550"/>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2</xdr:col>
      <xdr:colOff>514350</xdr:colOff>
      <xdr:row>0</xdr:row>
      <xdr:rowOff>142875</xdr:rowOff>
    </xdr:from>
    <xdr:to>
      <xdr:col>8</xdr:col>
      <xdr:colOff>419100</xdr:colOff>
      <xdr:row>1</xdr:row>
      <xdr:rowOff>790575</xdr:rowOff>
    </xdr:to>
    <xdr:sp macro="" textlink="">
      <xdr:nvSpPr>
        <xdr:cNvPr id="166913" name="AutoShape 1">
          <a:extLst>
            <a:ext uri="{FF2B5EF4-FFF2-40B4-BE49-F238E27FC236}">
              <a16:creationId xmlns:a16="http://schemas.microsoft.com/office/drawing/2014/main" id="{00000000-0008-0000-1600-0000018C0200}"/>
            </a:ext>
          </a:extLst>
        </xdr:cNvPr>
        <xdr:cNvSpPr>
          <a:spLocks noChangeAspect="1" noChangeArrowheads="1"/>
        </xdr:cNvSpPr>
      </xdr:nvSpPr>
      <xdr:spPr bwMode="auto">
        <a:xfrm>
          <a:off x="2352675" y="142875"/>
          <a:ext cx="31242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200025</xdr:colOff>
      <xdr:row>1</xdr:row>
      <xdr:rowOff>161924</xdr:rowOff>
    </xdr:from>
    <xdr:to>
      <xdr:col>14</xdr:col>
      <xdr:colOff>221775</xdr:colOff>
      <xdr:row>1</xdr:row>
      <xdr:rowOff>881924</xdr:rowOff>
    </xdr:to>
    <xdr:sp macro="" textlink="">
      <xdr:nvSpPr>
        <xdr:cNvPr id="14" name="額縁 13">
          <a:hlinkClick xmlns:r="http://schemas.openxmlformats.org/officeDocument/2006/relationships" r:id="rId1"/>
          <a:extLst>
            <a:ext uri="{FF2B5EF4-FFF2-40B4-BE49-F238E27FC236}">
              <a16:creationId xmlns:a16="http://schemas.microsoft.com/office/drawing/2014/main" id="{00000000-0008-0000-1600-00000E000000}"/>
            </a:ext>
          </a:extLst>
        </xdr:cNvPr>
        <xdr:cNvSpPr/>
      </xdr:nvSpPr>
      <xdr:spPr>
        <a:xfrm>
          <a:off x="6200775" y="3143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14</xdr:col>
      <xdr:colOff>0</xdr:colOff>
      <xdr:row>2</xdr:row>
      <xdr:rowOff>0</xdr:rowOff>
    </xdr:from>
    <xdr:to>
      <xdr:col>16</xdr:col>
      <xdr:colOff>50325</xdr:colOff>
      <xdr:row>6</xdr:row>
      <xdr:rowOff>100875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9896475" y="295275"/>
          <a:ext cx="1402875"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1800-000002000000}"/>
            </a:ext>
          </a:extLst>
        </xdr:cNvPr>
        <xdr:cNvSpPr>
          <a:spLocks/>
        </xdr:cNvSpPr>
      </xdr:nvSpPr>
      <xdr:spPr bwMode="auto">
        <a:xfrm>
          <a:off x="2524125" y="568642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1800-000003000000}"/>
            </a:ext>
          </a:extLst>
        </xdr:cNvPr>
        <xdr:cNvSpPr>
          <a:spLocks/>
        </xdr:cNvSpPr>
      </xdr:nvSpPr>
      <xdr:spPr bwMode="auto">
        <a:xfrm>
          <a:off x="2533650" y="6886575"/>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1800-000004000000}"/>
            </a:ext>
          </a:extLst>
        </xdr:cNvPr>
        <xdr:cNvSpPr>
          <a:spLocks/>
        </xdr:cNvSpPr>
      </xdr:nvSpPr>
      <xdr:spPr bwMode="auto">
        <a:xfrm>
          <a:off x="6086475" y="568642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1800-000005000000}"/>
            </a:ext>
          </a:extLst>
        </xdr:cNvPr>
        <xdr:cNvSpPr>
          <a:spLocks/>
        </xdr:cNvSpPr>
      </xdr:nvSpPr>
      <xdr:spPr bwMode="auto">
        <a:xfrm>
          <a:off x="6086475" y="6886575"/>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314325</xdr:colOff>
      <xdr:row>1</xdr:row>
      <xdr:rowOff>76199</xdr:rowOff>
    </xdr:from>
    <xdr:to>
      <xdr:col>26</xdr:col>
      <xdr:colOff>336075</xdr:colOff>
      <xdr:row>3</xdr:row>
      <xdr:rowOff>91349</xdr:rowOff>
    </xdr:to>
    <xdr:sp macro="" textlink="">
      <xdr:nvSpPr>
        <xdr:cNvPr id="6" name="額縁 5">
          <a:hlinkClick xmlns:r="http://schemas.openxmlformats.org/officeDocument/2006/relationships" r:id="rId1"/>
          <a:extLst>
            <a:ext uri="{FF2B5EF4-FFF2-40B4-BE49-F238E27FC236}">
              <a16:creationId xmlns:a16="http://schemas.microsoft.com/office/drawing/2014/main" id="{00000000-0008-0000-1800-000006000000}"/>
            </a:ext>
          </a:extLst>
        </xdr:cNvPr>
        <xdr:cNvSpPr/>
      </xdr:nvSpPr>
      <xdr:spPr>
        <a:xfrm>
          <a:off x="6257925" y="2476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oneCellAnchor>
    <xdr:from>
      <xdr:col>16</xdr:col>
      <xdr:colOff>166688</xdr:colOff>
      <xdr:row>47</xdr:row>
      <xdr:rowOff>95250</xdr:rowOff>
    </xdr:from>
    <xdr:ext cx="2118593" cy="275717"/>
    <xdr:sp macro="" textlink="">
      <xdr:nvSpPr>
        <xdr:cNvPr id="7" name="テキスト ボックス 6">
          <a:extLst>
            <a:ext uri="{FF2B5EF4-FFF2-40B4-BE49-F238E27FC236}">
              <a16:creationId xmlns:a16="http://schemas.microsoft.com/office/drawing/2014/main" id="{00000000-0008-0000-1800-000007000000}"/>
            </a:ext>
          </a:extLst>
        </xdr:cNvPr>
        <xdr:cNvSpPr txBox="1"/>
      </xdr:nvSpPr>
      <xdr:spPr>
        <a:xfrm>
          <a:off x="4548188" y="9227344"/>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wsDr>
</file>

<file path=xl/drawings/drawing24.xml><?xml version="1.0" encoding="utf-8"?>
<xdr:wsDr xmlns:xdr="http://schemas.openxmlformats.org/drawingml/2006/spreadsheetDrawing" xmlns:a="http://schemas.openxmlformats.org/drawingml/2006/main">
  <xdr:twoCellAnchor>
    <xdr:from>
      <xdr:col>0</xdr:col>
      <xdr:colOff>152400</xdr:colOff>
      <xdr:row>2</xdr:row>
      <xdr:rowOff>104775</xdr:rowOff>
    </xdr:from>
    <xdr:to>
      <xdr:col>9</xdr:col>
      <xdr:colOff>533400</xdr:colOff>
      <xdr:row>58</xdr:row>
      <xdr:rowOff>9525</xdr:rowOff>
    </xdr:to>
    <xdr:sp macro="" textlink="">
      <xdr:nvSpPr>
        <xdr:cNvPr id="2" name="正方形/長方形 1">
          <a:extLst>
            <a:ext uri="{FF2B5EF4-FFF2-40B4-BE49-F238E27FC236}">
              <a16:creationId xmlns:a16="http://schemas.microsoft.com/office/drawing/2014/main" id="{00000000-0008-0000-2400-000002000000}"/>
            </a:ext>
          </a:extLst>
        </xdr:cNvPr>
        <xdr:cNvSpPr/>
      </xdr:nvSpPr>
      <xdr:spPr>
        <a:xfrm>
          <a:off x="152400" y="440055"/>
          <a:ext cx="5867400" cy="929259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419100</xdr:colOff>
      <xdr:row>3</xdr:row>
      <xdr:rowOff>66675</xdr:rowOff>
    </xdr:from>
    <xdr:ext cx="1771767" cy="325730"/>
    <xdr:sp macro="" textlink="">
      <xdr:nvSpPr>
        <xdr:cNvPr id="3" name="テキスト ボックス 2">
          <a:extLst>
            <a:ext uri="{FF2B5EF4-FFF2-40B4-BE49-F238E27FC236}">
              <a16:creationId xmlns:a16="http://schemas.microsoft.com/office/drawing/2014/main" id="{00000000-0008-0000-2400-000003000000}"/>
            </a:ext>
          </a:extLst>
        </xdr:cNvPr>
        <xdr:cNvSpPr txBox="1"/>
      </xdr:nvSpPr>
      <xdr:spPr>
        <a:xfrm>
          <a:off x="2247900" y="569595"/>
          <a:ext cx="177176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ＭＳ Ｐ明朝" panose="02020600040205080304" pitchFamily="18" charset="-128"/>
              <a:ea typeface="ＭＳ Ｐ明朝" panose="02020600040205080304" pitchFamily="18" charset="-128"/>
            </a:rPr>
            <a:t>ＩＣＴ活用施工範囲図</a:t>
          </a:r>
        </a:p>
      </xdr:txBody>
    </xdr:sp>
    <xdr:clientData/>
  </xdr:oneCellAnchor>
  <xdr:oneCellAnchor>
    <xdr:from>
      <xdr:col>0</xdr:col>
      <xdr:colOff>523875</xdr:colOff>
      <xdr:row>8</xdr:row>
      <xdr:rowOff>19050</xdr:rowOff>
    </xdr:from>
    <xdr:ext cx="700430" cy="239415"/>
    <xdr:sp macro="" textlink="">
      <xdr:nvSpPr>
        <xdr:cNvPr id="4" name="テキスト ボックス 3">
          <a:extLst>
            <a:ext uri="{FF2B5EF4-FFF2-40B4-BE49-F238E27FC236}">
              <a16:creationId xmlns:a16="http://schemas.microsoft.com/office/drawing/2014/main" id="{00000000-0008-0000-2400-000004000000}"/>
            </a:ext>
          </a:extLst>
        </xdr:cNvPr>
        <xdr:cNvSpPr txBox="1"/>
      </xdr:nvSpPr>
      <xdr:spPr>
        <a:xfrm>
          <a:off x="523875" y="1360170"/>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平　面　図</a:t>
          </a:r>
        </a:p>
      </xdr:txBody>
    </xdr:sp>
    <xdr:clientData/>
  </xdr:oneCellAnchor>
  <xdr:oneCellAnchor>
    <xdr:from>
      <xdr:col>0</xdr:col>
      <xdr:colOff>523875</xdr:colOff>
      <xdr:row>43</xdr:row>
      <xdr:rowOff>57150</xdr:rowOff>
    </xdr:from>
    <xdr:ext cx="786607" cy="239415"/>
    <xdr:sp macro="" textlink="">
      <xdr:nvSpPr>
        <xdr:cNvPr id="5" name="テキスト ボックス 4">
          <a:extLst>
            <a:ext uri="{FF2B5EF4-FFF2-40B4-BE49-F238E27FC236}">
              <a16:creationId xmlns:a16="http://schemas.microsoft.com/office/drawing/2014/main" id="{00000000-0008-0000-2400-000005000000}"/>
            </a:ext>
          </a:extLst>
        </xdr:cNvPr>
        <xdr:cNvSpPr txBox="1"/>
      </xdr:nvSpPr>
      <xdr:spPr>
        <a:xfrm>
          <a:off x="523875" y="7265670"/>
          <a:ext cx="786607"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標準横断図</a:t>
          </a:r>
        </a:p>
      </xdr:txBody>
    </xdr:sp>
    <xdr:clientData/>
  </xdr:oneCellAnchor>
  <xdr:oneCellAnchor>
    <xdr:from>
      <xdr:col>0</xdr:col>
      <xdr:colOff>523875</xdr:colOff>
      <xdr:row>26</xdr:row>
      <xdr:rowOff>28575</xdr:rowOff>
    </xdr:from>
    <xdr:ext cx="700430" cy="239415"/>
    <xdr:sp macro="" textlink="">
      <xdr:nvSpPr>
        <xdr:cNvPr id="6" name="テキスト ボックス 5">
          <a:extLst>
            <a:ext uri="{FF2B5EF4-FFF2-40B4-BE49-F238E27FC236}">
              <a16:creationId xmlns:a16="http://schemas.microsoft.com/office/drawing/2014/main" id="{00000000-0008-0000-2400-000006000000}"/>
            </a:ext>
          </a:extLst>
        </xdr:cNvPr>
        <xdr:cNvSpPr txBox="1"/>
      </xdr:nvSpPr>
      <xdr:spPr>
        <a:xfrm>
          <a:off x="523875" y="4387215"/>
          <a:ext cx="700430" cy="239415"/>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lIns="72000" tIns="36000" rIns="72000" bIns="36000" rtlCol="0" anchor="t">
          <a:spAutoFit/>
        </a:bodyPr>
        <a:lstStyle/>
        <a:p>
          <a:r>
            <a:rPr kumimoji="1" lang="ja-JP" altLang="en-US" sz="1000">
              <a:latin typeface="ＭＳ Ｐ明朝" panose="02020600040205080304" pitchFamily="18" charset="-128"/>
              <a:ea typeface="ＭＳ Ｐ明朝" panose="02020600040205080304" pitchFamily="18" charset="-128"/>
            </a:rPr>
            <a:t>縦　断　図</a:t>
          </a:r>
          <a:endParaRPr kumimoji="1" lang="en-US" altLang="ja-JP" sz="1000">
            <a:latin typeface="ＭＳ Ｐ明朝" panose="02020600040205080304" pitchFamily="18" charset="-128"/>
            <a:ea typeface="ＭＳ Ｐ明朝" panose="02020600040205080304" pitchFamily="18" charset="-128"/>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9</xdr:col>
      <xdr:colOff>38100</xdr:colOff>
      <xdr:row>29</xdr:row>
      <xdr:rowOff>0</xdr:rowOff>
    </xdr:from>
    <xdr:to>
      <xdr:col>9</xdr:col>
      <xdr:colOff>123825</xdr:colOff>
      <xdr:row>32</xdr:row>
      <xdr:rowOff>0</xdr:rowOff>
    </xdr:to>
    <xdr:sp macro="" textlink="">
      <xdr:nvSpPr>
        <xdr:cNvPr id="2" name="AutoShape 51">
          <a:extLst>
            <a:ext uri="{FF2B5EF4-FFF2-40B4-BE49-F238E27FC236}">
              <a16:creationId xmlns:a16="http://schemas.microsoft.com/office/drawing/2014/main" id="{00000000-0008-0000-2600-000002000000}"/>
            </a:ext>
          </a:extLst>
        </xdr:cNvPr>
        <xdr:cNvSpPr>
          <a:spLocks/>
        </xdr:cNvSpPr>
      </xdr:nvSpPr>
      <xdr:spPr bwMode="auto">
        <a:xfrm>
          <a:off x="2524125" y="61531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35</xdr:row>
      <xdr:rowOff>0</xdr:rowOff>
    </xdr:from>
    <xdr:to>
      <xdr:col>9</xdr:col>
      <xdr:colOff>133350</xdr:colOff>
      <xdr:row>38</xdr:row>
      <xdr:rowOff>0</xdr:rowOff>
    </xdr:to>
    <xdr:sp macro="" textlink="">
      <xdr:nvSpPr>
        <xdr:cNvPr id="3" name="AutoShape 52">
          <a:extLst>
            <a:ext uri="{FF2B5EF4-FFF2-40B4-BE49-F238E27FC236}">
              <a16:creationId xmlns:a16="http://schemas.microsoft.com/office/drawing/2014/main" id="{00000000-0008-0000-2600-000003000000}"/>
            </a:ext>
          </a:extLst>
        </xdr:cNvPr>
        <xdr:cNvSpPr>
          <a:spLocks/>
        </xdr:cNvSpPr>
      </xdr:nvSpPr>
      <xdr:spPr bwMode="auto">
        <a:xfrm>
          <a:off x="2533650" y="7353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29</xdr:row>
      <xdr:rowOff>0</xdr:rowOff>
    </xdr:from>
    <xdr:to>
      <xdr:col>22</xdr:col>
      <xdr:colOff>85725</xdr:colOff>
      <xdr:row>32</xdr:row>
      <xdr:rowOff>9525</xdr:rowOff>
    </xdr:to>
    <xdr:sp macro="" textlink="">
      <xdr:nvSpPr>
        <xdr:cNvPr id="4" name="AutoShape 53">
          <a:extLst>
            <a:ext uri="{FF2B5EF4-FFF2-40B4-BE49-F238E27FC236}">
              <a16:creationId xmlns:a16="http://schemas.microsoft.com/office/drawing/2014/main" id="{00000000-0008-0000-2600-000004000000}"/>
            </a:ext>
          </a:extLst>
        </xdr:cNvPr>
        <xdr:cNvSpPr>
          <a:spLocks/>
        </xdr:cNvSpPr>
      </xdr:nvSpPr>
      <xdr:spPr bwMode="auto">
        <a:xfrm>
          <a:off x="6086475" y="61531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35</xdr:row>
      <xdr:rowOff>0</xdr:rowOff>
    </xdr:from>
    <xdr:to>
      <xdr:col>22</xdr:col>
      <xdr:colOff>85725</xdr:colOff>
      <xdr:row>38</xdr:row>
      <xdr:rowOff>9525</xdr:rowOff>
    </xdr:to>
    <xdr:sp macro="" textlink="">
      <xdr:nvSpPr>
        <xdr:cNvPr id="5" name="AutoShape 54">
          <a:extLst>
            <a:ext uri="{FF2B5EF4-FFF2-40B4-BE49-F238E27FC236}">
              <a16:creationId xmlns:a16="http://schemas.microsoft.com/office/drawing/2014/main" id="{00000000-0008-0000-2600-000005000000}"/>
            </a:ext>
          </a:extLst>
        </xdr:cNvPr>
        <xdr:cNvSpPr>
          <a:spLocks/>
        </xdr:cNvSpPr>
      </xdr:nvSpPr>
      <xdr:spPr bwMode="auto">
        <a:xfrm>
          <a:off x="6086475" y="7353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130343</xdr:colOff>
      <xdr:row>4</xdr:row>
      <xdr:rowOff>200524</xdr:rowOff>
    </xdr:from>
    <xdr:to>
      <xdr:col>29</xdr:col>
      <xdr:colOff>152093</xdr:colOff>
      <xdr:row>6</xdr:row>
      <xdr:rowOff>272824</xdr:rowOff>
    </xdr:to>
    <xdr:sp macro="" textlink="">
      <xdr:nvSpPr>
        <xdr:cNvPr id="6" name="額縁 5">
          <a:hlinkClick xmlns:r="http://schemas.openxmlformats.org/officeDocument/2006/relationships" r:id="rId1"/>
          <a:extLst>
            <a:ext uri="{FF2B5EF4-FFF2-40B4-BE49-F238E27FC236}">
              <a16:creationId xmlns:a16="http://schemas.microsoft.com/office/drawing/2014/main" id="{00000000-0008-0000-2600-000006000000}"/>
            </a:ext>
          </a:extLst>
        </xdr:cNvPr>
        <xdr:cNvSpPr/>
      </xdr:nvSpPr>
      <xdr:spPr>
        <a:xfrm>
          <a:off x="6073943" y="140067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oneCellAnchor>
    <xdr:from>
      <xdr:col>17</xdr:col>
      <xdr:colOff>130968</xdr:colOff>
      <xdr:row>48</xdr:row>
      <xdr:rowOff>154781</xdr:rowOff>
    </xdr:from>
    <xdr:ext cx="2118593" cy="275717"/>
    <xdr:sp macro="" textlink="">
      <xdr:nvSpPr>
        <xdr:cNvPr id="7" name="テキスト ボックス 6">
          <a:extLst>
            <a:ext uri="{FF2B5EF4-FFF2-40B4-BE49-F238E27FC236}">
              <a16:creationId xmlns:a16="http://schemas.microsoft.com/office/drawing/2014/main" id="{00000000-0008-0000-2600-000007000000}"/>
            </a:ext>
          </a:extLst>
        </xdr:cNvPr>
        <xdr:cNvSpPr txBox="1"/>
      </xdr:nvSpPr>
      <xdr:spPr>
        <a:xfrm>
          <a:off x="4786312" y="9751219"/>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wsDr>
</file>

<file path=xl/drawings/drawing26.xml><?xml version="1.0" encoding="utf-8"?>
<xdr:wsDr xmlns:xdr="http://schemas.openxmlformats.org/drawingml/2006/spreadsheetDrawing" xmlns:a="http://schemas.openxmlformats.org/drawingml/2006/main">
  <xdr:twoCellAnchor>
    <xdr:from>
      <xdr:col>37</xdr:col>
      <xdr:colOff>247649</xdr:colOff>
      <xdr:row>9</xdr:row>
      <xdr:rowOff>13606</xdr:rowOff>
    </xdr:from>
    <xdr:to>
      <xdr:col>40</xdr:col>
      <xdr:colOff>212249</xdr:colOff>
      <xdr:row>13</xdr:row>
      <xdr:rowOff>47806</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10591799" y="1747156"/>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twoCellAnchor>
    <xdr:from>
      <xdr:col>38</xdr:col>
      <xdr:colOff>29934</xdr:colOff>
      <xdr:row>13</xdr:row>
      <xdr:rowOff>152398</xdr:rowOff>
    </xdr:from>
    <xdr:to>
      <xdr:col>39</xdr:col>
      <xdr:colOff>226059</xdr:colOff>
      <xdr:row>18</xdr:row>
      <xdr:rowOff>15148</xdr:rowOff>
    </xdr:to>
    <xdr:sp macro="" textlink="">
      <xdr:nvSpPr>
        <xdr:cNvPr id="3" name="額縁 2">
          <a:hlinkClick xmlns:r="http://schemas.openxmlformats.org/officeDocument/2006/relationships" r:id="rId2"/>
          <a:extLst>
            <a:ext uri="{FF2B5EF4-FFF2-40B4-BE49-F238E27FC236}">
              <a16:creationId xmlns:a16="http://schemas.microsoft.com/office/drawing/2014/main" id="{00000000-0008-0000-2700-000003000000}"/>
            </a:ext>
          </a:extLst>
        </xdr:cNvPr>
        <xdr:cNvSpPr/>
      </xdr:nvSpPr>
      <xdr:spPr>
        <a:xfrm>
          <a:off x="10621734" y="2571748"/>
          <a:ext cx="72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例</a:t>
          </a:r>
          <a:endParaRPr kumimoji="1" lang="en-US" altLang="ja-JP" sz="1600" b="1"/>
        </a:p>
      </xdr:txBody>
    </xdr:sp>
    <xdr:clientData fPrintsWithSheet="0"/>
  </xdr:twoCellAnchor>
</xdr:wsDr>
</file>

<file path=xl/drawings/drawing27.xml><?xml version="1.0" encoding="utf-8"?>
<xdr:wsDr xmlns:xdr="http://schemas.openxmlformats.org/drawingml/2006/spreadsheetDrawing" xmlns:a="http://schemas.openxmlformats.org/drawingml/2006/main">
  <xdr:oneCellAnchor>
    <xdr:from>
      <xdr:col>27</xdr:col>
      <xdr:colOff>118393</xdr:colOff>
      <xdr:row>2</xdr:row>
      <xdr:rowOff>22412</xdr:rowOff>
    </xdr:from>
    <xdr:ext cx="2275280" cy="661448"/>
    <xdr:sp macro="" textlink="">
      <xdr:nvSpPr>
        <xdr:cNvPr id="2" name="角丸四角形吹き出し 1">
          <a:extLst>
            <a:ext uri="{FF2B5EF4-FFF2-40B4-BE49-F238E27FC236}">
              <a16:creationId xmlns:a16="http://schemas.microsoft.com/office/drawing/2014/main" id="{00000000-0008-0000-2800-000002000000}"/>
            </a:ext>
          </a:extLst>
        </xdr:cNvPr>
        <xdr:cNvSpPr/>
      </xdr:nvSpPr>
      <xdr:spPr>
        <a:xfrm>
          <a:off x="8757568" y="431987"/>
          <a:ext cx="2275280" cy="661448"/>
        </a:xfrm>
        <a:prstGeom prst="wedgeRoundRectCallout">
          <a:avLst>
            <a:gd name="adj1" fmla="val -53143"/>
            <a:gd name="adj2" fmla="val -20918"/>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①工事名，工事着手日，工事完成日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、提出日を入力します。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oneCellAnchor>
  <xdr:oneCellAnchor>
    <xdr:from>
      <xdr:col>7</xdr:col>
      <xdr:colOff>78444</xdr:colOff>
      <xdr:row>18</xdr:row>
      <xdr:rowOff>33618</xdr:rowOff>
    </xdr:from>
    <xdr:ext cx="2790262" cy="661448"/>
    <xdr:sp macro="" textlink="">
      <xdr:nvSpPr>
        <xdr:cNvPr id="3" name="角丸四角形吹き出し 2">
          <a:extLst>
            <a:ext uri="{FF2B5EF4-FFF2-40B4-BE49-F238E27FC236}">
              <a16:creationId xmlns:a16="http://schemas.microsoft.com/office/drawing/2014/main" id="{00000000-0008-0000-2800-000003000000}"/>
            </a:ext>
          </a:extLst>
        </xdr:cNvPr>
        <xdr:cNvSpPr/>
      </xdr:nvSpPr>
      <xdr:spPr>
        <a:xfrm>
          <a:off x="3002619" y="3300693"/>
          <a:ext cx="2790262" cy="661448"/>
        </a:xfrm>
        <a:prstGeom prst="wedgeRoundRectCallout">
          <a:avLst>
            <a:gd name="adj1" fmla="val -66456"/>
            <a:gd name="adj2" fmla="val -6327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②会社名，氏名（従事者）を入力します。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カレンダーの会社名、氏名にリンクしています。</a:t>
          </a:r>
        </a:p>
      </xdr:txBody>
    </xdr:sp>
    <xdr:clientData/>
  </xdr:oneCellAnchor>
  <xdr:oneCellAnchor>
    <xdr:from>
      <xdr:col>11</xdr:col>
      <xdr:colOff>171983</xdr:colOff>
      <xdr:row>44</xdr:row>
      <xdr:rowOff>149695</xdr:rowOff>
    </xdr:from>
    <xdr:ext cx="2247901" cy="855118"/>
    <xdr:sp macro="" textlink="">
      <xdr:nvSpPr>
        <xdr:cNvPr id="4" name="角丸四角形吹き出し 3">
          <a:extLst>
            <a:ext uri="{FF2B5EF4-FFF2-40B4-BE49-F238E27FC236}">
              <a16:creationId xmlns:a16="http://schemas.microsoft.com/office/drawing/2014/main" id="{00000000-0008-0000-2800-000004000000}"/>
            </a:ext>
          </a:extLst>
        </xdr:cNvPr>
        <xdr:cNvSpPr/>
      </xdr:nvSpPr>
      <xdr:spPr>
        <a:xfrm>
          <a:off x="4239158" y="8303095"/>
          <a:ext cx="2247901" cy="855118"/>
        </a:xfrm>
        <a:prstGeom prst="wedgeRoundRectCallout">
          <a:avLst>
            <a:gd name="adj1" fmla="val 67261"/>
            <a:gd name="adj2" fmla="val -4623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③対象外期間になる夏季休暇，年末年始休暇，工事中止、工場製作、その他をプルダウンリストから選択し，入力します。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52618</xdr:colOff>
      <xdr:row>24</xdr:row>
      <xdr:rowOff>184651</xdr:rowOff>
    </xdr:from>
    <xdr:ext cx="3169705" cy="274108"/>
    <xdr:sp macro="" textlink="">
      <xdr:nvSpPr>
        <xdr:cNvPr id="5" name="角丸四角形吹き出し 4">
          <a:extLst>
            <a:ext uri="{FF2B5EF4-FFF2-40B4-BE49-F238E27FC236}">
              <a16:creationId xmlns:a16="http://schemas.microsoft.com/office/drawing/2014/main" id="{00000000-0008-0000-2800-000005000000}"/>
            </a:ext>
          </a:extLst>
        </xdr:cNvPr>
        <xdr:cNvSpPr/>
      </xdr:nvSpPr>
      <xdr:spPr>
        <a:xfrm>
          <a:off x="5834293" y="4480426"/>
          <a:ext cx="3169705" cy="274108"/>
        </a:xfrm>
        <a:prstGeom prst="wedgeRoundRectCallout">
          <a:avLst>
            <a:gd name="adj1" fmla="val -59649"/>
            <a:gd name="adj2" fmla="val 27521"/>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④予定している休日に「休」を選択し入力します。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24</xdr:col>
      <xdr:colOff>106700</xdr:colOff>
      <xdr:row>47</xdr:row>
      <xdr:rowOff>118512</xdr:rowOff>
    </xdr:from>
    <xdr:ext cx="2943225" cy="1048788"/>
    <xdr:sp macro="" textlink="">
      <xdr:nvSpPr>
        <xdr:cNvPr id="6" name="角丸四角形吹き出し 5">
          <a:extLst>
            <a:ext uri="{FF2B5EF4-FFF2-40B4-BE49-F238E27FC236}">
              <a16:creationId xmlns:a16="http://schemas.microsoft.com/office/drawing/2014/main" id="{00000000-0008-0000-2800-000006000000}"/>
            </a:ext>
          </a:extLst>
        </xdr:cNvPr>
        <xdr:cNvSpPr/>
      </xdr:nvSpPr>
      <xdr:spPr>
        <a:xfrm>
          <a:off x="7888625" y="8929137"/>
          <a:ext cx="2943225" cy="1048788"/>
        </a:xfrm>
        <a:prstGeom prst="wedgeRoundRectCallout">
          <a:avLst>
            <a:gd name="adj1" fmla="val -44056"/>
            <a:gd name="adj2" fmla="val -7988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⑤対象外期間（夏季休暇など）は、対象期間に含めないため「外」をプルダウリストから選択し、入力します。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規定日数を超えた休暇は、休日としてカウント可能。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20</xdr:col>
      <xdr:colOff>33617</xdr:colOff>
      <xdr:row>64</xdr:row>
      <xdr:rowOff>78441</xdr:rowOff>
    </xdr:from>
    <xdr:ext cx="2112724" cy="274108"/>
    <xdr:sp macro="" textlink="">
      <xdr:nvSpPr>
        <xdr:cNvPr id="7" name="角丸四角形吹き出し 6">
          <a:extLst>
            <a:ext uri="{FF2B5EF4-FFF2-40B4-BE49-F238E27FC236}">
              <a16:creationId xmlns:a16="http://schemas.microsoft.com/office/drawing/2014/main" id="{00000000-0008-0000-2800-000007000000}"/>
            </a:ext>
          </a:extLst>
        </xdr:cNvPr>
        <xdr:cNvSpPr/>
      </xdr:nvSpPr>
      <xdr:spPr>
        <a:xfrm>
          <a:off x="6672542" y="12089466"/>
          <a:ext cx="2112724" cy="274108"/>
        </a:xfrm>
        <a:prstGeom prst="wedgeRoundRectCallout">
          <a:avLst>
            <a:gd name="adj1" fmla="val 42455"/>
            <a:gd name="adj2" fmla="val -133514"/>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②工事完成日以降は消去します。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22</xdr:col>
      <xdr:colOff>190500</xdr:colOff>
      <xdr:row>14</xdr:row>
      <xdr:rowOff>124324</xdr:rowOff>
    </xdr:from>
    <xdr:ext cx="2343150" cy="274108"/>
    <xdr:sp macro="" textlink="">
      <xdr:nvSpPr>
        <xdr:cNvPr id="8" name="角丸四角形吹き出し 7">
          <a:extLst>
            <a:ext uri="{FF2B5EF4-FFF2-40B4-BE49-F238E27FC236}">
              <a16:creationId xmlns:a16="http://schemas.microsoft.com/office/drawing/2014/main" id="{00000000-0008-0000-2800-000008000000}"/>
            </a:ext>
          </a:extLst>
        </xdr:cNvPr>
        <xdr:cNvSpPr/>
      </xdr:nvSpPr>
      <xdr:spPr>
        <a:xfrm>
          <a:off x="7400925" y="2705599"/>
          <a:ext cx="2343150" cy="274108"/>
        </a:xfrm>
        <a:prstGeom prst="wedgeRoundRectCallout">
          <a:avLst>
            <a:gd name="adj1" fmla="val -67541"/>
            <a:gd name="adj2" fmla="val -8837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⑨平均休日率が自動計算されます。</a:t>
          </a:r>
        </a:p>
      </xdr:txBody>
    </xdr:sp>
    <xdr:clientData/>
  </xdr:oneCellAnchor>
  <xdr:oneCellAnchor>
    <xdr:from>
      <xdr:col>20</xdr:col>
      <xdr:colOff>224118</xdr:colOff>
      <xdr:row>30</xdr:row>
      <xdr:rowOff>78439</xdr:rowOff>
    </xdr:from>
    <xdr:ext cx="2765748" cy="274108"/>
    <xdr:sp macro="" textlink="">
      <xdr:nvSpPr>
        <xdr:cNvPr id="9" name="角丸四角形吹き出し 8">
          <a:extLst>
            <a:ext uri="{FF2B5EF4-FFF2-40B4-BE49-F238E27FC236}">
              <a16:creationId xmlns:a16="http://schemas.microsoft.com/office/drawing/2014/main" id="{00000000-0008-0000-2800-000009000000}"/>
            </a:ext>
          </a:extLst>
        </xdr:cNvPr>
        <xdr:cNvSpPr/>
      </xdr:nvSpPr>
      <xdr:spPr>
        <a:xfrm>
          <a:off x="6863043" y="5545789"/>
          <a:ext cx="2765748" cy="274108"/>
        </a:xfrm>
        <a:prstGeom prst="wedgeRoundRectCallout">
          <a:avLst>
            <a:gd name="adj1" fmla="val -39962"/>
            <a:gd name="adj2" fmla="val -1441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8</xdr:col>
      <xdr:colOff>269422</xdr:colOff>
      <xdr:row>29</xdr:row>
      <xdr:rowOff>112057</xdr:rowOff>
    </xdr:from>
    <xdr:ext cx="2900400" cy="274108"/>
    <xdr:sp macro="" textlink="">
      <xdr:nvSpPr>
        <xdr:cNvPr id="10" name="角丸四角形吹き出し 9">
          <a:extLst>
            <a:ext uri="{FF2B5EF4-FFF2-40B4-BE49-F238E27FC236}">
              <a16:creationId xmlns:a16="http://schemas.microsoft.com/office/drawing/2014/main" id="{00000000-0008-0000-2800-00000A000000}"/>
            </a:ext>
          </a:extLst>
        </xdr:cNvPr>
        <xdr:cNvSpPr/>
      </xdr:nvSpPr>
      <xdr:spPr>
        <a:xfrm>
          <a:off x="3479347" y="5407957"/>
          <a:ext cx="2900400" cy="274108"/>
        </a:xfrm>
        <a:prstGeom prst="wedgeRoundRectCallout">
          <a:avLst>
            <a:gd name="adj1" fmla="val 51995"/>
            <a:gd name="adj2" fmla="val -103299"/>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⑧従事開始日前は「－」を選択し入力します。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xdr:col>
      <xdr:colOff>198785</xdr:colOff>
      <xdr:row>12</xdr:row>
      <xdr:rowOff>146898</xdr:rowOff>
    </xdr:from>
    <xdr:ext cx="1893792" cy="274108"/>
    <xdr:sp macro="" textlink="">
      <xdr:nvSpPr>
        <xdr:cNvPr id="11" name="角丸四角形吹き出し 10">
          <a:extLst>
            <a:ext uri="{FF2B5EF4-FFF2-40B4-BE49-F238E27FC236}">
              <a16:creationId xmlns:a16="http://schemas.microsoft.com/office/drawing/2014/main" id="{00000000-0008-0000-2800-00000B000000}"/>
            </a:ext>
          </a:extLst>
        </xdr:cNvPr>
        <xdr:cNvSpPr/>
      </xdr:nvSpPr>
      <xdr:spPr>
        <a:xfrm>
          <a:off x="303560" y="2385273"/>
          <a:ext cx="1893792" cy="274108"/>
        </a:xfrm>
        <a:prstGeom prst="wedgeRoundRectCallout">
          <a:avLst>
            <a:gd name="adj1" fmla="val 99225"/>
            <a:gd name="adj2" fmla="val -6327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②不要な箇所は消去します。</a:t>
          </a:r>
        </a:p>
      </xdr:txBody>
    </xdr:sp>
    <xdr:clientData/>
  </xdr:oneCellAnchor>
  <xdr:oneCellAnchor>
    <xdr:from>
      <xdr:col>26</xdr:col>
      <xdr:colOff>209501</xdr:colOff>
      <xdr:row>16</xdr:row>
      <xdr:rowOff>167198</xdr:rowOff>
    </xdr:from>
    <xdr:ext cx="2343150" cy="274108"/>
    <xdr:sp macro="" textlink="">
      <xdr:nvSpPr>
        <xdr:cNvPr id="12" name="角丸四角形吹き出し 11">
          <a:extLst>
            <a:ext uri="{FF2B5EF4-FFF2-40B4-BE49-F238E27FC236}">
              <a16:creationId xmlns:a16="http://schemas.microsoft.com/office/drawing/2014/main" id="{00000000-0008-0000-2800-00000C000000}"/>
            </a:ext>
          </a:extLst>
        </xdr:cNvPr>
        <xdr:cNvSpPr/>
      </xdr:nvSpPr>
      <xdr:spPr>
        <a:xfrm>
          <a:off x="8562926" y="3091373"/>
          <a:ext cx="2343150" cy="274108"/>
        </a:xfrm>
        <a:prstGeom prst="wedgeRoundRectCallout">
          <a:avLst>
            <a:gd name="adj1" fmla="val -71429"/>
            <a:gd name="adj2" fmla="val 151956"/>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⑩</a:t>
          </a:r>
          <a:r>
            <a:rPr kumimoji="1" lang="en-US" altLang="ja-JP" sz="1050">
              <a:solidFill>
                <a:srgbClr val="002060"/>
              </a:solidFill>
              <a:latin typeface="HGｺﾞｼｯｸM" panose="020B0609000000000000" pitchFamily="49" charset="-128"/>
              <a:ea typeface="HGｺﾞｼｯｸM" panose="020B0609000000000000" pitchFamily="49" charset="-128"/>
            </a:rPr>
            <a:t>4</a:t>
          </a:r>
          <a:r>
            <a:rPr kumimoji="1" lang="ja-JP" altLang="en-US" sz="1050">
              <a:solidFill>
                <a:srgbClr val="002060"/>
              </a:solidFill>
              <a:latin typeface="HGｺﾞｼｯｸM" panose="020B0609000000000000" pitchFamily="49" charset="-128"/>
              <a:ea typeface="HGｺﾞｼｯｸM" panose="020B0609000000000000" pitchFamily="49" charset="-128"/>
            </a:rPr>
            <a:t>週</a:t>
          </a:r>
          <a:r>
            <a:rPr kumimoji="1" lang="en-US" altLang="ja-JP" sz="1050">
              <a:solidFill>
                <a:srgbClr val="002060"/>
              </a:solidFill>
              <a:latin typeface="HGｺﾞｼｯｸM" panose="020B0609000000000000" pitchFamily="49" charset="-128"/>
              <a:ea typeface="HGｺﾞｼｯｸM" panose="020B0609000000000000" pitchFamily="49" charset="-128"/>
            </a:rPr>
            <a:t>8</a:t>
          </a:r>
          <a:r>
            <a:rPr kumimoji="1" lang="ja-JP" altLang="en-US" sz="1050">
              <a:solidFill>
                <a:srgbClr val="002060"/>
              </a:solidFill>
              <a:latin typeface="HGｺﾞｼｯｸM" panose="020B0609000000000000" pitchFamily="49" charset="-128"/>
              <a:ea typeface="HGｺﾞｼｯｸM" panose="020B0609000000000000" pitchFamily="49" charset="-128"/>
            </a:rPr>
            <a:t>休などが自動入力されます。</a:t>
          </a:r>
        </a:p>
      </xdr:txBody>
    </xdr:sp>
    <xdr:clientData/>
  </xdr:oneCellAnchor>
  <xdr:oneCellAnchor>
    <xdr:from>
      <xdr:col>26</xdr:col>
      <xdr:colOff>17053</xdr:colOff>
      <xdr:row>34</xdr:row>
      <xdr:rowOff>136416</xdr:rowOff>
    </xdr:from>
    <xdr:ext cx="2765748" cy="274108"/>
    <xdr:sp macro="" textlink="">
      <xdr:nvSpPr>
        <xdr:cNvPr id="13" name="角丸四角形吹き出し 12">
          <a:extLst>
            <a:ext uri="{FF2B5EF4-FFF2-40B4-BE49-F238E27FC236}">
              <a16:creationId xmlns:a16="http://schemas.microsoft.com/office/drawing/2014/main" id="{00000000-0008-0000-2800-00000D000000}"/>
            </a:ext>
          </a:extLst>
        </xdr:cNvPr>
        <xdr:cNvSpPr/>
      </xdr:nvSpPr>
      <xdr:spPr>
        <a:xfrm>
          <a:off x="8370478" y="6432441"/>
          <a:ext cx="2765748" cy="274108"/>
        </a:xfrm>
        <a:prstGeom prst="wedgeRoundRectCallout">
          <a:avLst>
            <a:gd name="adj1" fmla="val -39962"/>
            <a:gd name="adj2" fmla="val -144180"/>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20</xdr:col>
      <xdr:colOff>257249</xdr:colOff>
      <xdr:row>39</xdr:row>
      <xdr:rowOff>28743</xdr:rowOff>
    </xdr:from>
    <xdr:ext cx="2765748" cy="274108"/>
    <xdr:sp macro="" textlink="">
      <xdr:nvSpPr>
        <xdr:cNvPr id="14" name="角丸四角形吹き出し 13">
          <a:extLst>
            <a:ext uri="{FF2B5EF4-FFF2-40B4-BE49-F238E27FC236}">
              <a16:creationId xmlns:a16="http://schemas.microsoft.com/office/drawing/2014/main" id="{00000000-0008-0000-2800-00000E000000}"/>
            </a:ext>
          </a:extLst>
        </xdr:cNvPr>
        <xdr:cNvSpPr/>
      </xdr:nvSpPr>
      <xdr:spPr>
        <a:xfrm>
          <a:off x="6896174" y="7324893"/>
          <a:ext cx="2765748" cy="274108"/>
        </a:xfrm>
        <a:prstGeom prst="wedgeRoundRectCallout">
          <a:avLst>
            <a:gd name="adj1" fmla="val 51377"/>
            <a:gd name="adj2" fmla="val -11396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⑤従事開始日に「入」に選択し入力します。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11</xdr:col>
      <xdr:colOff>44330</xdr:colOff>
      <xdr:row>70</xdr:row>
      <xdr:rowOff>116929</xdr:rowOff>
    </xdr:from>
    <xdr:ext cx="2765748" cy="274108"/>
    <xdr:sp macro="" textlink="">
      <xdr:nvSpPr>
        <xdr:cNvPr id="15" name="角丸四角形吹き出し 14">
          <a:extLst>
            <a:ext uri="{FF2B5EF4-FFF2-40B4-BE49-F238E27FC236}">
              <a16:creationId xmlns:a16="http://schemas.microsoft.com/office/drawing/2014/main" id="{00000000-0008-0000-2800-00000F000000}"/>
            </a:ext>
          </a:extLst>
        </xdr:cNvPr>
        <xdr:cNvSpPr/>
      </xdr:nvSpPr>
      <xdr:spPr>
        <a:xfrm>
          <a:off x="4111505" y="13299529"/>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13</xdr:col>
      <xdr:colOff>69178</xdr:colOff>
      <xdr:row>74</xdr:row>
      <xdr:rowOff>116929</xdr:rowOff>
    </xdr:from>
    <xdr:ext cx="2765748" cy="274108"/>
    <xdr:sp macro="" textlink="">
      <xdr:nvSpPr>
        <xdr:cNvPr id="16" name="角丸四角形吹き出し 15">
          <a:extLst>
            <a:ext uri="{FF2B5EF4-FFF2-40B4-BE49-F238E27FC236}">
              <a16:creationId xmlns:a16="http://schemas.microsoft.com/office/drawing/2014/main" id="{00000000-0008-0000-2800-000010000000}"/>
            </a:ext>
          </a:extLst>
        </xdr:cNvPr>
        <xdr:cNvSpPr/>
      </xdr:nvSpPr>
      <xdr:spPr>
        <a:xfrm>
          <a:off x="4707853" y="14128204"/>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14</xdr:col>
      <xdr:colOff>77460</xdr:colOff>
      <xdr:row>78</xdr:row>
      <xdr:rowOff>125211</xdr:rowOff>
    </xdr:from>
    <xdr:ext cx="2765748" cy="274108"/>
    <xdr:sp macro="" textlink="">
      <xdr:nvSpPr>
        <xdr:cNvPr id="17" name="角丸四角形吹き出し 16">
          <a:extLst>
            <a:ext uri="{FF2B5EF4-FFF2-40B4-BE49-F238E27FC236}">
              <a16:creationId xmlns:a16="http://schemas.microsoft.com/office/drawing/2014/main" id="{00000000-0008-0000-2800-000011000000}"/>
            </a:ext>
          </a:extLst>
        </xdr:cNvPr>
        <xdr:cNvSpPr/>
      </xdr:nvSpPr>
      <xdr:spPr>
        <a:xfrm>
          <a:off x="5001885" y="14965161"/>
          <a:ext cx="2765748" cy="274108"/>
        </a:xfrm>
        <a:prstGeom prst="wedgeRoundRectCallout">
          <a:avLst>
            <a:gd name="adj1" fmla="val 46726"/>
            <a:gd name="adj2" fmla="val -8809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⑥従事終了日に「退」を選択し入力します。</a:t>
          </a:r>
        </a:p>
      </xdr:txBody>
    </xdr:sp>
    <xdr:clientData/>
  </xdr:oneCellAnchor>
  <xdr:oneCellAnchor>
    <xdr:from>
      <xdr:col>21</xdr:col>
      <xdr:colOff>64799</xdr:colOff>
      <xdr:row>70</xdr:row>
      <xdr:rowOff>120340</xdr:rowOff>
    </xdr:from>
    <xdr:ext cx="2900400" cy="274108"/>
    <xdr:sp macro="" textlink="">
      <xdr:nvSpPr>
        <xdr:cNvPr id="18" name="角丸四角形吹き出し 17">
          <a:extLst>
            <a:ext uri="{FF2B5EF4-FFF2-40B4-BE49-F238E27FC236}">
              <a16:creationId xmlns:a16="http://schemas.microsoft.com/office/drawing/2014/main" id="{00000000-0008-0000-2800-000012000000}"/>
            </a:ext>
          </a:extLst>
        </xdr:cNvPr>
        <xdr:cNvSpPr/>
      </xdr:nvSpPr>
      <xdr:spPr>
        <a:xfrm>
          <a:off x="6989474" y="13302940"/>
          <a:ext cx="2900400" cy="274108"/>
        </a:xfrm>
        <a:prstGeom prst="wedgeRoundRectCallout">
          <a:avLst>
            <a:gd name="adj1" fmla="val -45650"/>
            <a:gd name="adj2" fmla="val -9512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⑧従事終了以降は「－」を選択し入力します。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twoCellAnchor>
    <xdr:from>
      <xdr:col>4</xdr:col>
      <xdr:colOff>140804</xdr:colOff>
      <xdr:row>0</xdr:row>
      <xdr:rowOff>0</xdr:rowOff>
    </xdr:from>
    <xdr:to>
      <xdr:col>5</xdr:col>
      <xdr:colOff>123751</xdr:colOff>
      <xdr:row>1</xdr:row>
      <xdr:rowOff>51157</xdr:rowOff>
    </xdr:to>
    <xdr:sp macro="" textlink="">
      <xdr:nvSpPr>
        <xdr:cNvPr id="19" name="円/楕円 18">
          <a:extLst>
            <a:ext uri="{FF2B5EF4-FFF2-40B4-BE49-F238E27FC236}">
              <a16:creationId xmlns:a16="http://schemas.microsoft.com/office/drawing/2014/main" id="{00000000-0008-0000-2800-000013000000}"/>
            </a:ext>
          </a:extLst>
        </xdr:cNvPr>
        <xdr:cNvSpPr/>
      </xdr:nvSpPr>
      <xdr:spPr>
        <a:xfrm>
          <a:off x="1941029" y="0"/>
          <a:ext cx="535397" cy="289282"/>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9</xdr:col>
      <xdr:colOff>149089</xdr:colOff>
      <xdr:row>1</xdr:row>
      <xdr:rowOff>64071</xdr:rowOff>
    </xdr:from>
    <xdr:ext cx="1416324" cy="274108"/>
    <xdr:sp macro="" textlink="">
      <xdr:nvSpPr>
        <xdr:cNvPr id="20" name="角丸四角形吹き出し 19">
          <a:extLst>
            <a:ext uri="{FF2B5EF4-FFF2-40B4-BE49-F238E27FC236}">
              <a16:creationId xmlns:a16="http://schemas.microsoft.com/office/drawing/2014/main" id="{00000000-0008-0000-2800-000014000000}"/>
            </a:ext>
          </a:extLst>
        </xdr:cNvPr>
        <xdr:cNvSpPr/>
      </xdr:nvSpPr>
      <xdr:spPr>
        <a:xfrm>
          <a:off x="3644764" y="302196"/>
          <a:ext cx="1416324" cy="274108"/>
        </a:xfrm>
        <a:prstGeom prst="wedgeRoundRectCallout">
          <a:avLst>
            <a:gd name="adj1" fmla="val -133217"/>
            <a:gd name="adj2" fmla="val -87445"/>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FF0000"/>
              </a:solidFill>
              <a:latin typeface="HGｺﾞｼｯｸM" panose="020B0609000000000000" pitchFamily="49" charset="-128"/>
              <a:ea typeface="HGｺﾞｼｯｸM" panose="020B0609000000000000" pitchFamily="49" charset="-128"/>
            </a:rPr>
            <a:t>計画又は実績を囲む</a:t>
          </a:r>
        </a:p>
      </xdr:txBody>
    </xdr:sp>
    <xdr:clientData/>
  </xdr:oneCellAnchor>
  <xdr:oneCellAnchor>
    <xdr:from>
      <xdr:col>30</xdr:col>
      <xdr:colOff>110109</xdr:colOff>
      <xdr:row>18</xdr:row>
      <xdr:rowOff>153190</xdr:rowOff>
    </xdr:from>
    <xdr:ext cx="1455305" cy="467778"/>
    <xdr:sp macro="" textlink="">
      <xdr:nvSpPr>
        <xdr:cNvPr id="21" name="角丸四角形吹き出し 20">
          <a:extLst>
            <a:ext uri="{FF2B5EF4-FFF2-40B4-BE49-F238E27FC236}">
              <a16:creationId xmlns:a16="http://schemas.microsoft.com/office/drawing/2014/main" id="{00000000-0008-0000-2800-000015000000}"/>
            </a:ext>
          </a:extLst>
        </xdr:cNvPr>
        <xdr:cNvSpPr/>
      </xdr:nvSpPr>
      <xdr:spPr>
        <a:xfrm>
          <a:off x="9606534" y="3420265"/>
          <a:ext cx="1455305" cy="467778"/>
        </a:xfrm>
        <a:prstGeom prst="wedgeRoundRectCallout">
          <a:avLst>
            <a:gd name="adj1" fmla="val -26468"/>
            <a:gd name="adj2" fmla="val 208616"/>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FF0000"/>
              </a:solidFill>
              <a:latin typeface="HGｺﾞｼｯｸM" panose="020B0609000000000000" pitchFamily="49" charset="-128"/>
              <a:ea typeface="HGｺﾞｼｯｸM" panose="020B0609000000000000" pitchFamily="49" charset="-128"/>
            </a:rPr>
            <a:t>実績の場合は、計画を削除し実績を入力。</a:t>
          </a:r>
        </a:p>
      </xdr:txBody>
    </xdr:sp>
    <xdr:clientData/>
  </xdr:oneCellAnchor>
  <xdr:twoCellAnchor>
    <xdr:from>
      <xdr:col>37</xdr:col>
      <xdr:colOff>54428</xdr:colOff>
      <xdr:row>0</xdr:row>
      <xdr:rowOff>81642</xdr:rowOff>
    </xdr:from>
    <xdr:to>
      <xdr:col>40</xdr:col>
      <xdr:colOff>19028</xdr:colOff>
      <xdr:row>3</xdr:row>
      <xdr:rowOff>153942</xdr:rowOff>
    </xdr:to>
    <xdr:sp macro="" textlink="">
      <xdr:nvSpPr>
        <xdr:cNvPr id="22" name="額縁 21">
          <a:hlinkClick xmlns:r="http://schemas.openxmlformats.org/officeDocument/2006/relationships" r:id="rId1"/>
          <a:extLst>
            <a:ext uri="{FF2B5EF4-FFF2-40B4-BE49-F238E27FC236}">
              <a16:creationId xmlns:a16="http://schemas.microsoft.com/office/drawing/2014/main" id="{00000000-0008-0000-2800-000016000000}"/>
            </a:ext>
          </a:extLst>
        </xdr:cNvPr>
        <xdr:cNvSpPr/>
      </xdr:nvSpPr>
      <xdr:spPr>
        <a:xfrm>
          <a:off x="10398578" y="81642"/>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28.xml><?xml version="1.0" encoding="utf-8"?>
<xdr:wsDr xmlns:xdr="http://schemas.openxmlformats.org/drawingml/2006/spreadsheetDrawing" xmlns:a="http://schemas.openxmlformats.org/drawingml/2006/main">
  <xdr:oneCellAnchor>
    <xdr:from>
      <xdr:col>14</xdr:col>
      <xdr:colOff>241788</xdr:colOff>
      <xdr:row>46</xdr:row>
      <xdr:rowOff>146538</xdr:rowOff>
    </xdr:from>
    <xdr:ext cx="2740269" cy="274108"/>
    <xdr:sp macro="" textlink="">
      <xdr:nvSpPr>
        <xdr:cNvPr id="2" name="角丸四角形吹き出し 1">
          <a:extLst>
            <a:ext uri="{FF2B5EF4-FFF2-40B4-BE49-F238E27FC236}">
              <a16:creationId xmlns:a16="http://schemas.microsoft.com/office/drawing/2014/main" id="{00000000-0008-0000-2900-000002000000}"/>
            </a:ext>
          </a:extLst>
        </xdr:cNvPr>
        <xdr:cNvSpPr/>
      </xdr:nvSpPr>
      <xdr:spPr>
        <a:xfrm>
          <a:off x="4564673" y="7971692"/>
          <a:ext cx="2740269" cy="274108"/>
        </a:xfrm>
        <a:prstGeom prst="wedgeRoundRectCallout">
          <a:avLst>
            <a:gd name="adj1" fmla="val 24878"/>
            <a:gd name="adj2" fmla="val -153271"/>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en-US" altLang="ja-JP" sz="1050">
              <a:solidFill>
                <a:srgbClr val="FF0000"/>
              </a:solidFill>
              <a:latin typeface="HGｺﾞｼｯｸM" panose="020B0609000000000000" pitchFamily="49" charset="-128"/>
              <a:ea typeface="HGｺﾞｼｯｸM" panose="020B0609000000000000" pitchFamily="49" charset="-128"/>
            </a:rPr>
            <a:t>※</a:t>
          </a:r>
          <a:r>
            <a:rPr kumimoji="1" lang="ja-JP" altLang="en-US" sz="1050">
              <a:solidFill>
                <a:srgbClr val="FF0000"/>
              </a:solidFill>
              <a:latin typeface="HGｺﾞｼｯｸM" panose="020B0609000000000000" pitchFamily="49" charset="-128"/>
              <a:ea typeface="HGｺﾞｼｯｸM" panose="020B0609000000000000" pitchFamily="49" charset="-128"/>
            </a:rPr>
            <a:t>工事完成日以降は消去します。</a:t>
          </a:r>
          <a:endParaRPr kumimoji="1" lang="en-US" altLang="ja-JP" sz="1050">
            <a:solidFill>
              <a:srgbClr val="FF0000"/>
            </a:solidFill>
            <a:latin typeface="HGｺﾞｼｯｸM" panose="020B0609000000000000" pitchFamily="49" charset="-128"/>
            <a:ea typeface="HGｺﾞｼｯｸM" panose="020B0609000000000000" pitchFamily="49" charset="-128"/>
          </a:endParaRPr>
        </a:p>
      </xdr:txBody>
    </xdr:sp>
    <xdr:clientData fPrintsWithSheet="0"/>
  </xdr:oneCellAnchor>
  <xdr:twoCellAnchor>
    <xdr:from>
      <xdr:col>33</xdr:col>
      <xdr:colOff>435429</xdr:colOff>
      <xdr:row>6</xdr:row>
      <xdr:rowOff>13606</xdr:rowOff>
    </xdr:from>
    <xdr:to>
      <xdr:col>35</xdr:col>
      <xdr:colOff>457179</xdr:colOff>
      <xdr:row>10</xdr:row>
      <xdr:rowOff>47806</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2900-000003000000}"/>
            </a:ext>
          </a:extLst>
        </xdr:cNvPr>
        <xdr:cNvSpPr/>
      </xdr:nvSpPr>
      <xdr:spPr>
        <a:xfrm>
          <a:off x="9779454" y="1118506"/>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twoCellAnchor>
    <xdr:from>
      <xdr:col>33</xdr:col>
      <xdr:colOff>489857</xdr:colOff>
      <xdr:row>10</xdr:row>
      <xdr:rowOff>136072</xdr:rowOff>
    </xdr:from>
    <xdr:to>
      <xdr:col>34</xdr:col>
      <xdr:colOff>590732</xdr:colOff>
      <xdr:row>14</xdr:row>
      <xdr:rowOff>170272</xdr:rowOff>
    </xdr:to>
    <xdr:sp macro="" textlink="">
      <xdr:nvSpPr>
        <xdr:cNvPr id="4" name="額縁 3">
          <a:hlinkClick xmlns:r="http://schemas.openxmlformats.org/officeDocument/2006/relationships" r:id="rId2"/>
          <a:extLst>
            <a:ext uri="{FF2B5EF4-FFF2-40B4-BE49-F238E27FC236}">
              <a16:creationId xmlns:a16="http://schemas.microsoft.com/office/drawing/2014/main" id="{00000000-0008-0000-2900-000004000000}"/>
            </a:ext>
          </a:extLst>
        </xdr:cNvPr>
        <xdr:cNvSpPr/>
      </xdr:nvSpPr>
      <xdr:spPr>
        <a:xfrm>
          <a:off x="9833882" y="1926772"/>
          <a:ext cx="72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例</a:t>
          </a:r>
          <a:endParaRPr kumimoji="1" lang="en-US" altLang="ja-JP" sz="1600" b="1"/>
        </a:p>
      </xdr:txBody>
    </xdr:sp>
    <xdr:clientData fPrintsWithSheet="0"/>
  </xdr:twoCellAnchor>
</xdr:wsDr>
</file>

<file path=xl/drawings/drawing29.xml><?xml version="1.0" encoding="utf-8"?>
<xdr:wsDr xmlns:xdr="http://schemas.openxmlformats.org/drawingml/2006/spreadsheetDrawing" xmlns:a="http://schemas.openxmlformats.org/drawingml/2006/main">
  <xdr:oneCellAnchor>
    <xdr:from>
      <xdr:col>2</xdr:col>
      <xdr:colOff>219074</xdr:colOff>
      <xdr:row>9</xdr:row>
      <xdr:rowOff>2652</xdr:rowOff>
    </xdr:from>
    <xdr:ext cx="2400301" cy="661448"/>
    <xdr:sp macro="" textlink="">
      <xdr:nvSpPr>
        <xdr:cNvPr id="2" name="角丸四角形吹き出し 1">
          <a:extLst>
            <a:ext uri="{FF2B5EF4-FFF2-40B4-BE49-F238E27FC236}">
              <a16:creationId xmlns:a16="http://schemas.microsoft.com/office/drawing/2014/main" id="{00000000-0008-0000-2A00-000002000000}"/>
            </a:ext>
          </a:extLst>
        </xdr:cNvPr>
        <xdr:cNvSpPr/>
      </xdr:nvSpPr>
      <xdr:spPr>
        <a:xfrm>
          <a:off x="1114424" y="1612377"/>
          <a:ext cx="2400301" cy="661448"/>
        </a:xfrm>
        <a:prstGeom prst="wedgeRoundRectCallout">
          <a:avLst>
            <a:gd name="adj1" fmla="val 25700"/>
            <a:gd name="adj2" fmla="val -14628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①工事名，工事開始日，工事完成日</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予定</a:t>
          </a:r>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を入力します。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カレンダーが自動入力されます。</a:t>
          </a:r>
        </a:p>
      </xdr:txBody>
    </xdr:sp>
    <xdr:clientData/>
  </xdr:oneCellAnchor>
  <xdr:oneCellAnchor>
    <xdr:from>
      <xdr:col>14</xdr:col>
      <xdr:colOff>95250</xdr:colOff>
      <xdr:row>7</xdr:row>
      <xdr:rowOff>126477</xdr:rowOff>
    </xdr:from>
    <xdr:ext cx="2247901" cy="661448"/>
    <xdr:sp macro="" textlink="">
      <xdr:nvSpPr>
        <xdr:cNvPr id="3" name="角丸四角形吹き出し 2">
          <a:extLst>
            <a:ext uri="{FF2B5EF4-FFF2-40B4-BE49-F238E27FC236}">
              <a16:creationId xmlns:a16="http://schemas.microsoft.com/office/drawing/2014/main" id="{00000000-0008-0000-2A00-000003000000}"/>
            </a:ext>
          </a:extLst>
        </xdr:cNvPr>
        <xdr:cNvSpPr/>
      </xdr:nvSpPr>
      <xdr:spPr>
        <a:xfrm>
          <a:off x="4419600" y="1393302"/>
          <a:ext cx="2247901" cy="661448"/>
        </a:xfrm>
        <a:prstGeom prst="wedgeRoundRectCallout">
          <a:avLst>
            <a:gd name="adj1" fmla="val 69753"/>
            <a:gd name="adj2" fmla="val 3565"/>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③夏季休暇，年末年始休暇，工事中止をプルダウンリストから選択し，入力します。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xdr:col>
      <xdr:colOff>95250</xdr:colOff>
      <xdr:row>18</xdr:row>
      <xdr:rowOff>24870</xdr:rowOff>
    </xdr:from>
    <xdr:ext cx="2765748" cy="274108"/>
    <xdr:sp macro="" textlink="">
      <xdr:nvSpPr>
        <xdr:cNvPr id="4" name="角丸四角形吹き出し 3">
          <a:extLst>
            <a:ext uri="{FF2B5EF4-FFF2-40B4-BE49-F238E27FC236}">
              <a16:creationId xmlns:a16="http://schemas.microsoft.com/office/drawing/2014/main" id="{00000000-0008-0000-2A00-000004000000}"/>
            </a:ext>
          </a:extLst>
        </xdr:cNvPr>
        <xdr:cNvSpPr/>
      </xdr:nvSpPr>
      <xdr:spPr>
        <a:xfrm>
          <a:off x="990600" y="3196695"/>
          <a:ext cx="2765748" cy="274108"/>
        </a:xfrm>
        <a:prstGeom prst="wedgeRoundRectCallout">
          <a:avLst>
            <a:gd name="adj1" fmla="val -495"/>
            <a:gd name="adj2" fmla="val 109283"/>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④予定している休日を計画欄に入力します。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9524</xdr:colOff>
      <xdr:row>25</xdr:row>
      <xdr:rowOff>88375</xdr:rowOff>
    </xdr:from>
    <xdr:ext cx="3472269" cy="661448"/>
    <xdr:sp macro="" textlink="">
      <xdr:nvSpPr>
        <xdr:cNvPr id="5" name="角丸四角形吹き出し 4">
          <a:extLst>
            <a:ext uri="{FF2B5EF4-FFF2-40B4-BE49-F238E27FC236}">
              <a16:creationId xmlns:a16="http://schemas.microsoft.com/office/drawing/2014/main" id="{00000000-0008-0000-2A00-000005000000}"/>
            </a:ext>
          </a:extLst>
        </xdr:cNvPr>
        <xdr:cNvSpPr/>
      </xdr:nvSpPr>
      <xdr:spPr>
        <a:xfrm>
          <a:off x="5191124" y="4460350"/>
          <a:ext cx="3472269" cy="661448"/>
        </a:xfrm>
        <a:prstGeom prst="wedgeRoundRectCallout">
          <a:avLst>
            <a:gd name="adj1" fmla="val -53544"/>
            <a:gd name="adj2" fmla="val 9826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⑤実際に休んだ休日を実績欄に入力します。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祝日も休んだ場合には、現場閉所にカウントします。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雨による休日もプルダウンリストから選択します。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21</xdr:col>
      <xdr:colOff>114301</xdr:colOff>
      <xdr:row>82</xdr:row>
      <xdr:rowOff>48683</xdr:rowOff>
    </xdr:from>
    <xdr:ext cx="2112724" cy="274108"/>
    <xdr:sp macro="" textlink="">
      <xdr:nvSpPr>
        <xdr:cNvPr id="6" name="角丸四角形吹き出し 5">
          <a:extLst>
            <a:ext uri="{FF2B5EF4-FFF2-40B4-BE49-F238E27FC236}">
              <a16:creationId xmlns:a16="http://schemas.microsoft.com/office/drawing/2014/main" id="{00000000-0008-0000-2A00-000006000000}"/>
            </a:ext>
          </a:extLst>
        </xdr:cNvPr>
        <xdr:cNvSpPr/>
      </xdr:nvSpPr>
      <xdr:spPr>
        <a:xfrm>
          <a:off x="6438901" y="14212358"/>
          <a:ext cx="2112724" cy="274108"/>
        </a:xfrm>
        <a:prstGeom prst="wedgeRoundRectCallout">
          <a:avLst>
            <a:gd name="adj1" fmla="val 45199"/>
            <a:gd name="adj2" fmla="val -142579"/>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②工事完成日以降は消去します。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190500</xdr:colOff>
      <xdr:row>5</xdr:row>
      <xdr:rowOff>9524</xdr:rowOff>
    </xdr:from>
    <xdr:ext cx="2343150" cy="276225"/>
    <xdr:sp macro="" textlink="">
      <xdr:nvSpPr>
        <xdr:cNvPr id="7" name="角丸四角形吹き出し 6">
          <a:extLst>
            <a:ext uri="{FF2B5EF4-FFF2-40B4-BE49-F238E27FC236}">
              <a16:creationId xmlns:a16="http://schemas.microsoft.com/office/drawing/2014/main" id="{00000000-0008-0000-2A00-000007000000}"/>
            </a:ext>
          </a:extLst>
        </xdr:cNvPr>
        <xdr:cNvSpPr/>
      </xdr:nvSpPr>
      <xdr:spPr>
        <a:xfrm>
          <a:off x="5372100" y="933449"/>
          <a:ext cx="2343150" cy="276225"/>
        </a:xfrm>
        <a:prstGeom prst="wedgeRoundRectCallout">
          <a:avLst>
            <a:gd name="adj1" fmla="val 32889"/>
            <a:gd name="adj2" fmla="val -112718"/>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⑦現場閉所率が自動計算されます。</a:t>
          </a:r>
        </a:p>
      </xdr:txBody>
    </xdr:sp>
    <xdr:clientData/>
  </xdr:oneCellAnchor>
  <xdr:oneCellAnchor>
    <xdr:from>
      <xdr:col>27</xdr:col>
      <xdr:colOff>76200</xdr:colOff>
      <xdr:row>6</xdr:row>
      <xdr:rowOff>23286</xdr:rowOff>
    </xdr:from>
    <xdr:ext cx="2152651" cy="467778"/>
    <xdr:sp macro="" textlink="">
      <xdr:nvSpPr>
        <xdr:cNvPr id="8" name="角丸四角形吹き出し 7">
          <a:extLst>
            <a:ext uri="{FF2B5EF4-FFF2-40B4-BE49-F238E27FC236}">
              <a16:creationId xmlns:a16="http://schemas.microsoft.com/office/drawing/2014/main" id="{00000000-0008-0000-2A00-000008000000}"/>
            </a:ext>
          </a:extLst>
        </xdr:cNvPr>
        <xdr:cNvSpPr/>
      </xdr:nvSpPr>
      <xdr:spPr>
        <a:xfrm>
          <a:off x="8115300" y="1118661"/>
          <a:ext cx="2152651" cy="467778"/>
        </a:xfrm>
        <a:prstGeom prst="wedgeRoundRectCallout">
          <a:avLst>
            <a:gd name="adj1" fmla="val 36527"/>
            <a:gd name="adj2" fmla="val -94796"/>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⑧各閉所率に対する残り休日数が表示されます。</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17</xdr:col>
      <xdr:colOff>66674</xdr:colOff>
      <xdr:row>16</xdr:row>
      <xdr:rowOff>105842</xdr:rowOff>
    </xdr:from>
    <xdr:ext cx="2943225" cy="855118"/>
    <xdr:sp macro="" textlink="">
      <xdr:nvSpPr>
        <xdr:cNvPr id="9" name="角丸四角形吹き出し 8">
          <a:extLst>
            <a:ext uri="{FF2B5EF4-FFF2-40B4-BE49-F238E27FC236}">
              <a16:creationId xmlns:a16="http://schemas.microsoft.com/office/drawing/2014/main" id="{00000000-0008-0000-2A00-000009000000}"/>
            </a:ext>
          </a:extLst>
        </xdr:cNvPr>
        <xdr:cNvSpPr/>
      </xdr:nvSpPr>
      <xdr:spPr>
        <a:xfrm>
          <a:off x="5248274" y="2934767"/>
          <a:ext cx="2943225" cy="855118"/>
        </a:xfrm>
        <a:prstGeom prst="wedgeRoundRectCallout">
          <a:avLst>
            <a:gd name="adj1" fmla="val 36956"/>
            <a:gd name="adj2" fmla="val -89032"/>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oneCellAnchor>
    <xdr:from>
      <xdr:col>12</xdr:col>
      <xdr:colOff>247649</xdr:colOff>
      <xdr:row>61</xdr:row>
      <xdr:rowOff>48692</xdr:rowOff>
    </xdr:from>
    <xdr:ext cx="2943225" cy="855118"/>
    <xdr:sp macro="" textlink="">
      <xdr:nvSpPr>
        <xdr:cNvPr id="10" name="角丸四角形吹き出し 9">
          <a:extLst>
            <a:ext uri="{FF2B5EF4-FFF2-40B4-BE49-F238E27FC236}">
              <a16:creationId xmlns:a16="http://schemas.microsoft.com/office/drawing/2014/main" id="{00000000-0008-0000-2A00-00000A000000}"/>
            </a:ext>
          </a:extLst>
        </xdr:cNvPr>
        <xdr:cNvSpPr/>
      </xdr:nvSpPr>
      <xdr:spPr>
        <a:xfrm>
          <a:off x="4000499" y="10611917"/>
          <a:ext cx="2943225" cy="855118"/>
        </a:xfrm>
        <a:prstGeom prst="wedgeRoundRectCallout">
          <a:avLst>
            <a:gd name="adj1" fmla="val 41163"/>
            <a:gd name="adj2" fmla="val -84577"/>
            <a:gd name="adj3" fmla="val 16667"/>
          </a:avLst>
        </a:prstGeom>
        <a:solidFill>
          <a:schemeClr val="bg1"/>
        </a:solid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ctr" anchorCtr="0">
          <a:spAutoFit/>
        </a:bodyPr>
        <a:lstStyle/>
        <a:p>
          <a:pPr algn="l"/>
          <a:r>
            <a:rPr kumimoji="1" lang="ja-JP" altLang="en-US" sz="1050">
              <a:solidFill>
                <a:srgbClr val="002060"/>
              </a:solidFill>
              <a:latin typeface="HGｺﾞｼｯｸM" panose="020B0609000000000000" pitchFamily="49" charset="-128"/>
              <a:ea typeface="HGｺﾞｼｯｸM" panose="020B0609000000000000" pitchFamily="49" charset="-128"/>
            </a:rPr>
            <a:t>⑥夏季休暇（</a:t>
          </a:r>
          <a:r>
            <a:rPr kumimoji="1" lang="en-US" altLang="ja-JP" sz="1050">
              <a:solidFill>
                <a:srgbClr val="002060"/>
              </a:solidFill>
              <a:latin typeface="HGｺﾞｼｯｸM" panose="020B0609000000000000" pitchFamily="49" charset="-128"/>
              <a:ea typeface="HGｺﾞｼｯｸM" panose="020B0609000000000000" pitchFamily="49" charset="-128"/>
            </a:rPr>
            <a:t>3</a:t>
          </a:r>
          <a:r>
            <a:rPr kumimoji="1" lang="ja-JP" altLang="en-US" sz="1050">
              <a:solidFill>
                <a:srgbClr val="002060"/>
              </a:solidFill>
              <a:latin typeface="HGｺﾞｼｯｸM" panose="020B0609000000000000" pitchFamily="49" charset="-128"/>
              <a:ea typeface="HGｺﾞｼｯｸM" panose="020B0609000000000000" pitchFamily="49" charset="-128"/>
            </a:rPr>
            <a:t>日），年末年始休暇（</a:t>
          </a:r>
          <a:r>
            <a:rPr kumimoji="1" lang="en-US" altLang="ja-JP" sz="1050">
              <a:solidFill>
                <a:srgbClr val="002060"/>
              </a:solidFill>
              <a:latin typeface="HGｺﾞｼｯｸM" panose="020B0609000000000000" pitchFamily="49" charset="-128"/>
              <a:ea typeface="HGｺﾞｼｯｸM" panose="020B0609000000000000" pitchFamily="49" charset="-128"/>
            </a:rPr>
            <a:t>6</a:t>
          </a:r>
          <a:r>
            <a:rPr kumimoji="1" lang="ja-JP" altLang="en-US" sz="1050">
              <a:solidFill>
                <a:srgbClr val="002060"/>
              </a:solidFill>
              <a:latin typeface="HGｺﾞｼｯｸM" panose="020B0609000000000000" pitchFamily="49" charset="-128"/>
              <a:ea typeface="HGｺﾞｼｯｸM" panose="020B0609000000000000" pitchFamily="49" charset="-128"/>
            </a:rPr>
            <a:t>日）は、休んだ場合も現場閉所日にカウントしない。</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a:p>
          <a:pPr algn="l"/>
          <a:r>
            <a:rPr kumimoji="1" lang="en-US" altLang="ja-JP" sz="1050">
              <a:solidFill>
                <a:srgbClr val="002060"/>
              </a:solidFill>
              <a:latin typeface="HGｺﾞｼｯｸM" panose="020B0609000000000000" pitchFamily="49" charset="-128"/>
              <a:ea typeface="HGｺﾞｼｯｸM" panose="020B0609000000000000" pitchFamily="49" charset="-128"/>
            </a:rPr>
            <a:t>※</a:t>
          </a:r>
          <a:r>
            <a:rPr kumimoji="1" lang="ja-JP" altLang="en-US" sz="1050">
              <a:solidFill>
                <a:srgbClr val="002060"/>
              </a:solidFill>
              <a:latin typeface="HGｺﾞｼｯｸM" panose="020B0609000000000000" pitchFamily="49" charset="-128"/>
              <a:ea typeface="HGｺﾞｼｯｸM" panose="020B0609000000000000" pitchFamily="49" charset="-128"/>
            </a:rPr>
            <a:t>上記日数を超えた休暇は、現場閉所日としてカウント可能。</a:t>
          </a:r>
          <a:endParaRPr kumimoji="1" lang="en-US" altLang="ja-JP" sz="1050">
            <a:solidFill>
              <a:srgbClr val="002060"/>
            </a:solidFill>
            <a:latin typeface="HGｺﾞｼｯｸM" panose="020B0609000000000000" pitchFamily="49" charset="-128"/>
            <a:ea typeface="HGｺﾞｼｯｸM" panose="020B0609000000000000" pitchFamily="49" charset="-128"/>
          </a:endParaRPr>
        </a:p>
      </xdr:txBody>
    </xdr:sp>
    <xdr:clientData/>
  </xdr:oneCellAnchor>
  <xdr:twoCellAnchor>
    <xdr:from>
      <xdr:col>33</xdr:col>
      <xdr:colOff>285750</xdr:colOff>
      <xdr:row>6</xdr:row>
      <xdr:rowOff>85724</xdr:rowOff>
    </xdr:from>
    <xdr:to>
      <xdr:col>35</xdr:col>
      <xdr:colOff>307500</xdr:colOff>
      <xdr:row>10</xdr:row>
      <xdr:rowOff>119924</xdr:rowOff>
    </xdr:to>
    <xdr:sp macro="" textlink="">
      <xdr:nvSpPr>
        <xdr:cNvPr id="15" name="額縁 14">
          <a:hlinkClick xmlns:r="http://schemas.openxmlformats.org/officeDocument/2006/relationships" r:id="rId1"/>
          <a:extLst>
            <a:ext uri="{FF2B5EF4-FFF2-40B4-BE49-F238E27FC236}">
              <a16:creationId xmlns:a16="http://schemas.microsoft.com/office/drawing/2014/main" id="{00000000-0008-0000-2A00-00000F000000}"/>
            </a:ext>
          </a:extLst>
        </xdr:cNvPr>
        <xdr:cNvSpPr/>
      </xdr:nvSpPr>
      <xdr:spPr>
        <a:xfrm>
          <a:off x="9629775" y="11906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818029</xdr:colOff>
      <xdr:row>44</xdr:row>
      <xdr:rowOff>165287</xdr:rowOff>
    </xdr:from>
    <xdr:to>
      <xdr:col>4</xdr:col>
      <xdr:colOff>347382</xdr:colOff>
      <xdr:row>54</xdr:row>
      <xdr:rowOff>28576</xdr:rowOff>
    </xdr:to>
    <xdr:sp macro="" textlink="">
      <xdr:nvSpPr>
        <xdr:cNvPr id="2" name="AutoShape 4">
          <a:extLst>
            <a:ext uri="{FF2B5EF4-FFF2-40B4-BE49-F238E27FC236}">
              <a16:creationId xmlns:a16="http://schemas.microsoft.com/office/drawing/2014/main" id="{00000000-0008-0000-0400-000002000000}"/>
            </a:ext>
          </a:extLst>
        </xdr:cNvPr>
        <xdr:cNvSpPr>
          <a:spLocks noChangeArrowheads="1"/>
        </xdr:cNvSpPr>
      </xdr:nvSpPr>
      <xdr:spPr bwMode="auto">
        <a:xfrm>
          <a:off x="818029" y="12346081"/>
          <a:ext cx="5390029" cy="1544171"/>
        </a:xfrm>
        <a:prstGeom prst="bracketPair">
          <a:avLst>
            <a:gd name="adj" fmla="val 33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481853</xdr:colOff>
      <xdr:row>4</xdr:row>
      <xdr:rowOff>156882</xdr:rowOff>
    </xdr:from>
    <xdr:to>
      <xdr:col>7</xdr:col>
      <xdr:colOff>503603</xdr:colOff>
      <xdr:row>7</xdr:row>
      <xdr:rowOff>19632</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292103" y="1280832"/>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30.xml><?xml version="1.0" encoding="utf-8"?>
<xdr:wsDr xmlns:xdr="http://schemas.openxmlformats.org/drawingml/2006/spreadsheetDrawing" xmlns:a="http://schemas.openxmlformats.org/drawingml/2006/main">
  <xdr:twoCellAnchor>
    <xdr:from>
      <xdr:col>1</xdr:col>
      <xdr:colOff>33616</xdr:colOff>
      <xdr:row>1</xdr:row>
      <xdr:rowOff>683560</xdr:rowOff>
    </xdr:from>
    <xdr:to>
      <xdr:col>10</xdr:col>
      <xdr:colOff>381000</xdr:colOff>
      <xdr:row>4</xdr:row>
      <xdr:rowOff>224119</xdr:rowOff>
    </xdr:to>
    <xdr:sp macro="" textlink="">
      <xdr:nvSpPr>
        <xdr:cNvPr id="2" name="テキスト ボックス 1">
          <a:extLst>
            <a:ext uri="{FF2B5EF4-FFF2-40B4-BE49-F238E27FC236}">
              <a16:creationId xmlns:a16="http://schemas.microsoft.com/office/drawing/2014/main" id="{00000000-0008-0000-2B00-000002000000}"/>
            </a:ext>
          </a:extLst>
        </xdr:cNvPr>
        <xdr:cNvSpPr txBox="1"/>
      </xdr:nvSpPr>
      <xdr:spPr>
        <a:xfrm>
          <a:off x="328891" y="1055035"/>
          <a:ext cx="5395634" cy="95025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en-US" altLang="ja-JP" sz="1100"/>
            <a:t>※</a:t>
          </a:r>
          <a:r>
            <a:rPr kumimoji="1" lang="ja-JP" altLang="en-US" sz="1100"/>
            <a:t>本チェックリスト及び事務所意見は施工現場における受注者（安全管理責任者）を支援するものであり、</a:t>
          </a:r>
          <a:r>
            <a:rPr kumimoji="1" lang="ja-JP" altLang="ja-JP" sz="1100">
              <a:solidFill>
                <a:schemeClr val="dk1"/>
              </a:solidFill>
              <a:latin typeface="+mn-lt"/>
              <a:ea typeface="+mn-ea"/>
              <a:cs typeface="+mn-cs"/>
            </a:rPr>
            <a:t>チェックリストに当該工事現場に必要な項目を作成、活用し安全対策の充実を図</a:t>
          </a:r>
          <a:r>
            <a:rPr kumimoji="1" lang="ja-JP" altLang="en-US" sz="1100">
              <a:solidFill>
                <a:schemeClr val="dk1"/>
              </a:solidFill>
              <a:latin typeface="+mn-lt"/>
              <a:ea typeface="+mn-ea"/>
              <a:cs typeface="+mn-cs"/>
            </a:rPr>
            <a:t>るものです</a:t>
          </a:r>
          <a:r>
            <a:rPr kumimoji="1" lang="ja-JP" altLang="ja-JP" sz="1100">
              <a:solidFill>
                <a:schemeClr val="dk1"/>
              </a:solidFill>
              <a:latin typeface="+mn-lt"/>
              <a:ea typeface="+mn-ea"/>
              <a:cs typeface="+mn-cs"/>
            </a:rPr>
            <a:t>。</a:t>
          </a:r>
          <a:r>
            <a:rPr kumimoji="1" lang="ja-JP" altLang="en-US" sz="1100"/>
            <a:t>個別の現場の安全対策を規定するものではありません。</a:t>
          </a:r>
        </a:p>
      </xdr:txBody>
    </xdr:sp>
    <xdr:clientData/>
  </xdr:twoCellAnchor>
  <xdr:twoCellAnchor>
    <xdr:from>
      <xdr:col>20</xdr:col>
      <xdr:colOff>302559</xdr:colOff>
      <xdr:row>1</xdr:row>
      <xdr:rowOff>358588</xdr:rowOff>
    </xdr:from>
    <xdr:to>
      <xdr:col>22</xdr:col>
      <xdr:colOff>324309</xdr:colOff>
      <xdr:row>3</xdr:row>
      <xdr:rowOff>78463</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2B00-000003000000}"/>
            </a:ext>
          </a:extLst>
        </xdr:cNvPr>
        <xdr:cNvSpPr/>
      </xdr:nvSpPr>
      <xdr:spPr>
        <a:xfrm>
          <a:off x="9846609" y="720538"/>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1.xml><?xml version="1.0" encoding="utf-8"?>
<xdr:wsDr xmlns:xdr="http://schemas.openxmlformats.org/drawingml/2006/spreadsheetDrawing" xmlns:a="http://schemas.openxmlformats.org/drawingml/2006/main">
  <xdr:oneCellAnchor>
    <xdr:from>
      <xdr:col>16</xdr:col>
      <xdr:colOff>90237</xdr:colOff>
      <xdr:row>47</xdr:row>
      <xdr:rowOff>120315</xdr:rowOff>
    </xdr:from>
    <xdr:ext cx="2118593" cy="275717"/>
    <xdr:sp macro="" textlink="">
      <xdr:nvSpPr>
        <xdr:cNvPr id="6" name="テキスト ボックス 5">
          <a:extLst>
            <a:ext uri="{FF2B5EF4-FFF2-40B4-BE49-F238E27FC236}">
              <a16:creationId xmlns:a16="http://schemas.microsoft.com/office/drawing/2014/main" id="{00000000-0008-0000-2C00-000006000000}"/>
            </a:ext>
          </a:extLst>
        </xdr:cNvPr>
        <xdr:cNvSpPr txBox="1"/>
      </xdr:nvSpPr>
      <xdr:spPr>
        <a:xfrm>
          <a:off x="4509837" y="9511965"/>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twoCellAnchor>
    <xdr:from>
      <xdr:col>9</xdr:col>
      <xdr:colOff>38100</xdr:colOff>
      <xdr:row>28</xdr:row>
      <xdr:rowOff>0</xdr:rowOff>
    </xdr:from>
    <xdr:to>
      <xdr:col>9</xdr:col>
      <xdr:colOff>123825</xdr:colOff>
      <xdr:row>31</xdr:row>
      <xdr:rowOff>0</xdr:rowOff>
    </xdr:to>
    <xdr:sp macro="" textlink="">
      <xdr:nvSpPr>
        <xdr:cNvPr id="7" name="AutoShape 51">
          <a:extLst>
            <a:ext uri="{FF2B5EF4-FFF2-40B4-BE49-F238E27FC236}">
              <a16:creationId xmlns:a16="http://schemas.microsoft.com/office/drawing/2014/main" id="{00000000-0008-0000-2C00-000007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8" name="AutoShape 52">
          <a:extLst>
            <a:ext uri="{FF2B5EF4-FFF2-40B4-BE49-F238E27FC236}">
              <a16:creationId xmlns:a16="http://schemas.microsoft.com/office/drawing/2014/main" id="{00000000-0008-0000-2C00-000008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9" name="AutoShape 53">
          <a:extLst>
            <a:ext uri="{FF2B5EF4-FFF2-40B4-BE49-F238E27FC236}">
              <a16:creationId xmlns:a16="http://schemas.microsoft.com/office/drawing/2014/main" id="{00000000-0008-0000-2C00-000009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10" name="AutoShape 54">
          <a:extLst>
            <a:ext uri="{FF2B5EF4-FFF2-40B4-BE49-F238E27FC236}">
              <a16:creationId xmlns:a16="http://schemas.microsoft.com/office/drawing/2014/main" id="{00000000-0008-0000-2C00-00000A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142874</xdr:colOff>
      <xdr:row>4</xdr:row>
      <xdr:rowOff>152399</xdr:rowOff>
    </xdr:from>
    <xdr:to>
      <xdr:col>30</xdr:col>
      <xdr:colOff>164624</xdr:colOff>
      <xdr:row>7</xdr:row>
      <xdr:rowOff>53249</xdr:rowOff>
    </xdr:to>
    <xdr:sp macro="" textlink="">
      <xdr:nvSpPr>
        <xdr:cNvPr id="11" name="額縁 10">
          <a:hlinkClick xmlns:r="http://schemas.openxmlformats.org/officeDocument/2006/relationships" r:id="rId1"/>
          <a:extLst>
            <a:ext uri="{FF2B5EF4-FFF2-40B4-BE49-F238E27FC236}">
              <a16:creationId xmlns:a16="http://schemas.microsoft.com/office/drawing/2014/main" id="{00000000-0008-0000-2C00-00000B000000}"/>
            </a:ext>
          </a:extLst>
        </xdr:cNvPr>
        <xdr:cNvSpPr/>
      </xdr:nvSpPr>
      <xdr:spPr>
        <a:xfrm>
          <a:off x="6334124" y="13525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2.xml><?xml version="1.0" encoding="utf-8"?>
<xdr:wsDr xmlns:xdr="http://schemas.openxmlformats.org/drawingml/2006/spreadsheetDrawing" xmlns:a="http://schemas.openxmlformats.org/drawingml/2006/main">
  <xdr:oneCellAnchor>
    <xdr:from>
      <xdr:col>17</xdr:col>
      <xdr:colOff>220578</xdr:colOff>
      <xdr:row>34</xdr:row>
      <xdr:rowOff>130342</xdr:rowOff>
    </xdr:from>
    <xdr:ext cx="2118593" cy="275717"/>
    <xdr:sp macro="" textlink="">
      <xdr:nvSpPr>
        <xdr:cNvPr id="2" name="テキスト ボックス 1">
          <a:extLst>
            <a:ext uri="{FF2B5EF4-FFF2-40B4-BE49-F238E27FC236}">
              <a16:creationId xmlns:a16="http://schemas.microsoft.com/office/drawing/2014/main" id="{00000000-0008-0000-2D00-000002000000}"/>
            </a:ext>
          </a:extLst>
        </xdr:cNvPr>
        <xdr:cNvSpPr txBox="1"/>
      </xdr:nvSpPr>
      <xdr:spPr>
        <a:xfrm>
          <a:off x="4430628" y="9617242"/>
          <a:ext cx="211859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＊記名（署名または押印を含む）</a:t>
          </a:r>
        </a:p>
      </xdr:txBody>
    </xdr:sp>
    <xdr:clientData fPrintsWithSheet="0"/>
  </xdr:oneCellAnchor>
  <xdr:oneCellAnchor>
    <xdr:from>
      <xdr:col>6</xdr:col>
      <xdr:colOff>30080</xdr:colOff>
      <xdr:row>18</xdr:row>
      <xdr:rowOff>50131</xdr:rowOff>
    </xdr:from>
    <xdr:ext cx="4142801" cy="275717"/>
    <xdr:sp macro="" textlink="">
      <xdr:nvSpPr>
        <xdr:cNvPr id="3" name="テキスト ボックス 2">
          <a:extLst>
            <a:ext uri="{FF2B5EF4-FFF2-40B4-BE49-F238E27FC236}">
              <a16:creationId xmlns:a16="http://schemas.microsoft.com/office/drawing/2014/main" id="{00000000-0008-0000-2D00-000003000000}"/>
            </a:ext>
          </a:extLst>
        </xdr:cNvPr>
        <xdr:cNvSpPr txBox="1"/>
      </xdr:nvSpPr>
      <xdr:spPr>
        <a:xfrm>
          <a:off x="1515980" y="6584281"/>
          <a:ext cx="4142801"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（記事欄）には当該月の実施工程に関する事項について記載する。</a:t>
          </a:r>
          <a:endParaRPr lang="ja-JP" altLang="ja-JP" b="1">
            <a:solidFill>
              <a:srgbClr val="FF0000"/>
            </a:solidFill>
            <a:effectLst/>
          </a:endParaRPr>
        </a:p>
      </xdr:txBody>
    </xdr:sp>
    <xdr:clientData fPrintsWithSheet="0"/>
  </xdr:oneCellAnchor>
  <xdr:twoCellAnchor>
    <xdr:from>
      <xdr:col>26</xdr:col>
      <xdr:colOff>38099</xdr:colOff>
      <xdr:row>1</xdr:row>
      <xdr:rowOff>266699</xdr:rowOff>
    </xdr:from>
    <xdr:to>
      <xdr:col>31</xdr:col>
      <xdr:colOff>202724</xdr:colOff>
      <xdr:row>3</xdr:row>
      <xdr:rowOff>338999</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2D00-000004000000}"/>
            </a:ext>
          </a:extLst>
        </xdr:cNvPr>
        <xdr:cNvSpPr/>
      </xdr:nvSpPr>
      <xdr:spPr>
        <a:xfrm>
          <a:off x="5734049" y="4381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dr:col>11</xdr:col>
      <xdr:colOff>161925</xdr:colOff>
      <xdr:row>2</xdr:row>
      <xdr:rowOff>9524</xdr:rowOff>
    </xdr:from>
    <xdr:to>
      <xdr:col>13</xdr:col>
      <xdr:colOff>183675</xdr:colOff>
      <xdr:row>6</xdr:row>
      <xdr:rowOff>43724</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2E00-000003000000}"/>
            </a:ext>
          </a:extLst>
        </xdr:cNvPr>
        <xdr:cNvSpPr/>
      </xdr:nvSpPr>
      <xdr:spPr>
        <a:xfrm>
          <a:off x="6124575" y="3524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4.xml><?xml version="1.0" encoding="utf-8"?>
<xdr:wsDr xmlns:xdr="http://schemas.openxmlformats.org/drawingml/2006/spreadsheetDrawing" xmlns:a="http://schemas.openxmlformats.org/drawingml/2006/main">
  <xdr:oneCellAnchor>
    <xdr:from>
      <xdr:col>20</xdr:col>
      <xdr:colOff>80211</xdr:colOff>
      <xdr:row>10</xdr:row>
      <xdr:rowOff>200526</xdr:rowOff>
    </xdr:from>
    <xdr:ext cx="5220000" cy="642484"/>
    <xdr:sp macro="" textlink="">
      <xdr:nvSpPr>
        <xdr:cNvPr id="2" name="テキスト ボックス 1">
          <a:extLst>
            <a:ext uri="{FF2B5EF4-FFF2-40B4-BE49-F238E27FC236}">
              <a16:creationId xmlns:a16="http://schemas.microsoft.com/office/drawing/2014/main" id="{00000000-0008-0000-2F00-000002000000}"/>
            </a:ext>
          </a:extLst>
        </xdr:cNvPr>
        <xdr:cNvSpPr txBox="1"/>
      </xdr:nvSpPr>
      <xdr:spPr>
        <a:xfrm>
          <a:off x="6366711" y="2581776"/>
          <a:ext cx="5220000" cy="642484"/>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solidFill>
                <a:srgbClr val="FF0000"/>
              </a:solidFill>
              <a:latin typeface="+mn-ea"/>
              <a:ea typeface="+mn-ea"/>
            </a:rPr>
            <a:t>　工事事故発生確認後、直ちに電話により担当部署に連絡する。</a:t>
          </a:r>
          <a:endParaRPr kumimoji="1" lang="en-US" altLang="ja-JP" sz="1100">
            <a:solidFill>
              <a:srgbClr val="FF0000"/>
            </a:solidFill>
            <a:latin typeface="+mn-ea"/>
            <a:ea typeface="+mn-ea"/>
          </a:endParaRPr>
        </a:p>
        <a:p>
          <a:r>
            <a:rPr kumimoji="1" lang="ja-JP" altLang="en-US" sz="1100">
              <a:solidFill>
                <a:srgbClr val="FF0000"/>
              </a:solidFill>
              <a:latin typeface="+mn-ea"/>
              <a:ea typeface="+mn-ea"/>
            </a:rPr>
            <a:t>　また、状況を把握でき次第、早急にメール又はＦＡＸで担当部署に本様式により報告を行うものとし、更に詳細な状況が把握された段階で逐次報告するものとする。</a:t>
          </a:r>
          <a:endParaRPr kumimoji="1" lang="en-US" altLang="ja-JP" sz="1100">
            <a:solidFill>
              <a:srgbClr val="FF0000"/>
            </a:solidFill>
            <a:latin typeface="+mn-ea"/>
            <a:ea typeface="+mn-ea"/>
          </a:endParaRPr>
        </a:p>
      </xdr:txBody>
    </xdr:sp>
    <xdr:clientData fPrintsWithSheet="0"/>
  </xdr:oneCellAnchor>
  <xdr:twoCellAnchor>
    <xdr:from>
      <xdr:col>20</xdr:col>
      <xdr:colOff>123825</xdr:colOff>
      <xdr:row>1</xdr:row>
      <xdr:rowOff>95250</xdr:rowOff>
    </xdr:from>
    <xdr:to>
      <xdr:col>22</xdr:col>
      <xdr:colOff>145575</xdr:colOff>
      <xdr:row>5</xdr:row>
      <xdr:rowOff>148500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2F00-000003000000}"/>
            </a:ext>
          </a:extLst>
        </xdr:cNvPr>
        <xdr:cNvSpPr/>
      </xdr:nvSpPr>
      <xdr:spPr>
        <a:xfrm>
          <a:off x="5743575" y="266700"/>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14</xdr:row>
      <xdr:rowOff>9525</xdr:rowOff>
    </xdr:from>
    <xdr:to>
      <xdr:col>8</xdr:col>
      <xdr:colOff>171450</xdr:colOff>
      <xdr:row>18</xdr:row>
      <xdr:rowOff>0</xdr:rowOff>
    </xdr:to>
    <xdr:sp macro="" textlink="">
      <xdr:nvSpPr>
        <xdr:cNvPr id="2" name="Line 3">
          <a:extLst>
            <a:ext uri="{FF2B5EF4-FFF2-40B4-BE49-F238E27FC236}">
              <a16:creationId xmlns:a16="http://schemas.microsoft.com/office/drawing/2014/main" id="{00000000-0008-0000-3000-000002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3" name="Line 4">
          <a:extLst>
            <a:ext uri="{FF2B5EF4-FFF2-40B4-BE49-F238E27FC236}">
              <a16:creationId xmlns:a16="http://schemas.microsoft.com/office/drawing/2014/main" id="{00000000-0008-0000-3000-000003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8</xdr:col>
      <xdr:colOff>171450</xdr:colOff>
      <xdr:row>18</xdr:row>
      <xdr:rowOff>0</xdr:rowOff>
    </xdr:to>
    <xdr:sp macro="" textlink="">
      <xdr:nvSpPr>
        <xdr:cNvPr id="4" name="Line 3">
          <a:extLst>
            <a:ext uri="{FF2B5EF4-FFF2-40B4-BE49-F238E27FC236}">
              <a16:creationId xmlns:a16="http://schemas.microsoft.com/office/drawing/2014/main" id="{00000000-0008-0000-3000-000004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5" name="Line 4">
          <a:extLst>
            <a:ext uri="{FF2B5EF4-FFF2-40B4-BE49-F238E27FC236}">
              <a16:creationId xmlns:a16="http://schemas.microsoft.com/office/drawing/2014/main" id="{00000000-0008-0000-3000-000005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8</xdr:col>
      <xdr:colOff>171450</xdr:colOff>
      <xdr:row>18</xdr:row>
      <xdr:rowOff>0</xdr:rowOff>
    </xdr:to>
    <xdr:sp macro="" textlink="">
      <xdr:nvSpPr>
        <xdr:cNvPr id="6" name="Line 3">
          <a:extLst>
            <a:ext uri="{FF2B5EF4-FFF2-40B4-BE49-F238E27FC236}">
              <a16:creationId xmlns:a16="http://schemas.microsoft.com/office/drawing/2014/main" id="{00000000-0008-0000-3000-000006000000}"/>
            </a:ext>
          </a:extLst>
        </xdr:cNvPr>
        <xdr:cNvSpPr>
          <a:spLocks noChangeShapeType="1"/>
        </xdr:cNvSpPr>
      </xdr:nvSpPr>
      <xdr:spPr bwMode="auto">
        <a:xfrm>
          <a:off x="0" y="1952625"/>
          <a:ext cx="1876425" cy="676275"/>
        </a:xfrm>
        <a:prstGeom prst="line">
          <a:avLst/>
        </a:prstGeom>
        <a:noFill/>
        <a:ln w="3175">
          <a:solidFill>
            <a:srgbClr val="000000"/>
          </a:solidFill>
          <a:round/>
          <a:headEnd/>
          <a:tailEnd/>
        </a:ln>
      </xdr:spPr>
    </xdr:sp>
    <xdr:clientData/>
  </xdr:twoCellAnchor>
  <xdr:twoCellAnchor>
    <xdr:from>
      <xdr:col>0</xdr:col>
      <xdr:colOff>0</xdr:colOff>
      <xdr:row>14</xdr:row>
      <xdr:rowOff>9525</xdr:rowOff>
    </xdr:from>
    <xdr:to>
      <xdr:col>9</xdr:col>
      <xdr:colOff>0</xdr:colOff>
      <xdr:row>16</xdr:row>
      <xdr:rowOff>0</xdr:rowOff>
    </xdr:to>
    <xdr:sp macro="" textlink="">
      <xdr:nvSpPr>
        <xdr:cNvPr id="7" name="Line 4">
          <a:extLst>
            <a:ext uri="{FF2B5EF4-FFF2-40B4-BE49-F238E27FC236}">
              <a16:creationId xmlns:a16="http://schemas.microsoft.com/office/drawing/2014/main" id="{00000000-0008-0000-3000-000007000000}"/>
            </a:ext>
          </a:extLst>
        </xdr:cNvPr>
        <xdr:cNvSpPr>
          <a:spLocks noChangeShapeType="1"/>
        </xdr:cNvSpPr>
      </xdr:nvSpPr>
      <xdr:spPr bwMode="auto">
        <a:xfrm flipH="1" flipV="1">
          <a:off x="0" y="1952625"/>
          <a:ext cx="1885950" cy="333375"/>
        </a:xfrm>
        <a:prstGeom prst="line">
          <a:avLst/>
        </a:prstGeom>
        <a:noFill/>
        <a:ln w="3175">
          <a:solidFill>
            <a:srgbClr val="000000"/>
          </a:solidFill>
          <a:round/>
          <a:headEnd/>
          <a:tailEnd/>
        </a:ln>
      </xdr:spPr>
    </xdr:sp>
    <xdr:clientData/>
  </xdr:twoCellAnchor>
  <xdr:twoCellAnchor>
    <xdr:from>
      <xdr:col>42</xdr:col>
      <xdr:colOff>20053</xdr:colOff>
      <xdr:row>31</xdr:row>
      <xdr:rowOff>20052</xdr:rowOff>
    </xdr:from>
    <xdr:to>
      <xdr:col>65</xdr:col>
      <xdr:colOff>100263</xdr:colOff>
      <xdr:row>39</xdr:row>
      <xdr:rowOff>60157</xdr:rowOff>
    </xdr:to>
    <xdr:sp macro="" textlink="">
      <xdr:nvSpPr>
        <xdr:cNvPr id="8" name="テキスト ボックス 7">
          <a:extLst>
            <a:ext uri="{FF2B5EF4-FFF2-40B4-BE49-F238E27FC236}">
              <a16:creationId xmlns:a16="http://schemas.microsoft.com/office/drawing/2014/main" id="{00000000-0008-0000-3000-000008000000}"/>
            </a:ext>
          </a:extLst>
        </xdr:cNvPr>
        <xdr:cNvSpPr txBox="1"/>
      </xdr:nvSpPr>
      <xdr:spPr>
        <a:xfrm>
          <a:off x="9135478" y="4877802"/>
          <a:ext cx="4585535" cy="141170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　　　　　　　</a:t>
          </a:r>
          <a:r>
            <a:rPr kumimoji="1" lang="ja-JP" altLang="en-US" sz="1600" b="1">
              <a:solidFill>
                <a:srgbClr val="FF0000"/>
              </a:solidFill>
            </a:rPr>
            <a:t>これは印字されません</a:t>
          </a:r>
          <a:endParaRPr kumimoji="1" lang="en-US" altLang="ja-JP" sz="1600" b="1">
            <a:solidFill>
              <a:srgbClr val="FF0000"/>
            </a:solidFill>
          </a:endParaRPr>
        </a:p>
        <a:p>
          <a:endParaRPr kumimoji="1" lang="en-US" altLang="ja-JP" sz="1600" b="1">
            <a:solidFill>
              <a:srgbClr val="FF0000"/>
            </a:solidFill>
          </a:endParaRPr>
        </a:p>
        <a:p>
          <a:r>
            <a:rPr kumimoji="1" lang="ja-JP" altLang="ja-JP" sz="1100" b="1">
              <a:solidFill>
                <a:srgbClr val="FF0000"/>
              </a:solidFill>
              <a:effectLst/>
              <a:latin typeface="+mn-lt"/>
              <a:ea typeface="+mn-ea"/>
              <a:cs typeface="+mn-cs"/>
            </a:rPr>
            <a:t>・用紙サイズはＡ４またはＡ３とし、工種が多い場合や工程が長い場合は</a:t>
          </a:r>
          <a:endParaRPr lang="ja-JP" altLang="ja-JP" b="1">
            <a:solidFill>
              <a:srgbClr val="FF0000"/>
            </a:solidFill>
            <a:effectLst/>
          </a:endParaRPr>
        </a:p>
        <a:p>
          <a:r>
            <a:rPr kumimoji="1" lang="ja-JP" altLang="ja-JP" sz="1100" b="1">
              <a:solidFill>
                <a:srgbClr val="FF0000"/>
              </a:solidFill>
              <a:effectLst/>
              <a:latin typeface="+mn-lt"/>
              <a:ea typeface="+mn-ea"/>
              <a:cs typeface="+mn-cs"/>
            </a:rPr>
            <a:t>複数枚としても良いが、極力少ない枚数とすること。</a:t>
          </a:r>
          <a:endParaRPr lang="ja-JP" altLang="ja-JP" b="1">
            <a:solidFill>
              <a:srgbClr val="FF0000"/>
            </a:solidFill>
            <a:effectLst/>
          </a:endParaRPr>
        </a:p>
        <a:p>
          <a:r>
            <a:rPr kumimoji="1" lang="ja-JP" altLang="ja-JP" sz="1100" b="1">
              <a:solidFill>
                <a:srgbClr val="FF0000"/>
              </a:solidFill>
              <a:effectLst/>
              <a:latin typeface="+mn-lt"/>
              <a:ea typeface="+mn-ea"/>
              <a:cs typeface="+mn-cs"/>
            </a:rPr>
            <a:t>・行や列が不足する場合は適宜追加する。</a:t>
          </a:r>
          <a:endParaRPr lang="ja-JP" altLang="ja-JP" b="1">
            <a:solidFill>
              <a:srgbClr val="FF0000"/>
            </a:solidFill>
            <a:effectLst/>
          </a:endParaRPr>
        </a:p>
      </xdr:txBody>
    </xdr:sp>
    <xdr:clientData fPrintsWithSheet="0"/>
  </xdr:twoCellAnchor>
  <xdr:twoCellAnchor>
    <xdr:from>
      <xdr:col>46</xdr:col>
      <xdr:colOff>38100</xdr:colOff>
      <xdr:row>1</xdr:row>
      <xdr:rowOff>123824</xdr:rowOff>
    </xdr:from>
    <xdr:to>
      <xdr:col>52</xdr:col>
      <xdr:colOff>136050</xdr:colOff>
      <xdr:row>5</xdr:row>
      <xdr:rowOff>158024</xdr:rowOff>
    </xdr:to>
    <xdr:sp macro="" textlink="">
      <xdr:nvSpPr>
        <xdr:cNvPr id="10" name="額縁 9">
          <a:hlinkClick xmlns:r="http://schemas.openxmlformats.org/officeDocument/2006/relationships" r:id="rId1"/>
          <a:extLst>
            <a:ext uri="{FF2B5EF4-FFF2-40B4-BE49-F238E27FC236}">
              <a16:creationId xmlns:a16="http://schemas.microsoft.com/office/drawing/2014/main" id="{00000000-0008-0000-3000-00000A000000}"/>
            </a:ext>
          </a:extLst>
        </xdr:cNvPr>
        <xdr:cNvSpPr/>
      </xdr:nvSpPr>
      <xdr:spPr>
        <a:xfrm>
          <a:off x="9115425" y="29527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dr:col>0</xdr:col>
      <xdr:colOff>70182</xdr:colOff>
      <xdr:row>49</xdr:row>
      <xdr:rowOff>90240</xdr:rowOff>
    </xdr:from>
    <xdr:to>
      <xdr:col>34</xdr:col>
      <xdr:colOff>110287</xdr:colOff>
      <xdr:row>58</xdr:row>
      <xdr:rowOff>120319</xdr:rowOff>
    </xdr:to>
    <xdr:sp macro="" textlink="">
      <xdr:nvSpPr>
        <xdr:cNvPr id="4" name="正方形/長方形 3">
          <a:extLst>
            <a:ext uri="{FF2B5EF4-FFF2-40B4-BE49-F238E27FC236}">
              <a16:creationId xmlns:a16="http://schemas.microsoft.com/office/drawing/2014/main" id="{00000000-0008-0000-3100-000004000000}"/>
            </a:ext>
          </a:extLst>
        </xdr:cNvPr>
        <xdr:cNvSpPr/>
      </xdr:nvSpPr>
      <xdr:spPr>
        <a:xfrm>
          <a:off x="70182" y="8710365"/>
          <a:ext cx="6193255" cy="1573129"/>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0</xdr:col>
      <xdr:colOff>170445</xdr:colOff>
      <xdr:row>50</xdr:row>
      <xdr:rowOff>20055</xdr:rowOff>
    </xdr:from>
    <xdr:ext cx="1031051" cy="275717"/>
    <xdr:sp macro="" textlink="">
      <xdr:nvSpPr>
        <xdr:cNvPr id="5" name="テキスト ボックス 4">
          <a:extLst>
            <a:ext uri="{FF2B5EF4-FFF2-40B4-BE49-F238E27FC236}">
              <a16:creationId xmlns:a16="http://schemas.microsoft.com/office/drawing/2014/main" id="{00000000-0008-0000-3100-000005000000}"/>
            </a:ext>
          </a:extLst>
        </xdr:cNvPr>
        <xdr:cNvSpPr txBox="1"/>
      </xdr:nvSpPr>
      <xdr:spPr>
        <a:xfrm>
          <a:off x="170445" y="8811630"/>
          <a:ext cx="1031051" cy="275717"/>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latin typeface="+mn-ea"/>
              <a:ea typeface="+mn-ea"/>
            </a:rPr>
            <a:t>発注者記入欄</a:t>
          </a:r>
        </a:p>
      </xdr:txBody>
    </xdr:sp>
    <xdr:clientData fPrintsWithSheet="0"/>
  </xdr:oneCellAnchor>
  <xdr:twoCellAnchor editAs="oneCell">
    <xdr:from>
      <xdr:col>11</xdr:col>
      <xdr:colOff>47625</xdr:colOff>
      <xdr:row>0</xdr:row>
      <xdr:rowOff>0</xdr:rowOff>
    </xdr:from>
    <xdr:to>
      <xdr:col>34</xdr:col>
      <xdr:colOff>9525</xdr:colOff>
      <xdr:row>5</xdr:row>
      <xdr:rowOff>28575</xdr:rowOff>
    </xdr:to>
    <xdr:pic>
      <xdr:nvPicPr>
        <xdr:cNvPr id="6" name="図 5">
          <a:extLst>
            <a:ext uri="{FF2B5EF4-FFF2-40B4-BE49-F238E27FC236}">
              <a16:creationId xmlns:a16="http://schemas.microsoft.com/office/drawing/2014/main" id="{00000000-0008-0000-3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0</xdr:row>
      <xdr:rowOff>171449</xdr:rowOff>
    </xdr:from>
    <xdr:to>
      <xdr:col>43</xdr:col>
      <xdr:colOff>126525</xdr:colOff>
      <xdr:row>5</xdr:row>
      <xdr:rowOff>34199</xdr:rowOff>
    </xdr:to>
    <xdr:sp macro="" textlink="">
      <xdr:nvSpPr>
        <xdr:cNvPr id="7" name="額縁 6">
          <a:hlinkClick xmlns:r="http://schemas.openxmlformats.org/officeDocument/2006/relationships" r:id="rId2"/>
          <a:extLst>
            <a:ext uri="{FF2B5EF4-FFF2-40B4-BE49-F238E27FC236}">
              <a16:creationId xmlns:a16="http://schemas.microsoft.com/office/drawing/2014/main" id="{00000000-0008-0000-3100-000007000000}"/>
            </a:ext>
          </a:extLst>
        </xdr:cNvPr>
        <xdr:cNvSpPr/>
      </xdr:nvSpPr>
      <xdr:spPr>
        <a:xfrm>
          <a:off x="5829300" y="1714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editAs="oneCell">
    <xdr:from>
      <xdr:col>12</xdr:col>
      <xdr:colOff>57150</xdr:colOff>
      <xdr:row>0</xdr:row>
      <xdr:rowOff>0</xdr:rowOff>
    </xdr:from>
    <xdr:to>
      <xdr:col>35</xdr:col>
      <xdr:colOff>19050</xdr:colOff>
      <xdr:row>5</xdr:row>
      <xdr:rowOff>28575</xdr:rowOff>
    </xdr:to>
    <xdr:pic>
      <xdr:nvPicPr>
        <xdr:cNvPr id="5" name="図 4">
          <a:extLst>
            <a:ext uri="{FF2B5EF4-FFF2-40B4-BE49-F238E27FC236}">
              <a16:creationId xmlns:a16="http://schemas.microsoft.com/office/drawing/2014/main" id="{00000000-0008-0000-3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8850" y="0"/>
          <a:ext cx="412432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0</xdr:colOff>
      <xdr:row>0</xdr:row>
      <xdr:rowOff>171449</xdr:rowOff>
    </xdr:from>
    <xdr:to>
      <xdr:col>44</xdr:col>
      <xdr:colOff>126525</xdr:colOff>
      <xdr:row>5</xdr:row>
      <xdr:rowOff>34199</xdr:rowOff>
    </xdr:to>
    <xdr:sp macro="" textlink="">
      <xdr:nvSpPr>
        <xdr:cNvPr id="3" name="額縁 2">
          <a:hlinkClick xmlns:r="http://schemas.openxmlformats.org/officeDocument/2006/relationships" r:id="rId2"/>
          <a:extLst>
            <a:ext uri="{FF2B5EF4-FFF2-40B4-BE49-F238E27FC236}">
              <a16:creationId xmlns:a16="http://schemas.microsoft.com/office/drawing/2014/main" id="{00000000-0008-0000-3200-000003000000}"/>
            </a:ext>
          </a:extLst>
        </xdr:cNvPr>
        <xdr:cNvSpPr/>
      </xdr:nvSpPr>
      <xdr:spPr>
        <a:xfrm>
          <a:off x="5991225" y="1714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dr:col>22</xdr:col>
      <xdr:colOff>0</xdr:colOff>
      <xdr:row>1</xdr:row>
      <xdr:rowOff>209549</xdr:rowOff>
    </xdr:from>
    <xdr:to>
      <xdr:col>26</xdr:col>
      <xdr:colOff>155100</xdr:colOff>
      <xdr:row>4</xdr:row>
      <xdr:rowOff>224699</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6210300" y="38099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dr:col>5</xdr:col>
      <xdr:colOff>276225</xdr:colOff>
      <xdr:row>1</xdr:row>
      <xdr:rowOff>85725</xdr:rowOff>
    </xdr:from>
    <xdr:to>
      <xdr:col>7</xdr:col>
      <xdr:colOff>297975</xdr:colOff>
      <xdr:row>3</xdr:row>
      <xdr:rowOff>424725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6296025" y="257175"/>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62125"/>
          <a:ext cx="1876425"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62125"/>
          <a:ext cx="1885950" cy="333375"/>
        </a:xfrm>
        <a:prstGeom prst="line">
          <a:avLst/>
        </a:prstGeom>
        <a:noFill/>
        <a:ln w="3175">
          <a:solidFill>
            <a:srgbClr val="000000"/>
          </a:solidFill>
          <a:round/>
          <a:headEnd/>
          <a:tailEnd/>
        </a:ln>
      </xdr:spPr>
    </xdr:sp>
    <xdr:clientData/>
  </xdr:twoCellAnchor>
  <xdr:twoCellAnchor>
    <xdr:from>
      <xdr:col>21</xdr:col>
      <xdr:colOff>0</xdr:colOff>
      <xdr:row>38</xdr:row>
      <xdr:rowOff>10428</xdr:rowOff>
    </xdr:from>
    <xdr:to>
      <xdr:col>45</xdr:col>
      <xdr:colOff>0</xdr:colOff>
      <xdr:row>44</xdr:row>
      <xdr:rowOff>0</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4086225" y="6735078"/>
          <a:ext cx="4800600" cy="9611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これは印字されません</a:t>
          </a:r>
          <a:endParaRPr kumimoji="1" lang="en-US" altLang="ja-JP" sz="1600" b="1">
            <a:solidFill>
              <a:srgbClr val="FF0000"/>
            </a:solidFill>
          </a:endParaRPr>
        </a:p>
        <a:p>
          <a:r>
            <a:rPr kumimoji="1" lang="ja-JP" altLang="ja-JP" sz="1100" b="1">
              <a:solidFill>
                <a:srgbClr val="FF0000"/>
              </a:solidFill>
              <a:effectLst/>
              <a:latin typeface="+mn-lt"/>
              <a:ea typeface="+mn-ea"/>
              <a:cs typeface="+mn-cs"/>
            </a:rPr>
            <a:t>・用紙サイズはＡ４またはＡ３とし、工種が多い場合や工程が長い場合は</a:t>
          </a:r>
          <a:endParaRPr lang="ja-JP" altLang="ja-JP" b="1">
            <a:solidFill>
              <a:srgbClr val="FF0000"/>
            </a:solidFill>
            <a:effectLst/>
          </a:endParaRPr>
        </a:p>
        <a:p>
          <a:r>
            <a:rPr kumimoji="1" lang="ja-JP" altLang="ja-JP" sz="1100" b="1">
              <a:solidFill>
                <a:srgbClr val="FF0000"/>
              </a:solidFill>
              <a:effectLst/>
              <a:latin typeface="+mn-lt"/>
              <a:ea typeface="+mn-ea"/>
              <a:cs typeface="+mn-cs"/>
            </a:rPr>
            <a:t>複数枚としても良いが、極力少ない枚数とすること。</a:t>
          </a:r>
          <a:endParaRPr lang="ja-JP" altLang="ja-JP" b="1">
            <a:solidFill>
              <a:srgbClr val="FF0000"/>
            </a:solidFill>
            <a:effectLst/>
          </a:endParaRPr>
        </a:p>
        <a:p>
          <a:r>
            <a:rPr kumimoji="1" lang="ja-JP" altLang="ja-JP" sz="1100" b="1">
              <a:solidFill>
                <a:srgbClr val="FF0000"/>
              </a:solidFill>
              <a:effectLst/>
              <a:latin typeface="+mn-lt"/>
              <a:ea typeface="+mn-ea"/>
              <a:cs typeface="+mn-cs"/>
            </a:rPr>
            <a:t>・行や列が不足する場合は適宜追加する。</a:t>
          </a:r>
          <a:endParaRPr lang="ja-JP" altLang="ja-JP" b="1">
            <a:solidFill>
              <a:srgbClr val="FF0000"/>
            </a:solidFill>
            <a:effectLst/>
          </a:endParaRPr>
        </a:p>
      </xdr:txBody>
    </xdr:sp>
    <xdr:clientData fPrintsWithSheet="0"/>
  </xdr:twoCellAnchor>
  <xdr:twoCellAnchor>
    <xdr:from>
      <xdr:col>47</xdr:col>
      <xdr:colOff>142875</xdr:colOff>
      <xdr:row>0</xdr:row>
      <xdr:rowOff>171449</xdr:rowOff>
    </xdr:from>
    <xdr:to>
      <xdr:col>54</xdr:col>
      <xdr:colOff>117000</xdr:colOff>
      <xdr:row>5</xdr:row>
      <xdr:rowOff>34199</xdr:rowOff>
    </xdr:to>
    <xdr:sp macro="" textlink="">
      <xdr:nvSpPr>
        <xdr:cNvPr id="6" name="額縁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9429750" y="1714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dr:col>5</xdr:col>
      <xdr:colOff>209550</xdr:colOff>
      <xdr:row>1</xdr:row>
      <xdr:rowOff>9525</xdr:rowOff>
    </xdr:from>
    <xdr:to>
      <xdr:col>7</xdr:col>
      <xdr:colOff>231300</xdr:colOff>
      <xdr:row>5</xdr:row>
      <xdr:rowOff>5625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6143625" y="180975"/>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dr:col>3</xdr:col>
      <xdr:colOff>0</xdr:colOff>
      <xdr:row>42</xdr:row>
      <xdr:rowOff>38100</xdr:rowOff>
    </xdr:from>
    <xdr:to>
      <xdr:col>3</xdr:col>
      <xdr:colOff>114300</xdr:colOff>
      <xdr:row>43</xdr:row>
      <xdr:rowOff>161925</xdr:rowOff>
    </xdr:to>
    <xdr:sp macro="" textlink="">
      <xdr:nvSpPr>
        <xdr:cNvPr id="2" name="AutoShape 2">
          <a:extLst>
            <a:ext uri="{FF2B5EF4-FFF2-40B4-BE49-F238E27FC236}">
              <a16:creationId xmlns:a16="http://schemas.microsoft.com/office/drawing/2014/main" id="{00000000-0008-0000-3600-000002000000}"/>
            </a:ext>
          </a:extLst>
        </xdr:cNvPr>
        <xdr:cNvSpPr>
          <a:spLocks/>
        </xdr:cNvSpPr>
      </xdr:nvSpPr>
      <xdr:spPr bwMode="auto">
        <a:xfrm>
          <a:off x="2771775" y="7905750"/>
          <a:ext cx="114300" cy="295275"/>
        </a:xfrm>
        <a:prstGeom prst="leftBracket">
          <a:avLst>
            <a:gd name="adj" fmla="val 21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981075</xdr:colOff>
      <xdr:row>42</xdr:row>
      <xdr:rowOff>38100</xdr:rowOff>
    </xdr:from>
    <xdr:to>
      <xdr:col>6</xdr:col>
      <xdr:colOff>1095375</xdr:colOff>
      <xdr:row>43</xdr:row>
      <xdr:rowOff>161925</xdr:rowOff>
    </xdr:to>
    <xdr:sp macro="" textlink="">
      <xdr:nvSpPr>
        <xdr:cNvPr id="3" name="AutoShape 1">
          <a:extLst>
            <a:ext uri="{FF2B5EF4-FFF2-40B4-BE49-F238E27FC236}">
              <a16:creationId xmlns:a16="http://schemas.microsoft.com/office/drawing/2014/main" id="{00000000-0008-0000-3600-000003000000}"/>
            </a:ext>
          </a:extLst>
        </xdr:cNvPr>
        <xdr:cNvSpPr>
          <a:spLocks/>
        </xdr:cNvSpPr>
      </xdr:nvSpPr>
      <xdr:spPr bwMode="auto">
        <a:xfrm>
          <a:off x="6076950" y="7905750"/>
          <a:ext cx="114300" cy="295275"/>
        </a:xfrm>
        <a:prstGeom prst="rightBracket">
          <a:avLst>
            <a:gd name="adj" fmla="val 21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285750</xdr:colOff>
      <xdr:row>2</xdr:row>
      <xdr:rowOff>79375</xdr:rowOff>
    </xdr:from>
    <xdr:to>
      <xdr:col>9</xdr:col>
      <xdr:colOff>307500</xdr:colOff>
      <xdr:row>5</xdr:row>
      <xdr:rowOff>18325</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3600-000004000000}"/>
            </a:ext>
          </a:extLst>
        </xdr:cNvPr>
        <xdr:cNvSpPr/>
      </xdr:nvSpPr>
      <xdr:spPr>
        <a:xfrm>
          <a:off x="5895975" y="422275"/>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a:p>
          <a:pPr algn="ctr"/>
          <a:r>
            <a:rPr kumimoji="1" lang="ja-JP" altLang="en-US" sz="1000" b="1"/>
            <a:t>（印刷されません）</a:t>
          </a:r>
          <a:endParaRPr kumimoji="1" lang="en-US" altLang="ja-JP" sz="1000" b="1"/>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dr:col>11</xdr:col>
      <xdr:colOff>219075</xdr:colOff>
      <xdr:row>1</xdr:row>
      <xdr:rowOff>66675</xdr:rowOff>
    </xdr:from>
    <xdr:to>
      <xdr:col>11</xdr:col>
      <xdr:colOff>1552575</xdr:colOff>
      <xdr:row>5</xdr:row>
      <xdr:rowOff>38100</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3700-000003000000}"/>
            </a:ext>
          </a:extLst>
        </xdr:cNvPr>
        <xdr:cNvSpPr/>
      </xdr:nvSpPr>
      <xdr:spPr>
        <a:xfrm>
          <a:off x="6686550" y="23812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3.xml><?xml version="1.0" encoding="utf-8"?>
<xdr:wsDr xmlns:xdr="http://schemas.openxmlformats.org/drawingml/2006/spreadsheetDrawing" xmlns:a="http://schemas.openxmlformats.org/drawingml/2006/main">
  <xdr:oneCellAnchor>
    <xdr:from>
      <xdr:col>0</xdr:col>
      <xdr:colOff>1413710</xdr:colOff>
      <xdr:row>6</xdr:row>
      <xdr:rowOff>110290</xdr:rowOff>
    </xdr:from>
    <xdr:ext cx="2195763" cy="275717"/>
    <xdr:sp macro="" textlink="">
      <xdr:nvSpPr>
        <xdr:cNvPr id="6" name="テキスト ボックス 5">
          <a:extLst>
            <a:ext uri="{FF2B5EF4-FFF2-40B4-BE49-F238E27FC236}">
              <a16:creationId xmlns:a16="http://schemas.microsoft.com/office/drawing/2014/main" id="{00000000-0008-0000-3800-000006000000}"/>
            </a:ext>
          </a:extLst>
        </xdr:cNvPr>
        <xdr:cNvSpPr txBox="1"/>
      </xdr:nvSpPr>
      <xdr:spPr>
        <a:xfrm>
          <a:off x="1413710" y="1138990"/>
          <a:ext cx="2195763" cy="2757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b="1">
              <a:solidFill>
                <a:srgbClr val="FF0000"/>
              </a:solidFill>
              <a:effectLst/>
              <a:latin typeface="+mn-lt"/>
              <a:ea typeface="+mn-ea"/>
              <a:cs typeface="+mn-cs"/>
            </a:rPr>
            <a:t>＊現場発生品がある場合に提出</a:t>
          </a:r>
          <a:endParaRPr lang="ja-JP" altLang="ja-JP" b="1">
            <a:solidFill>
              <a:srgbClr val="FF0000"/>
            </a:solidFill>
            <a:effectLst/>
          </a:endParaRPr>
        </a:p>
      </xdr:txBody>
    </xdr:sp>
    <xdr:clientData fPrintsWithSheet="0"/>
  </xdr:oneCellAnchor>
  <xdr:twoCellAnchor>
    <xdr:from>
      <xdr:col>7</xdr:col>
      <xdr:colOff>228600</xdr:colOff>
      <xdr:row>0</xdr:row>
      <xdr:rowOff>142875</xdr:rowOff>
    </xdr:from>
    <xdr:to>
      <xdr:col>9</xdr:col>
      <xdr:colOff>190500</xdr:colOff>
      <xdr:row>4</xdr:row>
      <xdr:rowOff>114300</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3800-000004000000}"/>
            </a:ext>
          </a:extLst>
        </xdr:cNvPr>
        <xdr:cNvSpPr/>
      </xdr:nvSpPr>
      <xdr:spPr>
        <a:xfrm>
          <a:off x="7105650" y="142875"/>
          <a:ext cx="1333500" cy="657225"/>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175260</xdr:colOff>
          <xdr:row>34</xdr:row>
          <xdr:rowOff>22860</xdr:rowOff>
        </xdr:from>
        <xdr:to>
          <xdr:col>1</xdr:col>
          <xdr:colOff>137160</xdr:colOff>
          <xdr:row>34</xdr:row>
          <xdr:rowOff>220980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39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35</xdr:row>
          <xdr:rowOff>30480</xdr:rowOff>
        </xdr:from>
        <xdr:to>
          <xdr:col>1</xdr:col>
          <xdr:colOff>137160</xdr:colOff>
          <xdr:row>35</xdr:row>
          <xdr:rowOff>228600</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39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190500</xdr:colOff>
      <xdr:row>0</xdr:row>
      <xdr:rowOff>123824</xdr:rowOff>
    </xdr:from>
    <xdr:to>
      <xdr:col>12</xdr:col>
      <xdr:colOff>218048</xdr:colOff>
      <xdr:row>3</xdr:row>
      <xdr:rowOff>128207</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3900-000004000000}"/>
            </a:ext>
          </a:extLst>
        </xdr:cNvPr>
        <xdr:cNvSpPr/>
      </xdr:nvSpPr>
      <xdr:spPr>
        <a:xfrm>
          <a:off x="5425109" y="1238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28575</xdr:rowOff>
    </xdr:from>
    <xdr:to>
      <xdr:col>9</xdr:col>
      <xdr:colOff>431702</xdr:colOff>
      <xdr:row>58</xdr:row>
      <xdr:rowOff>123825</xdr:rowOff>
    </xdr:to>
    <xdr:pic>
      <xdr:nvPicPr>
        <xdr:cNvPr id="2" name="図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xfrm>
          <a:off x="0" y="200025"/>
          <a:ext cx="6603902" cy="9867900"/>
        </a:xfrm>
        <a:prstGeom prst="rect">
          <a:avLst/>
        </a:prstGeom>
      </xdr:spPr>
    </xdr:pic>
    <xdr:clientData/>
  </xdr:twoCellAnchor>
  <xdr:twoCellAnchor>
    <xdr:from>
      <xdr:col>10</xdr:col>
      <xdr:colOff>333375</xdr:colOff>
      <xdr:row>1</xdr:row>
      <xdr:rowOff>104774</xdr:rowOff>
    </xdr:from>
    <xdr:to>
      <xdr:col>12</xdr:col>
      <xdr:colOff>374175</xdr:colOff>
      <xdr:row>5</xdr:row>
      <xdr:rowOff>138974</xdr:rowOff>
    </xdr:to>
    <xdr:sp macro="" textlink="">
      <xdr:nvSpPr>
        <xdr:cNvPr id="3" name="額縁 2">
          <a:hlinkClick xmlns:r="http://schemas.openxmlformats.org/officeDocument/2006/relationships" r:id="rId2"/>
          <a:extLst>
            <a:ext uri="{FF2B5EF4-FFF2-40B4-BE49-F238E27FC236}">
              <a16:creationId xmlns:a16="http://schemas.microsoft.com/office/drawing/2014/main" id="{00000000-0008-0000-3A00-000003000000}"/>
            </a:ext>
          </a:extLst>
        </xdr:cNvPr>
        <xdr:cNvSpPr/>
      </xdr:nvSpPr>
      <xdr:spPr>
        <a:xfrm>
          <a:off x="6286500" y="2762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25</xdr:col>
      <xdr:colOff>133349</xdr:colOff>
      <xdr:row>4</xdr:row>
      <xdr:rowOff>123825</xdr:rowOff>
    </xdr:from>
    <xdr:to>
      <xdr:col>30</xdr:col>
      <xdr:colOff>155099</xdr:colOff>
      <xdr:row>8</xdr:row>
      <xdr:rowOff>81825</xdr:rowOff>
    </xdr:to>
    <xdr:sp macro="" textlink="">
      <xdr:nvSpPr>
        <xdr:cNvPr id="4" name="額縁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334124" y="809625"/>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endParaRPr kumimoji="1" lang="en-US" altLang="ja-JP"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130341</xdr:colOff>
      <xdr:row>32</xdr:row>
      <xdr:rowOff>80212</xdr:rowOff>
    </xdr:from>
    <xdr:to>
      <xdr:col>24</xdr:col>
      <xdr:colOff>219074</xdr:colOff>
      <xdr:row>41</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68491" y="8786062"/>
          <a:ext cx="4908383" cy="14628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添付資料　　　　　　　　</a:t>
          </a:r>
          <a:r>
            <a:rPr kumimoji="1" lang="ja-JP" altLang="en-US" sz="1600" b="1">
              <a:solidFill>
                <a:srgbClr val="FF0000"/>
              </a:solidFill>
            </a:rPr>
            <a:t>ここは印字されません</a:t>
          </a:r>
          <a:endParaRPr kumimoji="1" lang="en-US" altLang="ja-JP" sz="1600" b="1">
            <a:solidFill>
              <a:srgbClr val="FF0000"/>
            </a:solidFill>
          </a:endParaRPr>
        </a:p>
        <a:p>
          <a:endParaRPr kumimoji="1" lang="en-US" altLang="ja-JP" sz="1600" b="1">
            <a:solidFill>
              <a:srgbClr val="FF0000"/>
            </a:solidFill>
          </a:endParaRPr>
        </a:p>
        <a:p>
          <a:r>
            <a:rPr kumimoji="1" lang="en-US" altLang="ja-JP" sz="1100" b="1">
              <a:solidFill>
                <a:srgbClr val="FF0000"/>
              </a:solidFill>
              <a:latin typeface="+mj-ea"/>
              <a:ea typeface="+mj-ea"/>
            </a:rPr>
            <a:t>※</a:t>
          </a:r>
          <a:r>
            <a:rPr kumimoji="1" lang="ja-JP" altLang="en-US" sz="1100" b="1">
              <a:solidFill>
                <a:srgbClr val="FF0000"/>
              </a:solidFill>
              <a:latin typeface="+mj-ea"/>
              <a:ea typeface="+mj-ea"/>
            </a:rPr>
            <a:t>現場代理人等の雇用関係確認資料を添付</a:t>
          </a:r>
          <a:endParaRPr kumimoji="1" lang="en-US" altLang="ja-JP" sz="1600" b="1">
            <a:solidFill>
              <a:srgbClr val="FF0000"/>
            </a:solidFill>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配置技術者の経歴書の場合、請負金額 </a:t>
          </a:r>
          <a:r>
            <a:rPr kumimoji="1" lang="en-US" altLang="ja-JP" sz="1100" b="1">
              <a:solidFill>
                <a:srgbClr val="FF0000"/>
              </a:solidFill>
              <a:effectLst/>
              <a:latin typeface="+mn-lt"/>
              <a:ea typeface="+mn-ea"/>
              <a:cs typeface="+mn-cs"/>
            </a:rPr>
            <a:t>3,500</a:t>
          </a:r>
          <a:r>
            <a:rPr kumimoji="1" lang="ja-JP" altLang="ja-JP" sz="1100" b="1">
              <a:solidFill>
                <a:srgbClr val="FF0000"/>
              </a:solidFill>
              <a:effectLst/>
              <a:latin typeface="+mn-lt"/>
              <a:ea typeface="+mn-ea"/>
              <a:cs typeface="+mn-cs"/>
            </a:rPr>
            <a:t>万円以上の工事は、営業所の</a:t>
          </a:r>
          <a:endParaRPr lang="ja-JP" altLang="ja-JP" b="1">
            <a:solidFill>
              <a:srgbClr val="FF0000"/>
            </a:solidFill>
            <a:effectLst/>
          </a:endParaRPr>
        </a:p>
        <a:p>
          <a:r>
            <a:rPr kumimoji="1" lang="ja-JP" altLang="ja-JP" sz="1100" b="1">
              <a:solidFill>
                <a:srgbClr val="FF0000"/>
              </a:solidFill>
              <a:effectLst/>
              <a:latin typeface="+mn-lt"/>
              <a:ea typeface="+mn-ea"/>
              <a:cs typeface="+mn-cs"/>
            </a:rPr>
            <a:t>　専任技術者と重複していないことを確認するために、専任技術者証明書</a:t>
          </a:r>
          <a:endParaRPr lang="ja-JP" altLang="ja-JP" b="1">
            <a:solidFill>
              <a:srgbClr val="FF0000"/>
            </a:solidFill>
            <a:effectLst/>
          </a:endParaRPr>
        </a:p>
        <a:p>
          <a:r>
            <a:rPr kumimoji="1" lang="ja-JP" altLang="ja-JP" sz="1100" b="1">
              <a:solidFill>
                <a:srgbClr val="FF0000"/>
              </a:solidFill>
              <a:effectLst/>
              <a:latin typeface="+mn-lt"/>
              <a:ea typeface="+mn-ea"/>
              <a:cs typeface="+mn-cs"/>
            </a:rPr>
            <a:t>　（建設業法施行規則様式第８号）の写しを添付</a:t>
          </a:r>
          <a:endParaRPr lang="ja-JP" altLang="ja-JP" b="1">
            <a:solidFill>
              <a:srgbClr val="FF0000"/>
            </a:solidFill>
            <a:effectLst/>
          </a:endParaRPr>
        </a:p>
        <a:p>
          <a:endParaRPr kumimoji="1" lang="ja-JP" altLang="en-US" sz="1100" b="1">
            <a:solidFill>
              <a:srgbClr val="FF0000"/>
            </a:solidFill>
          </a:endParaRPr>
        </a:p>
      </xdr:txBody>
    </xdr:sp>
    <xdr:clientData fPrintsWithSheet="0"/>
  </xdr:twoCellAnchor>
  <xdr:twoCellAnchor>
    <xdr:from>
      <xdr:col>19</xdr:col>
      <xdr:colOff>28574</xdr:colOff>
      <xdr:row>7</xdr:row>
      <xdr:rowOff>123824</xdr:rowOff>
    </xdr:from>
    <xdr:to>
      <xdr:col>24</xdr:col>
      <xdr:colOff>193199</xdr:colOff>
      <xdr:row>11</xdr:row>
      <xdr:rowOff>158024</xdr:rowOff>
    </xdr:to>
    <xdr:sp macro="" textlink="">
      <xdr:nvSpPr>
        <xdr:cNvPr id="17" name="額縁 16">
          <a:hlinkClick xmlns:r="http://schemas.openxmlformats.org/officeDocument/2006/relationships" r:id="rId1"/>
          <a:extLst>
            <a:ext uri="{FF2B5EF4-FFF2-40B4-BE49-F238E27FC236}">
              <a16:creationId xmlns:a16="http://schemas.microsoft.com/office/drawing/2014/main" id="{00000000-0008-0000-0700-000011000000}"/>
            </a:ext>
          </a:extLst>
        </xdr:cNvPr>
        <xdr:cNvSpPr/>
      </xdr:nvSpPr>
      <xdr:spPr>
        <a:xfrm>
          <a:off x="4190999" y="1533524"/>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1400" b="1"/>
            <a:t>一覧に戻る</a:t>
          </a:r>
          <a:endParaRPr kumimoji="1" lang="en-US" altLang="ja-JP" sz="1400" b="1"/>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26</xdr:col>
      <xdr:colOff>200025</xdr:colOff>
      <xdr:row>4</xdr:row>
      <xdr:rowOff>133349</xdr:rowOff>
    </xdr:from>
    <xdr:to>
      <xdr:col>32</xdr:col>
      <xdr:colOff>145575</xdr:colOff>
      <xdr:row>8</xdr:row>
      <xdr:rowOff>167549</xdr:rowOff>
    </xdr:to>
    <xdr:sp macro="" textlink="">
      <xdr:nvSpPr>
        <xdr:cNvPr id="3" name="額縁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6010275" y="8191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12</xdr:col>
      <xdr:colOff>133350</xdr:colOff>
      <xdr:row>0</xdr:row>
      <xdr:rowOff>28575</xdr:rowOff>
    </xdr:from>
    <xdr:to>
      <xdr:col>14</xdr:col>
      <xdr:colOff>155100</xdr:colOff>
      <xdr:row>6</xdr:row>
      <xdr:rowOff>62775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6324600" y="28575"/>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25</xdr:col>
      <xdr:colOff>219074</xdr:colOff>
      <xdr:row>2</xdr:row>
      <xdr:rowOff>171449</xdr:rowOff>
    </xdr:from>
    <xdr:to>
      <xdr:col>31</xdr:col>
      <xdr:colOff>164624</xdr:colOff>
      <xdr:row>6</xdr:row>
      <xdr:rowOff>205649</xdr:rowOff>
    </xdr:to>
    <xdr:sp macro="" textlink="">
      <xdr:nvSpPr>
        <xdr:cNvPr id="14" name="額縁 13">
          <a:hlinkClick xmlns:r="http://schemas.openxmlformats.org/officeDocument/2006/relationships" r:id="rId1"/>
          <a:extLst>
            <a:ext uri="{FF2B5EF4-FFF2-40B4-BE49-F238E27FC236}">
              <a16:creationId xmlns:a16="http://schemas.microsoft.com/office/drawing/2014/main" id="{00000000-0008-0000-0A00-00000E000000}"/>
            </a:ext>
          </a:extLst>
        </xdr:cNvPr>
        <xdr:cNvSpPr/>
      </xdr:nvSpPr>
      <xdr:spPr>
        <a:xfrm>
          <a:off x="5695949" y="514349"/>
          <a:ext cx="1260000" cy="72000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一覧に戻る</a:t>
          </a:r>
        </a:p>
      </xdr:txBody>
    </xdr:sp>
    <xdr:clientData fPrintsWithSheet="0"/>
  </xdr:twoCellAnchor>
  <xdr:twoCellAnchor editAs="oneCell">
    <xdr:from>
      <xdr:col>16</xdr:col>
      <xdr:colOff>90148</xdr:colOff>
      <xdr:row>0</xdr:row>
      <xdr:rowOff>83342</xdr:rowOff>
    </xdr:from>
    <xdr:to>
      <xdr:col>23</xdr:col>
      <xdr:colOff>238125</xdr:colOff>
      <xdr:row>5</xdr:row>
      <xdr:rowOff>107154</xdr:rowOff>
    </xdr:to>
    <xdr:pic>
      <xdr:nvPicPr>
        <xdr:cNvPr id="15" name="図 14">
          <a:extLst>
            <a:ext uri="{FF2B5EF4-FFF2-40B4-BE49-F238E27FC236}">
              <a16:creationId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0648" y="83342"/>
          <a:ext cx="1898196"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nts%20and%20Settings\9102091\Local%20Settings\Temporary%20Internet%20Files\Content.IE5\ORLFQEJ5\&#24037;&#20107;&#25104;&#32318;&#35413;&#23450;&#34920;(H1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72&#20225;&#30011;&#35506;/&#26908;&#26619;&#21729;/1311%20&#24037;&#20107;&#25104;&#32318;&#35413;&#23450;&#34920;/&#24037;&#20107;&#25104;&#32318;&#35413;&#23450;&#34920;(&#26908;&#12469;&#12483;&#12469;)Ver2.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績採点表"/>
      <sheetName val="提出書"/>
      <sheetName val="評定表"/>
      <sheetName val="細目別採点表"/>
      <sheetName val="項目別評定点"/>
      <sheetName val="通知書"/>
      <sheetName val="中間検査副表１"/>
      <sheetName val="修正通知書"/>
      <sheetName val="中間検査副表 ２"/>
      <sheetName val=".4).xls]コスト縮減"/>
      <sheetName val=".4).xls]建設副産物実績表"/>
    </sheetNames>
    <sheetDataSet>
      <sheetData sheetId="0" refreshError="1">
        <row r="3">
          <cell r="A3" t="str">
            <v>様式第1号その１</v>
          </cell>
        </row>
        <row r="5">
          <cell r="A5" t="str">
            <v>事 務 所 名</v>
          </cell>
        </row>
        <row r="6">
          <cell r="A6" t="str">
            <v>起 工 番 号</v>
          </cell>
        </row>
        <row r="7">
          <cell r="A7" t="str">
            <v>請 負 者 名</v>
          </cell>
        </row>
        <row r="8">
          <cell r="A8" t="str">
            <v>業者コード</v>
          </cell>
        </row>
        <row r="9">
          <cell r="A9" t="str">
            <v>考　　査　　項　　目</v>
          </cell>
        </row>
        <row r="11">
          <cell r="A11" t="str">
            <v>項　　目</v>
          </cell>
          <cell r="B11" t="str">
            <v>細　　　別</v>
          </cell>
        </row>
        <row r="12">
          <cell r="A12" t="str">
            <v>1.施工体制</v>
          </cell>
          <cell r="B12" t="str">
            <v>Ⅰ.施工体制一般</v>
          </cell>
        </row>
        <row r="13">
          <cell r="B13" t="str">
            <v>Ⅱ.配置技術者</v>
          </cell>
        </row>
        <row r="14">
          <cell r="A14" t="str">
            <v>2.施工状況</v>
          </cell>
          <cell r="B14" t="str">
            <v>Ⅰ.施工管理</v>
          </cell>
        </row>
        <row r="15">
          <cell r="B15" t="str">
            <v>Ⅱ.工程管理</v>
          </cell>
        </row>
        <row r="16">
          <cell r="B16" t="str">
            <v>Ⅲ.安全対策</v>
          </cell>
        </row>
        <row r="17">
          <cell r="B17" t="str">
            <v>Ⅳ.対外関係</v>
          </cell>
        </row>
        <row r="18">
          <cell r="A18" t="str">
            <v>3.出来形及び</v>
          </cell>
          <cell r="B18" t="str">
            <v>Ⅰ.出来形</v>
          </cell>
        </row>
        <row r="19">
          <cell r="A19" t="str">
            <v>　出来栄え</v>
          </cell>
          <cell r="B19" t="str">
            <v>Ⅱ.品質</v>
          </cell>
        </row>
        <row r="20">
          <cell r="B20" t="str">
            <v>Ⅲ.出来栄え</v>
          </cell>
        </row>
        <row r="21">
          <cell r="A21" t="str">
            <v>4.高度技術</v>
          </cell>
          <cell r="B21" t="str">
            <v>Ⅰ.高度技術力※２</v>
          </cell>
        </row>
        <row r="22">
          <cell r="A22" t="str">
            <v>5.創意工夫</v>
          </cell>
          <cell r="B22" t="str">
            <v>Ⅰ.創意工夫※２</v>
          </cell>
        </row>
        <row r="23">
          <cell r="A23" t="str">
            <v>6.社会性等</v>
          </cell>
          <cell r="B23" t="str">
            <v>Ⅰ.地域への貢献等※３</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力"/>
      <sheetName val="入力画面"/>
      <sheetName val="印刷メニュー"/>
      <sheetName val="登録データ"/>
      <sheetName val="検査時チェック"/>
      <sheetName val="監督員"/>
      <sheetName val="係長"/>
      <sheetName val="課長"/>
      <sheetName val="補足説明書"/>
      <sheetName val="判定（完成）"/>
      <sheetName val="検査員（完成）"/>
      <sheetName val="判定（中間）"/>
      <sheetName val="検査員（中間）"/>
      <sheetName val="建設副産物実績表"/>
      <sheetName val="判定（中間）(5回以降) "/>
      <sheetName val="中間検査副表１"/>
      <sheetName val="中間検査副表２"/>
      <sheetName val="中間検査計算表"/>
      <sheetName val="ICT"/>
      <sheetName val="週休２日"/>
      <sheetName val="成績採点表"/>
      <sheetName val="提出書"/>
      <sheetName val="評定表"/>
      <sheetName val="細目別採点表"/>
      <sheetName val="通知書"/>
      <sheetName val="項目別評定点"/>
      <sheetName val="修正通知書"/>
      <sheetName val="改定履歴"/>
    </sheetNames>
    <sheetDataSet>
      <sheetData sheetId="0" refreshError="1"/>
      <sheetData sheetId="1">
        <row r="43">
          <cell r="R43" t="str">
            <v>４週８休を達成した。</v>
          </cell>
          <cell r="S43">
            <v>8</v>
          </cell>
        </row>
        <row r="44">
          <cell r="R44" t="str">
            <v>４週７休を達成した。</v>
          </cell>
          <cell r="S44">
            <v>7</v>
          </cell>
        </row>
        <row r="45">
          <cell r="R45" t="str">
            <v>４週６休を達成した。</v>
          </cell>
          <cell r="S45">
            <v>6</v>
          </cell>
        </row>
        <row r="46">
          <cell r="S4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3.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4.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5.xml"/><Relationship Id="rId1" Type="http://schemas.openxmlformats.org/officeDocument/2006/relationships/printerSettings" Target="../printerSettings/printerSettings39.bin"/><Relationship Id="rId4"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6.xml"/><Relationship Id="rId1" Type="http://schemas.openxmlformats.org/officeDocument/2006/relationships/printerSettings" Target="../printerSettings/printerSettings40.bin"/><Relationship Id="rId4" Type="http://schemas.openxmlformats.org/officeDocument/2006/relationships/comments" Target="../comments17.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8.xml"/><Relationship Id="rId1" Type="http://schemas.openxmlformats.org/officeDocument/2006/relationships/printerSettings" Target="../printerSettings/printerSettings42.bin"/><Relationship Id="rId4" Type="http://schemas.openxmlformats.org/officeDocument/2006/relationships/comments" Target="../comments18.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0.xml"/><Relationship Id="rId1" Type="http://schemas.openxmlformats.org/officeDocument/2006/relationships/printerSettings" Target="../printerSettings/printerSettings44.bin"/><Relationship Id="rId4" Type="http://schemas.openxmlformats.org/officeDocument/2006/relationships/comments" Target="../comments19.xml"/></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1.xml"/><Relationship Id="rId1" Type="http://schemas.openxmlformats.org/officeDocument/2006/relationships/printerSettings" Target="../printerSettings/printerSettings45.bin"/><Relationship Id="rId4" Type="http://schemas.openxmlformats.org/officeDocument/2006/relationships/comments" Target="../comments20.xml"/></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32.xml"/><Relationship Id="rId1" Type="http://schemas.openxmlformats.org/officeDocument/2006/relationships/printerSettings" Target="../printerSettings/printerSettings46.bin"/><Relationship Id="rId4" Type="http://schemas.openxmlformats.org/officeDocument/2006/relationships/comments" Target="../comments21.xml"/></Relationships>
</file>

<file path=xl/worksheets/_rels/sheet47.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3.xml"/><Relationship Id="rId1" Type="http://schemas.openxmlformats.org/officeDocument/2006/relationships/printerSettings" Target="../printerSettings/printerSettings47.bin"/><Relationship Id="rId4" Type="http://schemas.openxmlformats.org/officeDocument/2006/relationships/comments" Target="../comments22.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35.xml"/><Relationship Id="rId1" Type="http://schemas.openxmlformats.org/officeDocument/2006/relationships/printerSettings" Target="../printerSettings/printerSettings49.bin"/><Relationship Id="rId4" Type="http://schemas.openxmlformats.org/officeDocument/2006/relationships/comments" Target="../comments2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6.xml"/><Relationship Id="rId1" Type="http://schemas.openxmlformats.org/officeDocument/2006/relationships/printerSettings" Target="../printerSettings/printerSettings50.bin"/><Relationship Id="rId4" Type="http://schemas.openxmlformats.org/officeDocument/2006/relationships/comments" Target="../comments24.xml"/></Relationships>
</file>

<file path=xl/worksheets/_rels/sheet51.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37.xml"/><Relationship Id="rId1" Type="http://schemas.openxmlformats.org/officeDocument/2006/relationships/printerSettings" Target="../printerSettings/printerSettings51.bin"/><Relationship Id="rId4" Type="http://schemas.openxmlformats.org/officeDocument/2006/relationships/comments" Target="../comments25.xml"/></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38.xml"/><Relationship Id="rId1" Type="http://schemas.openxmlformats.org/officeDocument/2006/relationships/printerSettings" Target="../printerSettings/printerSettings52.bin"/><Relationship Id="rId4" Type="http://schemas.openxmlformats.org/officeDocument/2006/relationships/comments" Target="../comments26.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41.xml"/><Relationship Id="rId1" Type="http://schemas.openxmlformats.org/officeDocument/2006/relationships/printerSettings" Target="../printerSettings/printerSettings55.bin"/><Relationship Id="rId4" Type="http://schemas.openxmlformats.org/officeDocument/2006/relationships/comments" Target="../comments27.xml"/></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42.xml"/><Relationship Id="rId1" Type="http://schemas.openxmlformats.org/officeDocument/2006/relationships/printerSettings" Target="../printerSettings/printerSettings56.bin"/><Relationship Id="rId4" Type="http://schemas.openxmlformats.org/officeDocument/2006/relationships/comments" Target="../comments28.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43.xml"/><Relationship Id="rId1" Type="http://schemas.openxmlformats.org/officeDocument/2006/relationships/printerSettings" Target="../printerSettings/printerSettings57.bin"/><Relationship Id="rId4" Type="http://schemas.openxmlformats.org/officeDocument/2006/relationships/comments" Target="../comments29.xml"/></Relationships>
</file>

<file path=xl/worksheets/_rels/sheet58.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44.xml"/><Relationship Id="rId1" Type="http://schemas.openxmlformats.org/officeDocument/2006/relationships/printerSettings" Target="../printerSettings/printerSettings58.bin"/><Relationship Id="rId6" Type="http://schemas.openxmlformats.org/officeDocument/2006/relationships/comments" Target="../comments30.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4">
    <tabColor theme="1" tint="0.499984740745262"/>
    <pageSetUpPr fitToPage="1"/>
  </sheetPr>
  <dimension ref="A1:D103"/>
  <sheetViews>
    <sheetView workbookViewId="0">
      <pane xSplit="1" ySplit="2" topLeftCell="B3" activePane="bottomRight" state="frozen"/>
      <selection pane="topRight"/>
      <selection pane="bottomLeft"/>
      <selection pane="bottomRight" activeCell="C11" sqref="C11"/>
    </sheetView>
  </sheetViews>
  <sheetFormatPr defaultColWidth="9" defaultRowHeight="27" customHeight="1"/>
  <cols>
    <col min="1" max="1" width="11.77734375" style="829" customWidth="1"/>
    <col min="2" max="2" width="9" style="829"/>
    <col min="3" max="3" width="30" style="830" customWidth="1"/>
    <col min="4" max="4" width="92.44140625" style="830" customWidth="1"/>
    <col min="5" max="16384" width="9" style="41"/>
  </cols>
  <sheetData>
    <row r="1" spans="1:4" ht="27" customHeight="1">
      <c r="A1" s="828" t="s">
        <v>1139</v>
      </c>
    </row>
    <row r="2" spans="1:4" s="829" customFormat="1" ht="27" customHeight="1">
      <c r="A2" s="831" t="s">
        <v>1140</v>
      </c>
      <c r="B2" s="831"/>
      <c r="C2" s="832" t="s">
        <v>1144</v>
      </c>
      <c r="D2" s="832" t="s">
        <v>1141</v>
      </c>
    </row>
    <row r="3" spans="1:4" ht="27" customHeight="1">
      <c r="A3" s="833">
        <v>44743</v>
      </c>
      <c r="B3" s="829" t="s">
        <v>1143</v>
      </c>
      <c r="D3" s="830" t="s">
        <v>1145</v>
      </c>
    </row>
    <row r="4" spans="1:4" ht="27" customHeight="1">
      <c r="A4" s="834" t="s">
        <v>1142</v>
      </c>
    </row>
    <row r="5" spans="1:4" ht="27" customHeight="1">
      <c r="A5" s="834"/>
    </row>
    <row r="6" spans="1:4" ht="27" customHeight="1">
      <c r="A6" s="833">
        <v>44835</v>
      </c>
      <c r="B6" s="829" t="s">
        <v>1157</v>
      </c>
      <c r="C6" s="830" t="s">
        <v>1763</v>
      </c>
      <c r="D6" s="830" t="s">
        <v>1716</v>
      </c>
    </row>
    <row r="7" spans="1:4" ht="27" customHeight="1">
      <c r="A7" s="834" t="s">
        <v>1159</v>
      </c>
      <c r="B7" s="829" t="s">
        <v>1717</v>
      </c>
      <c r="C7" s="830" t="s">
        <v>1763</v>
      </c>
      <c r="D7" s="830" t="s">
        <v>1718</v>
      </c>
    </row>
    <row r="8" spans="1:4" ht="27" customHeight="1">
      <c r="A8" s="834"/>
      <c r="B8" s="829" t="s">
        <v>1157</v>
      </c>
      <c r="C8" s="1283" t="s">
        <v>1764</v>
      </c>
      <c r="D8" s="830" t="s">
        <v>1719</v>
      </c>
    </row>
    <row r="9" spans="1:4" ht="27" customHeight="1">
      <c r="A9" s="833"/>
      <c r="B9" s="829" t="s">
        <v>1715</v>
      </c>
      <c r="C9" s="1284" t="s">
        <v>1767</v>
      </c>
      <c r="D9" s="830" t="s">
        <v>1714</v>
      </c>
    </row>
    <row r="10" spans="1:4" ht="27" customHeight="1">
      <c r="A10" s="833"/>
    </row>
    <row r="11" spans="1:4" ht="27" customHeight="1">
      <c r="A11" s="833">
        <v>44835</v>
      </c>
      <c r="B11" s="829" t="s">
        <v>1157</v>
      </c>
      <c r="C11" s="1284" t="s">
        <v>1765</v>
      </c>
      <c r="D11" s="830" t="s">
        <v>1762</v>
      </c>
    </row>
    <row r="12" spans="1:4" ht="27" customHeight="1">
      <c r="A12" s="834" t="s">
        <v>1766</v>
      </c>
    </row>
    <row r="13" spans="1:4" ht="27" customHeight="1">
      <c r="A13" s="833"/>
    </row>
    <row r="14" spans="1:4" ht="27" customHeight="1">
      <c r="A14" s="834"/>
    </row>
    <row r="15" spans="1:4" ht="27" customHeight="1">
      <c r="A15" s="834"/>
    </row>
    <row r="16" spans="1:4" ht="27" customHeight="1">
      <c r="A16" s="833"/>
    </row>
    <row r="17" spans="1:1" ht="27" customHeight="1">
      <c r="A17" s="834"/>
    </row>
    <row r="18" spans="1:1" ht="27" customHeight="1">
      <c r="A18" s="833"/>
    </row>
    <row r="19" spans="1:1" ht="27" customHeight="1">
      <c r="A19" s="834"/>
    </row>
    <row r="20" spans="1:1" ht="27" customHeight="1">
      <c r="A20" s="834"/>
    </row>
    <row r="21" spans="1:1" ht="27" customHeight="1">
      <c r="A21" s="833"/>
    </row>
    <row r="22" spans="1:1" ht="27" customHeight="1">
      <c r="A22" s="834"/>
    </row>
    <row r="23" spans="1:1" ht="27" customHeight="1">
      <c r="A23" s="833"/>
    </row>
    <row r="24" spans="1:1" ht="27" customHeight="1">
      <c r="A24" s="834"/>
    </row>
    <row r="25" spans="1:1" ht="27" customHeight="1">
      <c r="A25" s="834"/>
    </row>
    <row r="26" spans="1:1" ht="27" customHeight="1">
      <c r="A26" s="833"/>
    </row>
    <row r="27" spans="1:1" ht="27" customHeight="1">
      <c r="A27" s="833"/>
    </row>
    <row r="28" spans="1:1" ht="27" customHeight="1">
      <c r="A28" s="833"/>
    </row>
    <row r="29" spans="1:1" ht="27" customHeight="1">
      <c r="A29" s="833"/>
    </row>
    <row r="30" spans="1:1" ht="27" customHeight="1">
      <c r="A30" s="834"/>
    </row>
    <row r="31" spans="1:1" ht="27" customHeight="1">
      <c r="A31" s="833"/>
    </row>
    <row r="32" spans="1:1" ht="27" customHeight="1">
      <c r="A32" s="833"/>
    </row>
    <row r="33" spans="1:1" ht="27" customHeight="1">
      <c r="A33" s="833"/>
    </row>
    <row r="34" spans="1:1" ht="27" customHeight="1">
      <c r="A34" s="833"/>
    </row>
    <row r="35" spans="1:1" ht="27" customHeight="1">
      <c r="A35" s="833"/>
    </row>
    <row r="36" spans="1:1" ht="27" customHeight="1">
      <c r="A36" s="833"/>
    </row>
    <row r="37" spans="1:1" ht="27" customHeight="1">
      <c r="A37" s="833"/>
    </row>
    <row r="38" spans="1:1" ht="27" customHeight="1">
      <c r="A38" s="833"/>
    </row>
    <row r="39" spans="1:1" ht="27" customHeight="1">
      <c r="A39" s="833"/>
    </row>
    <row r="40" spans="1:1" ht="27" customHeight="1">
      <c r="A40" s="833"/>
    </row>
    <row r="41" spans="1:1" ht="27" customHeight="1">
      <c r="A41" s="833"/>
    </row>
    <row r="42" spans="1:1" ht="27" customHeight="1">
      <c r="A42" s="833"/>
    </row>
    <row r="43" spans="1:1" ht="27" customHeight="1">
      <c r="A43" s="833"/>
    </row>
    <row r="44" spans="1:1" ht="27" customHeight="1">
      <c r="A44" s="833"/>
    </row>
    <row r="45" spans="1:1" ht="27" customHeight="1">
      <c r="A45" s="833"/>
    </row>
    <row r="46" spans="1:1" ht="27" customHeight="1">
      <c r="A46" s="833"/>
    </row>
    <row r="47" spans="1:1" ht="27" customHeight="1">
      <c r="A47" s="833"/>
    </row>
    <row r="48" spans="1:1" ht="27" customHeight="1">
      <c r="A48" s="833"/>
    </row>
    <row r="49" spans="1:1" ht="27" customHeight="1">
      <c r="A49" s="833"/>
    </row>
    <row r="50" spans="1:1" ht="27" customHeight="1">
      <c r="A50" s="833"/>
    </row>
    <row r="51" spans="1:1" ht="27" customHeight="1">
      <c r="A51" s="833"/>
    </row>
    <row r="52" spans="1:1" ht="27" customHeight="1">
      <c r="A52" s="833"/>
    </row>
    <row r="53" spans="1:1" ht="27" customHeight="1">
      <c r="A53" s="833"/>
    </row>
    <row r="54" spans="1:1" ht="27" customHeight="1">
      <c r="A54" s="833"/>
    </row>
    <row r="55" spans="1:1" ht="27" customHeight="1">
      <c r="A55" s="833"/>
    </row>
    <row r="56" spans="1:1" ht="27" customHeight="1">
      <c r="A56" s="833"/>
    </row>
    <row r="59" spans="1:1" ht="27" customHeight="1">
      <c r="A59" s="833"/>
    </row>
    <row r="60" spans="1:1" ht="27" customHeight="1">
      <c r="A60" s="833"/>
    </row>
    <row r="61" spans="1:1" ht="27" customHeight="1">
      <c r="A61" s="833"/>
    </row>
    <row r="62" spans="1:1" ht="27" customHeight="1">
      <c r="A62" s="833"/>
    </row>
    <row r="63" spans="1:1" ht="27" customHeight="1">
      <c r="A63" s="833"/>
    </row>
    <row r="64" spans="1:1" ht="27" customHeight="1">
      <c r="A64" s="833"/>
    </row>
    <row r="65" spans="1:4" ht="27" customHeight="1">
      <c r="A65" s="833"/>
    </row>
    <row r="66" spans="1:4" ht="27" customHeight="1">
      <c r="A66" s="833"/>
    </row>
    <row r="67" spans="1:4" ht="27" customHeight="1">
      <c r="A67" s="833"/>
    </row>
    <row r="68" spans="1:4" ht="27" customHeight="1">
      <c r="A68" s="833"/>
    </row>
    <row r="69" spans="1:4" ht="27" customHeight="1">
      <c r="A69" s="833"/>
    </row>
    <row r="70" spans="1:4" ht="27" customHeight="1">
      <c r="A70" s="833"/>
    </row>
    <row r="71" spans="1:4" ht="27" customHeight="1">
      <c r="A71" s="833"/>
    </row>
    <row r="72" spans="1:4" ht="27" customHeight="1">
      <c r="A72" s="833"/>
    </row>
    <row r="73" spans="1:4" ht="27" customHeight="1">
      <c r="A73" s="833"/>
    </row>
    <row r="74" spans="1:4" ht="27" customHeight="1">
      <c r="A74" s="833"/>
    </row>
    <row r="75" spans="1:4" ht="27" customHeight="1">
      <c r="A75" s="833"/>
    </row>
    <row r="76" spans="1:4" ht="27" customHeight="1">
      <c r="A76" s="833"/>
    </row>
    <row r="77" spans="1:4" ht="27" customHeight="1">
      <c r="A77" s="833"/>
    </row>
    <row r="78" spans="1:4" ht="27" customHeight="1">
      <c r="A78" s="833"/>
    </row>
    <row r="79" spans="1:4" s="829" customFormat="1" ht="27" customHeight="1">
      <c r="A79" s="833"/>
      <c r="C79" s="830"/>
      <c r="D79" s="830"/>
    </row>
    <row r="80" spans="1:4" s="829" customFormat="1" ht="27" customHeight="1">
      <c r="A80" s="833"/>
      <c r="C80" s="830"/>
      <c r="D80" s="830"/>
    </row>
    <row r="81" spans="1:4" s="829" customFormat="1" ht="27" customHeight="1">
      <c r="A81" s="833"/>
      <c r="C81" s="830"/>
      <c r="D81" s="830"/>
    </row>
    <row r="82" spans="1:4" s="829" customFormat="1" ht="27" customHeight="1">
      <c r="A82" s="833"/>
      <c r="C82" s="830"/>
      <c r="D82" s="830"/>
    </row>
    <row r="83" spans="1:4" s="829" customFormat="1" ht="27" customHeight="1">
      <c r="A83" s="833"/>
      <c r="C83" s="830"/>
      <c r="D83" s="830"/>
    </row>
    <row r="84" spans="1:4" s="829" customFormat="1" ht="27" customHeight="1">
      <c r="A84" s="833"/>
      <c r="C84" s="830"/>
      <c r="D84" s="830"/>
    </row>
    <row r="85" spans="1:4" s="829" customFormat="1" ht="27" customHeight="1">
      <c r="A85" s="833"/>
      <c r="C85" s="830"/>
      <c r="D85" s="830"/>
    </row>
    <row r="86" spans="1:4" s="829" customFormat="1" ht="27" customHeight="1">
      <c r="A86" s="833"/>
      <c r="C86" s="830"/>
      <c r="D86" s="830"/>
    </row>
    <row r="87" spans="1:4" s="829" customFormat="1" ht="27" customHeight="1">
      <c r="A87" s="833"/>
      <c r="C87" s="830"/>
      <c r="D87" s="830"/>
    </row>
    <row r="88" spans="1:4" s="829" customFormat="1" ht="27" customHeight="1">
      <c r="A88" s="833"/>
      <c r="C88" s="830"/>
      <c r="D88" s="830"/>
    </row>
    <row r="89" spans="1:4" s="829" customFormat="1" ht="27" customHeight="1">
      <c r="A89" s="833"/>
      <c r="C89" s="830"/>
      <c r="D89" s="830"/>
    </row>
    <row r="90" spans="1:4" s="829" customFormat="1" ht="27" customHeight="1">
      <c r="A90" s="833"/>
      <c r="C90" s="830"/>
      <c r="D90" s="830"/>
    </row>
    <row r="91" spans="1:4" s="829" customFormat="1" ht="27" customHeight="1">
      <c r="A91" s="833"/>
      <c r="C91" s="830"/>
      <c r="D91" s="830"/>
    </row>
    <row r="92" spans="1:4" s="829" customFormat="1" ht="27" customHeight="1">
      <c r="A92" s="833"/>
      <c r="C92" s="830"/>
      <c r="D92" s="830"/>
    </row>
    <row r="93" spans="1:4" s="829" customFormat="1" ht="27" customHeight="1">
      <c r="A93" s="833"/>
      <c r="C93" s="830"/>
      <c r="D93" s="830"/>
    </row>
    <row r="94" spans="1:4" s="829" customFormat="1" ht="27" customHeight="1">
      <c r="A94" s="833"/>
      <c r="C94" s="830"/>
      <c r="D94" s="830"/>
    </row>
    <row r="95" spans="1:4" s="829" customFormat="1" ht="27" customHeight="1">
      <c r="A95" s="833"/>
      <c r="C95" s="830"/>
      <c r="D95" s="830"/>
    </row>
    <row r="96" spans="1:4" s="829" customFormat="1" ht="27" customHeight="1">
      <c r="A96" s="833"/>
      <c r="C96" s="830"/>
      <c r="D96" s="830"/>
    </row>
    <row r="97" spans="1:4" s="829" customFormat="1" ht="27" customHeight="1">
      <c r="A97" s="833"/>
      <c r="C97" s="830"/>
      <c r="D97" s="830"/>
    </row>
    <row r="98" spans="1:4" s="829" customFormat="1" ht="27" customHeight="1">
      <c r="A98" s="833"/>
      <c r="C98" s="830"/>
      <c r="D98" s="830"/>
    </row>
    <row r="99" spans="1:4" s="829" customFormat="1" ht="27" customHeight="1">
      <c r="A99" s="833"/>
      <c r="C99" s="830"/>
      <c r="D99" s="830"/>
    </row>
    <row r="100" spans="1:4" s="829" customFormat="1" ht="27" customHeight="1">
      <c r="A100" s="833"/>
      <c r="C100" s="830"/>
      <c r="D100" s="830"/>
    </row>
    <row r="101" spans="1:4" s="829" customFormat="1" ht="27" customHeight="1">
      <c r="A101" s="833"/>
      <c r="C101" s="830"/>
      <c r="D101" s="830"/>
    </row>
    <row r="102" spans="1:4" s="829" customFormat="1" ht="27" customHeight="1">
      <c r="A102" s="833"/>
      <c r="C102" s="830"/>
      <c r="D102" s="830"/>
    </row>
    <row r="103" spans="1:4" s="829" customFormat="1" ht="27" customHeight="1">
      <c r="A103" s="833"/>
      <c r="C103" s="830"/>
      <c r="D103" s="830"/>
    </row>
  </sheetData>
  <phoneticPr fontId="10"/>
  <pageMargins left="0.78740157480314965" right="0.39370078740157483" top="0.59055118110236227" bottom="0.39370078740157483" header="0.31496062992125984" footer="0.31496062992125984"/>
  <pageSetup paperSize="8" scale="7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56"/>
  <sheetViews>
    <sheetView view="pageBreakPreview" zoomScale="80" zoomScaleNormal="100" zoomScaleSheetLayoutView="80" workbookViewId="0"/>
  </sheetViews>
  <sheetFormatPr defaultColWidth="9" defaultRowHeight="13.2"/>
  <cols>
    <col min="1" max="1" width="3.109375" style="98" customWidth="1"/>
    <col min="2" max="2" width="2.6640625" style="98" customWidth="1"/>
    <col min="3" max="3" width="8.33203125" style="98" customWidth="1"/>
    <col min="4" max="9" width="10.33203125" style="98" customWidth="1"/>
    <col min="10" max="10" width="8.33203125" style="98" customWidth="1"/>
    <col min="11" max="11" width="2.6640625" style="98" customWidth="1"/>
    <col min="12" max="12" width="3.6640625" style="98" customWidth="1"/>
    <col min="13" max="16384" width="9" style="98"/>
  </cols>
  <sheetData>
    <row r="1" spans="1:12">
      <c r="A1" s="98" t="s">
        <v>300</v>
      </c>
    </row>
    <row r="2" spans="1:12" ht="6" customHeight="1"/>
    <row r="3" spans="1:12" ht="6" customHeight="1"/>
    <row r="4" spans="1:12" ht="6" customHeight="1"/>
    <row r="5" spans="1:12" ht="16.2">
      <c r="A5" s="99" t="s">
        <v>301</v>
      </c>
      <c r="B5" s="99"/>
      <c r="C5" s="99"/>
      <c r="D5" s="99"/>
      <c r="E5" s="99"/>
      <c r="F5" s="99"/>
      <c r="G5" s="99"/>
      <c r="H5" s="99"/>
      <c r="I5" s="99"/>
      <c r="J5" s="99"/>
      <c r="K5" s="99"/>
    </row>
    <row r="6" spans="1:12" ht="6" customHeight="1"/>
    <row r="7" spans="1:12" ht="6" customHeight="1"/>
    <row r="8" spans="1:12" ht="6" customHeight="1"/>
    <row r="9" spans="1:12">
      <c r="G9" s="100" t="s">
        <v>252</v>
      </c>
      <c r="H9" s="1670">
        <v>37778</v>
      </c>
      <c r="I9" s="1670"/>
      <c r="J9" s="1670"/>
      <c r="K9" s="1670"/>
    </row>
    <row r="11" spans="1:12">
      <c r="G11" s="101"/>
    </row>
    <row r="12" spans="1:12">
      <c r="C12" s="1671" t="str">
        <f>"福岡県"&amp;入力シート!C5&amp;"長"</f>
        <v>福岡県○○県土整備事務所長</v>
      </c>
      <c r="D12" s="1671"/>
      <c r="E12" s="1671"/>
      <c r="F12" s="101" t="s">
        <v>282</v>
      </c>
    </row>
    <row r="14" spans="1:12">
      <c r="H14" s="1672" t="str">
        <f>入力シート!C25</f>
        <v>福岡市博多区東公園７－７</v>
      </c>
      <c r="I14" s="1591"/>
      <c r="J14" s="1591"/>
      <c r="K14" s="1591"/>
      <c r="L14" s="1591"/>
    </row>
    <row r="15" spans="1:12">
      <c r="H15" s="1591"/>
      <c r="I15" s="1591"/>
      <c r="J15" s="1591"/>
      <c r="K15" s="1591"/>
      <c r="L15" s="1591"/>
    </row>
    <row r="16" spans="1:12">
      <c r="H16" s="1673" t="str">
        <f>入力シート!C26</f>
        <v>(株）福岡企画技調</v>
      </c>
      <c r="I16" s="1595"/>
      <c r="J16" s="1595"/>
      <c r="K16" s="1595"/>
      <c r="L16" s="1595"/>
    </row>
    <row r="17" spans="1:12">
      <c r="H17" s="1674" t="str">
        <f>入力シート!C27</f>
        <v>代表取締役　企画太郎</v>
      </c>
      <c r="I17" s="1599"/>
      <c r="J17" s="1599"/>
      <c r="K17" s="1599"/>
      <c r="L17" s="1599"/>
    </row>
    <row r="18" spans="1:12" ht="13.5" customHeight="1"/>
    <row r="19" spans="1:12" ht="6" customHeight="1"/>
    <row r="20" spans="1:12" ht="6" customHeight="1"/>
    <row r="21" spans="1:12" ht="14.4">
      <c r="A21" s="102" t="s">
        <v>302</v>
      </c>
      <c r="B21" s="102"/>
      <c r="C21" s="102"/>
      <c r="D21" s="102"/>
      <c r="E21" s="102"/>
      <c r="F21" s="102"/>
      <c r="G21" s="102"/>
      <c r="H21" s="102"/>
      <c r="I21" s="102"/>
      <c r="J21" s="102"/>
      <c r="K21" s="102"/>
    </row>
    <row r="22" spans="1:12" ht="13.5" customHeight="1">
      <c r="A22" s="103"/>
      <c r="B22" s="103"/>
      <c r="C22" s="103"/>
      <c r="D22" s="103"/>
      <c r="E22" s="103"/>
      <c r="F22" s="103"/>
      <c r="G22" s="103"/>
      <c r="H22" s="103"/>
      <c r="I22" s="103"/>
      <c r="J22" s="103"/>
      <c r="K22" s="103"/>
    </row>
    <row r="23" spans="1:12" ht="9" customHeight="1"/>
    <row r="24" spans="1:12">
      <c r="B24" s="98" t="s">
        <v>303</v>
      </c>
    </row>
    <row r="25" spans="1:12" ht="9" customHeight="1"/>
    <row r="26" spans="1:12" ht="9" customHeight="1"/>
    <row r="27" spans="1:12" ht="9" customHeight="1"/>
    <row r="28" spans="1:12" ht="22.5" customHeight="1">
      <c r="B28" s="1638" t="s">
        <v>304</v>
      </c>
      <c r="C28" s="1639"/>
      <c r="D28" s="1642" t="str">
        <f>"第50"&amp;入力シート!C3&amp;"-"&amp;入力シート!C4&amp;"号　"&amp;入力シート!C10</f>
        <v>第503-12345-001号　県道博多天神線排水性舗装工事（第２工区）</v>
      </c>
      <c r="E28" s="1643"/>
      <c r="F28" s="1644"/>
      <c r="G28" s="1648" t="s">
        <v>305</v>
      </c>
      <c r="H28" s="1656" t="str">
        <f>TEXT(入力シート!C14,"令和e年m月d日")&amp;"～"</f>
        <v>令和3年7月2日～</v>
      </c>
      <c r="I28" s="1657"/>
      <c r="J28" s="1657"/>
      <c r="K28" s="1658"/>
    </row>
    <row r="29" spans="1:12" ht="22.5" customHeight="1">
      <c r="B29" s="1640"/>
      <c r="C29" s="1641"/>
      <c r="D29" s="1645"/>
      <c r="E29" s="1646"/>
      <c r="F29" s="1647"/>
      <c r="G29" s="1649"/>
      <c r="H29" s="1650" t="str">
        <f>TEXT(入力シート!C15,"令和e年m月d日")</f>
        <v>令和3年9月27日</v>
      </c>
      <c r="I29" s="1651"/>
      <c r="J29" s="1651"/>
      <c r="K29" s="1652"/>
    </row>
    <row r="30" spans="1:12" ht="27" customHeight="1">
      <c r="B30" s="1659" t="s">
        <v>306</v>
      </c>
      <c r="C30" s="1659"/>
      <c r="D30" s="1660">
        <f>入力シート!C13</f>
        <v>44378</v>
      </c>
      <c r="E30" s="1661"/>
      <c r="F30" s="1661"/>
      <c r="G30" s="104" t="s">
        <v>307</v>
      </c>
      <c r="H30" s="1662">
        <f>入力シート!C24</f>
        <v>13000000</v>
      </c>
      <c r="I30" s="1663"/>
      <c r="J30" s="1663"/>
      <c r="K30" s="1664"/>
    </row>
    <row r="31" spans="1:12" ht="27" customHeight="1">
      <c r="B31" s="1665" t="s">
        <v>308</v>
      </c>
      <c r="C31" s="1666"/>
      <c r="D31" s="1667"/>
      <c r="E31" s="105" t="s">
        <v>309</v>
      </c>
      <c r="F31" s="1668"/>
      <c r="G31" s="1668"/>
      <c r="H31" s="1668"/>
      <c r="I31" s="1668"/>
      <c r="J31" s="1668"/>
      <c r="K31" s="1669"/>
    </row>
    <row r="32" spans="1:12" ht="9.9" customHeight="1">
      <c r="B32" s="106"/>
      <c r="C32" s="107"/>
      <c r="D32" s="107"/>
      <c r="E32" s="108"/>
      <c r="F32" s="108"/>
      <c r="G32" s="108"/>
      <c r="H32" s="108"/>
      <c r="I32" s="108"/>
      <c r="J32" s="108"/>
      <c r="K32" s="109"/>
    </row>
    <row r="33" spans="1:11" ht="19.350000000000001" customHeight="1">
      <c r="B33" s="110"/>
      <c r="C33" s="1653" t="s">
        <v>310</v>
      </c>
      <c r="D33" s="1654"/>
      <c r="E33" s="1654"/>
      <c r="F33" s="1654"/>
      <c r="G33" s="1654"/>
      <c r="H33" s="1654"/>
      <c r="I33" s="1654"/>
      <c r="J33" s="1655"/>
      <c r="K33" s="109"/>
    </row>
    <row r="34" spans="1:11" ht="19.350000000000001" customHeight="1">
      <c r="B34" s="110"/>
      <c r="C34" s="111"/>
      <c r="D34" s="112"/>
      <c r="E34" s="112"/>
      <c r="F34" s="112"/>
      <c r="G34" s="112"/>
      <c r="H34" s="112"/>
      <c r="I34" s="112"/>
      <c r="J34" s="113"/>
      <c r="K34" s="109"/>
    </row>
    <row r="35" spans="1:11" ht="19.350000000000001" customHeight="1">
      <c r="B35" s="110"/>
      <c r="C35" s="111"/>
      <c r="D35" s="112"/>
      <c r="E35" s="112"/>
      <c r="F35" s="112"/>
      <c r="G35" s="112"/>
      <c r="H35" s="112"/>
      <c r="I35" s="112"/>
      <c r="J35" s="113"/>
      <c r="K35" s="109"/>
    </row>
    <row r="36" spans="1:11" ht="19.350000000000001" customHeight="1">
      <c r="B36" s="110"/>
      <c r="C36" s="111"/>
      <c r="D36" s="112"/>
      <c r="E36" s="112"/>
      <c r="F36" s="112"/>
      <c r="G36" s="112"/>
      <c r="H36" s="112"/>
      <c r="I36" s="112"/>
      <c r="J36" s="113"/>
      <c r="K36" s="109"/>
    </row>
    <row r="37" spans="1:11" ht="19.350000000000001" customHeight="1">
      <c r="B37" s="110"/>
      <c r="C37" s="111"/>
      <c r="D37" s="112"/>
      <c r="E37" s="112"/>
      <c r="F37" s="112"/>
      <c r="G37" s="112"/>
      <c r="H37" s="112"/>
      <c r="I37" s="112"/>
      <c r="J37" s="113"/>
      <c r="K37" s="109"/>
    </row>
    <row r="38" spans="1:11" ht="19.350000000000001" customHeight="1">
      <c r="B38" s="110"/>
      <c r="C38" s="111"/>
      <c r="D38" s="112"/>
      <c r="E38" s="112"/>
      <c r="F38" s="112"/>
      <c r="G38" s="112"/>
      <c r="H38" s="112"/>
      <c r="I38" s="112"/>
      <c r="J38" s="113"/>
      <c r="K38" s="109"/>
    </row>
    <row r="39" spans="1:11" ht="19.350000000000001" customHeight="1">
      <c r="B39" s="110"/>
      <c r="C39" s="111"/>
      <c r="D39" s="112"/>
      <c r="E39" s="112"/>
      <c r="F39" s="112"/>
      <c r="G39" s="112"/>
      <c r="H39" s="112"/>
      <c r="I39" s="112"/>
      <c r="J39" s="113"/>
      <c r="K39" s="109"/>
    </row>
    <row r="40" spans="1:11" ht="19.350000000000001" customHeight="1">
      <c r="B40" s="110"/>
      <c r="C40" s="111"/>
      <c r="D40" s="112"/>
      <c r="E40" s="112"/>
      <c r="F40" s="112"/>
      <c r="G40" s="112"/>
      <c r="H40" s="112"/>
      <c r="I40" s="112"/>
      <c r="J40" s="113"/>
      <c r="K40" s="109"/>
    </row>
    <row r="41" spans="1:11" ht="19.350000000000001" customHeight="1">
      <c r="B41" s="110"/>
      <c r="C41" s="111"/>
      <c r="D41" s="112"/>
      <c r="E41" s="112"/>
      <c r="F41" s="112"/>
      <c r="G41" s="112"/>
      <c r="H41" s="112"/>
      <c r="I41" s="112"/>
      <c r="J41" s="113"/>
      <c r="K41" s="109"/>
    </row>
    <row r="42" spans="1:11" ht="19.350000000000001" customHeight="1">
      <c r="B42" s="110"/>
      <c r="C42" s="111"/>
      <c r="D42" s="112"/>
      <c r="E42" s="112"/>
      <c r="F42" s="112"/>
      <c r="G42" s="112"/>
      <c r="H42" s="112"/>
      <c r="I42" s="112"/>
      <c r="J42" s="113"/>
      <c r="K42" s="109"/>
    </row>
    <row r="43" spans="1:11" ht="19.350000000000001" customHeight="1">
      <c r="B43" s="110"/>
      <c r="C43" s="111"/>
      <c r="D43" s="112"/>
      <c r="E43" s="112"/>
      <c r="F43" s="112"/>
      <c r="G43" s="112"/>
      <c r="H43" s="112"/>
      <c r="I43" s="112"/>
      <c r="J43" s="113"/>
      <c r="K43" s="109"/>
    </row>
    <row r="44" spans="1:11" ht="19.350000000000001" customHeight="1">
      <c r="B44" s="110"/>
      <c r="C44" s="111"/>
      <c r="D44" s="112"/>
      <c r="E44" s="112"/>
      <c r="F44" s="112"/>
      <c r="G44" s="112"/>
      <c r="H44" s="112"/>
      <c r="I44" s="112"/>
      <c r="J44" s="113"/>
      <c r="K44" s="109"/>
    </row>
    <row r="45" spans="1:11" ht="19.350000000000001" customHeight="1">
      <c r="B45" s="110"/>
      <c r="C45" s="111"/>
      <c r="D45" s="112"/>
      <c r="E45" s="112"/>
      <c r="F45" s="112"/>
      <c r="G45" s="112"/>
      <c r="H45" s="112"/>
      <c r="I45" s="112"/>
      <c r="J45" s="113"/>
      <c r="K45" s="109"/>
    </row>
    <row r="46" spans="1:11" ht="19.350000000000001" customHeight="1">
      <c r="B46" s="110"/>
      <c r="C46" s="111"/>
      <c r="D46" s="112"/>
      <c r="E46" s="112"/>
      <c r="F46" s="112"/>
      <c r="G46" s="112"/>
      <c r="H46" s="112"/>
      <c r="I46" s="112"/>
      <c r="J46" s="113"/>
      <c r="K46" s="109"/>
    </row>
    <row r="47" spans="1:11" ht="19.350000000000001" customHeight="1">
      <c r="B47" s="110"/>
      <c r="C47" s="111"/>
      <c r="D47" s="112"/>
      <c r="E47" s="112"/>
      <c r="F47" s="112"/>
      <c r="G47" s="112"/>
      <c r="H47" s="112"/>
      <c r="I47" s="112"/>
      <c r="J47" s="113"/>
      <c r="K47" s="109"/>
    </row>
    <row r="48" spans="1:11" ht="19.350000000000001" customHeight="1">
      <c r="A48" s="319"/>
      <c r="B48" s="110"/>
      <c r="C48" s="111"/>
      <c r="D48" s="112"/>
      <c r="E48" s="112"/>
      <c r="F48" s="112"/>
      <c r="G48" s="112"/>
      <c r="H48" s="112"/>
      <c r="I48" s="112"/>
      <c r="J48" s="113"/>
      <c r="K48" s="109"/>
    </row>
    <row r="49" spans="2:11" ht="19.350000000000001" customHeight="1">
      <c r="B49" s="110"/>
      <c r="C49" s="111"/>
      <c r="D49" s="112"/>
      <c r="E49" s="112"/>
      <c r="F49" s="112"/>
      <c r="G49" s="112"/>
      <c r="H49" s="112"/>
      <c r="I49" s="112"/>
      <c r="J49" s="113"/>
      <c r="K49" s="109"/>
    </row>
    <row r="50" spans="2:11" ht="19.350000000000001" customHeight="1">
      <c r="B50" s="110"/>
      <c r="C50" s="111"/>
      <c r="D50" s="112"/>
      <c r="E50" s="112"/>
      <c r="F50" s="112"/>
      <c r="G50" s="112"/>
      <c r="H50" s="112"/>
      <c r="I50" s="112"/>
      <c r="J50" s="113"/>
      <c r="K50" s="109"/>
    </row>
    <row r="51" spans="2:11" ht="19.350000000000001" customHeight="1">
      <c r="B51" s="110"/>
      <c r="C51" s="114"/>
      <c r="D51" s="115"/>
      <c r="E51" s="115"/>
      <c r="F51" s="115"/>
      <c r="G51" s="115"/>
      <c r="H51" s="115"/>
      <c r="I51" s="115"/>
      <c r="J51" s="116"/>
      <c r="K51" s="109"/>
    </row>
    <row r="52" spans="2:11" ht="9.9" customHeight="1">
      <c r="B52" s="117"/>
      <c r="C52" s="118"/>
      <c r="D52" s="118"/>
      <c r="E52" s="118"/>
      <c r="F52" s="118"/>
      <c r="G52" s="118"/>
      <c r="H52" s="118"/>
      <c r="I52" s="118"/>
      <c r="J52" s="118"/>
      <c r="K52" s="119"/>
    </row>
    <row r="54" spans="2:11">
      <c r="B54" s="120" t="s">
        <v>311</v>
      </c>
      <c r="C54" s="121" t="s">
        <v>312</v>
      </c>
    </row>
    <row r="55" spans="2:11">
      <c r="C55" s="122" t="s">
        <v>313</v>
      </c>
    </row>
    <row r="56" spans="2:11">
      <c r="B56" s="123"/>
      <c r="C56" s="123"/>
      <c r="D56" s="121"/>
    </row>
  </sheetData>
  <mergeCells count="16">
    <mergeCell ref="H9:K9"/>
    <mergeCell ref="C12:E12"/>
    <mergeCell ref="H14:L15"/>
    <mergeCell ref="H16:L16"/>
    <mergeCell ref="H17:L17"/>
    <mergeCell ref="B28:C29"/>
    <mergeCell ref="D28:F29"/>
    <mergeCell ref="G28:G29"/>
    <mergeCell ref="H29:K29"/>
    <mergeCell ref="C33:J33"/>
    <mergeCell ref="H28:K28"/>
    <mergeCell ref="B30:C30"/>
    <mergeCell ref="D30:F30"/>
    <mergeCell ref="H30:K30"/>
    <mergeCell ref="B31:D31"/>
    <mergeCell ref="F31:K31"/>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rowBreaks count="1" manualBreakCount="1">
    <brk id="55" max="11"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5:Y54"/>
  <sheetViews>
    <sheetView showZeros="0" view="pageBreakPreview" zoomScale="80" zoomScaleNormal="95" zoomScaleSheetLayoutView="80" workbookViewId="0">
      <selection activeCell="AR26" sqref="AR26"/>
    </sheetView>
  </sheetViews>
  <sheetFormatPr defaultColWidth="3.21875" defaultRowHeight="13.2"/>
  <cols>
    <col min="1" max="16384" width="3.21875" style="126"/>
  </cols>
  <sheetData>
    <row r="5" spans="1:25">
      <c r="A5" s="124" t="s">
        <v>346</v>
      </c>
      <c r="B5" s="151"/>
      <c r="C5" s="151"/>
      <c r="D5" s="151"/>
      <c r="E5" s="151"/>
      <c r="F5" s="151"/>
      <c r="G5" s="151"/>
      <c r="H5" s="151"/>
      <c r="I5" s="151"/>
      <c r="J5" s="151"/>
      <c r="K5" s="151"/>
      <c r="L5" s="151"/>
      <c r="M5" s="151"/>
      <c r="N5" s="151"/>
      <c r="O5" s="151"/>
      <c r="P5" s="151"/>
      <c r="Q5" s="151"/>
      <c r="R5" s="151"/>
      <c r="S5" s="151"/>
      <c r="T5" s="151"/>
      <c r="U5" s="151"/>
      <c r="V5" s="151"/>
      <c r="W5" s="151"/>
      <c r="X5" s="151"/>
      <c r="Y5" s="151"/>
    </row>
    <row r="6" spans="1:25">
      <c r="A6" s="151"/>
      <c r="B6" s="151"/>
      <c r="C6" s="151"/>
      <c r="D6" s="151"/>
      <c r="E6" s="151"/>
      <c r="F6" s="151"/>
      <c r="G6" s="151"/>
      <c r="H6" s="151"/>
      <c r="I6" s="151"/>
      <c r="J6" s="151"/>
      <c r="K6" s="151"/>
      <c r="L6" s="151"/>
      <c r="M6" s="151"/>
      <c r="N6" s="151"/>
      <c r="O6" s="151"/>
      <c r="P6" s="151"/>
      <c r="Q6" s="151"/>
      <c r="R6" s="151"/>
      <c r="S6" s="151"/>
      <c r="T6" s="151"/>
      <c r="U6" s="151"/>
      <c r="V6" s="151"/>
      <c r="W6" s="151"/>
      <c r="X6" s="151"/>
      <c r="Y6" s="151"/>
    </row>
    <row r="7" spans="1:25" ht="26.1" customHeight="1">
      <c r="A7" s="1679" t="s">
        <v>347</v>
      </c>
      <c r="B7" s="1680"/>
      <c r="C7" s="1680"/>
      <c r="D7" s="1680"/>
      <c r="E7" s="1680"/>
      <c r="F7" s="1680"/>
      <c r="G7" s="1680"/>
      <c r="H7" s="1680"/>
      <c r="I7" s="1680"/>
      <c r="J7" s="1680"/>
      <c r="K7" s="1680"/>
      <c r="L7" s="1680"/>
      <c r="M7" s="1680"/>
      <c r="N7" s="1680"/>
      <c r="O7" s="1680"/>
      <c r="P7" s="1680"/>
      <c r="Q7" s="1680"/>
      <c r="R7" s="1680"/>
      <c r="S7" s="1680"/>
      <c r="T7" s="1680"/>
      <c r="U7" s="1680"/>
      <c r="V7" s="1680"/>
      <c r="W7" s="1680"/>
      <c r="X7" s="1680"/>
      <c r="Y7" s="1681"/>
    </row>
    <row r="8" spans="1:25" ht="26.1" customHeight="1">
      <c r="A8" s="1682" t="s">
        <v>348</v>
      </c>
      <c r="B8" s="1683"/>
      <c r="C8" s="1683"/>
      <c r="D8" s="1683"/>
      <c r="E8" s="1683"/>
      <c r="F8" s="1683"/>
      <c r="G8" s="1683"/>
      <c r="H8" s="1683"/>
      <c r="I8" s="1683"/>
      <c r="J8" s="1683"/>
      <c r="K8" s="1683"/>
      <c r="L8" s="1683"/>
      <c r="M8" s="1683"/>
      <c r="N8" s="1683"/>
      <c r="O8" s="1683"/>
      <c r="P8" s="1683"/>
      <c r="Q8" s="1683"/>
      <c r="R8" s="1683"/>
      <c r="S8" s="1683"/>
      <c r="T8" s="1683"/>
      <c r="U8" s="1683"/>
      <c r="V8" s="1683"/>
      <c r="W8" s="1683"/>
      <c r="X8" s="1683"/>
      <c r="Y8" s="1684"/>
    </row>
    <row r="9" spans="1:25">
      <c r="A9" s="144"/>
      <c r="B9" s="145"/>
      <c r="C9" s="145"/>
      <c r="D9" s="145"/>
      <c r="E9" s="145"/>
      <c r="F9" s="145"/>
      <c r="G9" s="145"/>
      <c r="H9" s="145"/>
      <c r="I9" s="145"/>
      <c r="J9" s="145"/>
      <c r="K9" s="145"/>
      <c r="L9" s="145"/>
      <c r="M9" s="145"/>
      <c r="N9" s="145"/>
      <c r="O9" s="145"/>
      <c r="P9" s="145"/>
      <c r="Q9" s="124"/>
      <c r="R9" s="124"/>
      <c r="S9" s="124"/>
      <c r="T9" s="124"/>
      <c r="U9" s="124"/>
      <c r="V9" s="124"/>
      <c r="W9" s="124"/>
      <c r="X9" s="124"/>
      <c r="Y9" s="147"/>
    </row>
    <row r="10" spans="1:25">
      <c r="A10" s="144"/>
      <c r="B10" s="145"/>
      <c r="C10" s="145"/>
      <c r="D10" s="145"/>
      <c r="E10" s="145"/>
      <c r="F10" s="145"/>
      <c r="G10" s="145"/>
      <c r="H10" s="145"/>
      <c r="I10" s="145"/>
      <c r="J10" s="145"/>
      <c r="K10" s="145"/>
      <c r="L10" s="145"/>
      <c r="M10" s="145"/>
      <c r="N10" s="145"/>
      <c r="O10" s="124"/>
      <c r="P10" s="124"/>
      <c r="Q10" s="279" t="s">
        <v>252</v>
      </c>
      <c r="R10" s="1685">
        <v>37778</v>
      </c>
      <c r="S10" s="1685"/>
      <c r="T10" s="1685"/>
      <c r="U10" s="1685"/>
      <c r="V10" s="1685"/>
      <c r="W10" s="1685"/>
      <c r="X10" s="1685"/>
      <c r="Y10" s="147"/>
    </row>
    <row r="11" spans="1:25">
      <c r="A11" s="144"/>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7"/>
    </row>
    <row r="12" spans="1:25">
      <c r="A12" s="144"/>
      <c r="B12" s="152" t="s">
        <v>349</v>
      </c>
      <c r="C12" s="153"/>
      <c r="D12" s="153"/>
      <c r="E12" s="153"/>
      <c r="F12" s="336"/>
      <c r="G12" s="336"/>
      <c r="H12" s="154"/>
      <c r="I12" s="145"/>
      <c r="J12" s="145"/>
      <c r="K12" s="145"/>
      <c r="L12" s="145"/>
      <c r="M12" s="145"/>
      <c r="N12" s="145"/>
      <c r="O12" s="145"/>
      <c r="P12" s="145"/>
      <c r="Q12" s="145"/>
      <c r="R12" s="145"/>
      <c r="S12" s="145"/>
      <c r="T12" s="145"/>
      <c r="U12" s="145"/>
      <c r="V12" s="145"/>
      <c r="W12" s="145"/>
      <c r="X12" s="145"/>
      <c r="Y12" s="147"/>
    </row>
    <row r="13" spans="1:25">
      <c r="A13" s="144"/>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7"/>
    </row>
    <row r="14" spans="1:25" ht="13.5" customHeight="1">
      <c r="A14" s="144"/>
      <c r="B14" s="324"/>
      <c r="C14" s="324"/>
      <c r="D14" s="424" t="str">
        <f>"第50"&amp;入力シート!C3&amp;"-"&amp;入力シート!C4&amp;"号"</f>
        <v>第503-12345-001号</v>
      </c>
      <c r="E14" s="424"/>
      <c r="F14" s="424"/>
      <c r="G14" s="424"/>
      <c r="H14" s="424"/>
      <c r="I14" s="424"/>
      <c r="J14" s="424"/>
      <c r="K14" s="424"/>
      <c r="L14" s="424"/>
      <c r="M14" s="424"/>
      <c r="N14" s="145"/>
      <c r="O14" s="145"/>
      <c r="P14" s="145"/>
      <c r="Q14" s="145"/>
      <c r="R14" s="145"/>
      <c r="S14" s="1686" t="str">
        <f>入力シート!C26</f>
        <v>(株）福岡企画技調</v>
      </c>
      <c r="T14" s="1591"/>
      <c r="U14" s="1591"/>
      <c r="V14" s="1591"/>
      <c r="W14" s="1591"/>
      <c r="X14" s="1591"/>
      <c r="Y14" s="1687"/>
    </row>
    <row r="15" spans="1:25" ht="13.5" customHeight="1">
      <c r="A15" s="144"/>
      <c r="B15" s="1689" t="s">
        <v>254</v>
      </c>
      <c r="C15" s="1689"/>
      <c r="D15" s="1691" t="str">
        <f>入力シート!C10</f>
        <v>県道博多天神線排水性舗装工事（第２工区）</v>
      </c>
      <c r="E15" s="1692"/>
      <c r="F15" s="1692"/>
      <c r="G15" s="1692"/>
      <c r="H15" s="1692"/>
      <c r="I15" s="1692"/>
      <c r="J15" s="1692"/>
      <c r="K15" s="1692"/>
      <c r="L15" s="1692"/>
      <c r="M15" s="1692"/>
      <c r="N15" s="1694" t="s">
        <v>350</v>
      </c>
      <c r="O15" s="1694"/>
      <c r="P15" s="1694"/>
      <c r="Q15" s="1694"/>
      <c r="R15" s="1694"/>
      <c r="S15" s="1591"/>
      <c r="T15" s="1591"/>
      <c r="U15" s="1591"/>
      <c r="V15" s="1591"/>
      <c r="W15" s="1591"/>
      <c r="X15" s="1591"/>
      <c r="Y15" s="1687"/>
    </row>
    <row r="16" spans="1:25">
      <c r="A16" s="144"/>
      <c r="B16" s="1690"/>
      <c r="C16" s="1690"/>
      <c r="D16" s="1693"/>
      <c r="E16" s="1693"/>
      <c r="F16" s="1693"/>
      <c r="G16" s="1693"/>
      <c r="H16" s="1693"/>
      <c r="I16" s="1693"/>
      <c r="J16" s="1693"/>
      <c r="K16" s="1693"/>
      <c r="L16" s="1693"/>
      <c r="M16" s="1693"/>
      <c r="N16" s="1688" t="s">
        <v>351</v>
      </c>
      <c r="O16" s="1688"/>
      <c r="P16" s="1688"/>
      <c r="Q16" s="1688"/>
      <c r="R16" s="1688"/>
      <c r="S16" s="1695" t="str">
        <f>入力シート!C16</f>
        <v>福岡次郎</v>
      </c>
      <c r="T16" s="1695"/>
      <c r="U16" s="1695"/>
      <c r="V16" s="1695"/>
      <c r="W16" s="1695"/>
      <c r="X16" s="1696"/>
      <c r="Y16" s="1697"/>
    </row>
    <row r="17" spans="1:25">
      <c r="A17" s="144"/>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7"/>
    </row>
    <row r="18" spans="1:25" ht="15.9" customHeight="1">
      <c r="A18" s="144"/>
      <c r="B18" s="1678" t="s">
        <v>352</v>
      </c>
      <c r="C18" s="1678"/>
      <c r="D18" s="1678"/>
      <c r="E18" s="1678"/>
      <c r="F18" s="1678" t="s">
        <v>353</v>
      </c>
      <c r="G18" s="1678"/>
      <c r="H18" s="1678"/>
      <c r="I18" s="1678"/>
      <c r="J18" s="1678" t="s">
        <v>354</v>
      </c>
      <c r="K18" s="1678"/>
      <c r="L18" s="1678"/>
      <c r="M18" s="1678"/>
      <c r="N18" s="1678"/>
      <c r="O18" s="1678" t="s">
        <v>355</v>
      </c>
      <c r="P18" s="1678"/>
      <c r="Q18" s="1678"/>
      <c r="R18" s="1678"/>
      <c r="S18" s="1678"/>
      <c r="T18" s="1678" t="s">
        <v>356</v>
      </c>
      <c r="U18" s="1678"/>
      <c r="V18" s="1678"/>
      <c r="W18" s="1678"/>
      <c r="X18" s="1678"/>
      <c r="Y18" s="147"/>
    </row>
    <row r="19" spans="1:25" ht="15.9" customHeight="1">
      <c r="A19" s="144"/>
      <c r="B19" s="1675"/>
      <c r="C19" s="1675"/>
      <c r="D19" s="1675"/>
      <c r="E19" s="1675"/>
      <c r="F19" s="1675"/>
      <c r="G19" s="1675"/>
      <c r="H19" s="1675"/>
      <c r="I19" s="1675"/>
      <c r="J19" s="1675"/>
      <c r="K19" s="1675"/>
      <c r="L19" s="1675"/>
      <c r="M19" s="1675"/>
      <c r="N19" s="1675"/>
      <c r="O19" s="1676"/>
      <c r="P19" s="1676"/>
      <c r="Q19" s="1676"/>
      <c r="R19" s="1676"/>
      <c r="S19" s="1676"/>
      <c r="T19" s="1677"/>
      <c r="U19" s="1677"/>
      <c r="V19" s="1677"/>
      <c r="W19" s="1677"/>
      <c r="X19" s="1677"/>
      <c r="Y19" s="147"/>
    </row>
    <row r="20" spans="1:25" ht="15.9" customHeight="1">
      <c r="A20" s="144"/>
      <c r="B20" s="1675"/>
      <c r="C20" s="1675"/>
      <c r="D20" s="1675"/>
      <c r="E20" s="1675"/>
      <c r="F20" s="1675"/>
      <c r="G20" s="1675"/>
      <c r="H20" s="1675"/>
      <c r="I20" s="1675"/>
      <c r="J20" s="1675"/>
      <c r="K20" s="1675"/>
      <c r="L20" s="1675"/>
      <c r="M20" s="1675"/>
      <c r="N20" s="1675"/>
      <c r="O20" s="1676"/>
      <c r="P20" s="1676"/>
      <c r="Q20" s="1676"/>
      <c r="R20" s="1676"/>
      <c r="S20" s="1676"/>
      <c r="T20" s="1677"/>
      <c r="U20" s="1677"/>
      <c r="V20" s="1677"/>
      <c r="W20" s="1677"/>
      <c r="X20" s="1677"/>
      <c r="Y20" s="147"/>
    </row>
    <row r="21" spans="1:25" ht="15.9" customHeight="1">
      <c r="A21" s="144"/>
      <c r="B21" s="1675"/>
      <c r="C21" s="1675"/>
      <c r="D21" s="1675"/>
      <c r="E21" s="1675"/>
      <c r="F21" s="1675"/>
      <c r="G21" s="1675"/>
      <c r="H21" s="1675"/>
      <c r="I21" s="1675"/>
      <c r="J21" s="1675"/>
      <c r="K21" s="1675"/>
      <c r="L21" s="1675"/>
      <c r="M21" s="1675"/>
      <c r="N21" s="1675"/>
      <c r="O21" s="1676"/>
      <c r="P21" s="1676"/>
      <c r="Q21" s="1676"/>
      <c r="R21" s="1676"/>
      <c r="S21" s="1676"/>
      <c r="T21" s="1677"/>
      <c r="U21" s="1677"/>
      <c r="V21" s="1677"/>
      <c r="W21" s="1677"/>
      <c r="X21" s="1677"/>
      <c r="Y21" s="147"/>
    </row>
    <row r="22" spans="1:25" ht="15.9" customHeight="1">
      <c r="A22" s="144"/>
      <c r="B22" s="1675"/>
      <c r="C22" s="1675"/>
      <c r="D22" s="1675"/>
      <c r="E22" s="1675"/>
      <c r="F22" s="1675"/>
      <c r="G22" s="1675"/>
      <c r="H22" s="1675"/>
      <c r="I22" s="1675"/>
      <c r="J22" s="1675"/>
      <c r="K22" s="1675"/>
      <c r="L22" s="1675"/>
      <c r="M22" s="1675"/>
      <c r="N22" s="1675"/>
      <c r="O22" s="1676"/>
      <c r="P22" s="1676"/>
      <c r="Q22" s="1676"/>
      <c r="R22" s="1676"/>
      <c r="S22" s="1676"/>
      <c r="T22" s="1677"/>
      <c r="U22" s="1677"/>
      <c r="V22" s="1677"/>
      <c r="W22" s="1677"/>
      <c r="X22" s="1677"/>
      <c r="Y22" s="147"/>
    </row>
    <row r="23" spans="1:25" ht="15.9" customHeight="1">
      <c r="A23" s="144"/>
      <c r="B23" s="1675"/>
      <c r="C23" s="1675"/>
      <c r="D23" s="1675"/>
      <c r="E23" s="1675"/>
      <c r="F23" s="1675"/>
      <c r="G23" s="1675"/>
      <c r="H23" s="1675"/>
      <c r="I23" s="1675"/>
      <c r="J23" s="1675"/>
      <c r="K23" s="1675"/>
      <c r="L23" s="1675"/>
      <c r="M23" s="1675"/>
      <c r="N23" s="1675"/>
      <c r="O23" s="1676"/>
      <c r="P23" s="1676"/>
      <c r="Q23" s="1676"/>
      <c r="R23" s="1676"/>
      <c r="S23" s="1676"/>
      <c r="T23" s="1677"/>
      <c r="U23" s="1677"/>
      <c r="V23" s="1677"/>
      <c r="W23" s="1677"/>
      <c r="X23" s="1677"/>
      <c r="Y23" s="147"/>
    </row>
    <row r="24" spans="1:25" ht="15.9" customHeight="1">
      <c r="A24" s="144"/>
      <c r="B24" s="1675"/>
      <c r="C24" s="1675"/>
      <c r="D24" s="1675"/>
      <c r="E24" s="1675"/>
      <c r="F24" s="1675"/>
      <c r="G24" s="1675"/>
      <c r="H24" s="1675"/>
      <c r="I24" s="1675"/>
      <c r="J24" s="1675"/>
      <c r="K24" s="1675"/>
      <c r="L24" s="1675"/>
      <c r="M24" s="1675"/>
      <c r="N24" s="1675"/>
      <c r="O24" s="1676"/>
      <c r="P24" s="1676"/>
      <c r="Q24" s="1676"/>
      <c r="R24" s="1676"/>
      <c r="S24" s="1676"/>
      <c r="T24" s="1677"/>
      <c r="U24" s="1677"/>
      <c r="V24" s="1677"/>
      <c r="W24" s="1677"/>
      <c r="X24" s="1677"/>
      <c r="Y24" s="147"/>
    </row>
    <row r="25" spans="1:25" ht="15.9" customHeight="1">
      <c r="A25" s="144"/>
      <c r="B25" s="1675"/>
      <c r="C25" s="1675"/>
      <c r="D25" s="1675"/>
      <c r="E25" s="1675"/>
      <c r="F25" s="1675"/>
      <c r="G25" s="1675"/>
      <c r="H25" s="1675"/>
      <c r="I25" s="1675"/>
      <c r="J25" s="1675"/>
      <c r="K25" s="1675"/>
      <c r="L25" s="1675"/>
      <c r="M25" s="1675"/>
      <c r="N25" s="1675"/>
      <c r="O25" s="1676"/>
      <c r="P25" s="1676"/>
      <c r="Q25" s="1676"/>
      <c r="R25" s="1676"/>
      <c r="S25" s="1676"/>
      <c r="T25" s="1677"/>
      <c r="U25" s="1677"/>
      <c r="V25" s="1677"/>
      <c r="W25" s="1677"/>
      <c r="X25" s="1677"/>
      <c r="Y25" s="147"/>
    </row>
    <row r="26" spans="1:25" ht="15.9" customHeight="1">
      <c r="A26" s="144"/>
      <c r="B26" s="1675"/>
      <c r="C26" s="1675"/>
      <c r="D26" s="1675"/>
      <c r="E26" s="1675"/>
      <c r="F26" s="1675"/>
      <c r="G26" s="1675"/>
      <c r="H26" s="1675"/>
      <c r="I26" s="1675"/>
      <c r="J26" s="1675"/>
      <c r="K26" s="1675"/>
      <c r="L26" s="1675"/>
      <c r="M26" s="1675"/>
      <c r="N26" s="1675"/>
      <c r="O26" s="1676"/>
      <c r="P26" s="1676"/>
      <c r="Q26" s="1676"/>
      <c r="R26" s="1676"/>
      <c r="S26" s="1676"/>
      <c r="T26" s="1677"/>
      <c r="U26" s="1677"/>
      <c r="V26" s="1677"/>
      <c r="W26" s="1677"/>
      <c r="X26" s="1677"/>
      <c r="Y26" s="147"/>
    </row>
    <row r="27" spans="1:25">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7"/>
    </row>
    <row r="28" spans="1:25">
      <c r="A28" s="155"/>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7"/>
    </row>
    <row r="29" spans="1:25">
      <c r="A29" s="144"/>
      <c r="B29" s="145"/>
      <c r="C29" s="145"/>
      <c r="D29" s="145"/>
      <c r="E29" s="145"/>
      <c r="F29" s="145"/>
      <c r="G29" s="145"/>
      <c r="H29" s="145"/>
      <c r="I29" s="145"/>
      <c r="J29" s="145"/>
      <c r="K29" s="145"/>
      <c r="L29" s="145"/>
      <c r="M29" s="145"/>
      <c r="N29" s="145"/>
      <c r="O29" s="279"/>
      <c r="P29" s="336"/>
      <c r="Q29" s="279" t="s">
        <v>252</v>
      </c>
      <c r="R29" s="1699" t="s">
        <v>1149</v>
      </c>
      <c r="S29" s="1699"/>
      <c r="T29" s="1699"/>
      <c r="U29" s="1699"/>
      <c r="V29" s="1699"/>
      <c r="W29" s="1699"/>
      <c r="X29" s="1699"/>
      <c r="Y29" s="147"/>
    </row>
    <row r="30" spans="1:25">
      <c r="A30" s="158"/>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9"/>
    </row>
    <row r="31" spans="1:25" ht="26.1" customHeight="1">
      <c r="A31" s="1700" t="s">
        <v>357</v>
      </c>
      <c r="B31" s="1701"/>
      <c r="C31" s="1701"/>
      <c r="D31" s="1701"/>
      <c r="E31" s="1701"/>
      <c r="F31" s="1701"/>
      <c r="G31" s="1701"/>
      <c r="H31" s="1701"/>
      <c r="I31" s="1701"/>
      <c r="J31" s="1701"/>
      <c r="K31" s="1701"/>
      <c r="L31" s="1701"/>
      <c r="M31" s="1701"/>
      <c r="N31" s="1701"/>
      <c r="O31" s="1701"/>
      <c r="P31" s="1701"/>
      <c r="Q31" s="1701"/>
      <c r="R31" s="1701"/>
      <c r="S31" s="1701"/>
      <c r="T31" s="1701"/>
      <c r="U31" s="1701"/>
      <c r="V31" s="1701"/>
      <c r="W31" s="1701"/>
      <c r="X31" s="1701"/>
      <c r="Y31" s="1702"/>
    </row>
    <row r="32" spans="1:25">
      <c r="A32" s="158"/>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9"/>
    </row>
    <row r="33" spans="1:25">
      <c r="A33" s="276"/>
      <c r="B33" s="325" t="s">
        <v>546</v>
      </c>
      <c r="C33" s="277"/>
      <c r="D33" s="277"/>
      <c r="E33" s="277"/>
      <c r="F33" s="277"/>
      <c r="G33" s="277"/>
      <c r="H33" s="277"/>
      <c r="I33" s="277"/>
      <c r="J33" s="277"/>
      <c r="K33" s="277"/>
      <c r="L33" s="277"/>
      <c r="M33" s="277"/>
      <c r="N33" s="277"/>
      <c r="O33" s="277"/>
      <c r="P33" s="277"/>
      <c r="Q33" s="277"/>
      <c r="R33" s="277"/>
      <c r="S33" s="277"/>
      <c r="T33" s="277"/>
      <c r="U33" s="277"/>
      <c r="V33" s="277"/>
      <c r="W33" s="277"/>
      <c r="X33" s="277"/>
      <c r="Y33" s="278"/>
    </row>
    <row r="34" spans="1:25">
      <c r="A34" s="144"/>
      <c r="B34" s="145"/>
      <c r="C34" s="145"/>
      <c r="D34" s="145"/>
      <c r="E34" s="145"/>
      <c r="F34" s="145"/>
      <c r="G34" s="145"/>
      <c r="H34" s="145"/>
      <c r="I34" s="145"/>
      <c r="J34" s="145"/>
      <c r="K34" s="145"/>
      <c r="L34" s="145"/>
      <c r="M34" s="145"/>
      <c r="N34" s="145"/>
      <c r="O34" s="145"/>
      <c r="P34" s="336"/>
      <c r="Q34" s="336"/>
      <c r="R34" s="336"/>
      <c r="S34" s="279" t="s">
        <v>358</v>
      </c>
      <c r="T34" s="1698" t="str">
        <f>入力シート!C8</f>
        <v>福岡太郎</v>
      </c>
      <c r="U34" s="1698"/>
      <c r="V34" s="1698"/>
      <c r="W34" s="1698"/>
      <c r="X34" s="1698"/>
      <c r="Y34" s="147"/>
    </row>
    <row r="35" spans="1:25">
      <c r="A35" s="144"/>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7"/>
    </row>
    <row r="36" spans="1:25" ht="15.9" customHeight="1">
      <c r="A36" s="144"/>
      <c r="B36" s="1678" t="s">
        <v>359</v>
      </c>
      <c r="C36" s="1678"/>
      <c r="D36" s="1678"/>
      <c r="E36" s="1678"/>
      <c r="F36" s="1678" t="s">
        <v>360</v>
      </c>
      <c r="G36" s="1678"/>
      <c r="H36" s="1678"/>
      <c r="I36" s="1678"/>
      <c r="J36" s="1678" t="s">
        <v>354</v>
      </c>
      <c r="K36" s="1678"/>
      <c r="L36" s="1678"/>
      <c r="M36" s="1678"/>
      <c r="N36" s="1678"/>
      <c r="O36" s="1678" t="s">
        <v>361</v>
      </c>
      <c r="P36" s="1678"/>
      <c r="Q36" s="1678"/>
      <c r="R36" s="1678"/>
      <c r="S36" s="1678"/>
      <c r="T36" s="1678" t="s">
        <v>362</v>
      </c>
      <c r="U36" s="1678"/>
      <c r="V36" s="1678"/>
      <c r="W36" s="1678"/>
      <c r="X36" s="1678"/>
      <c r="Y36" s="147"/>
    </row>
    <row r="37" spans="1:25" ht="15.9" customHeight="1">
      <c r="A37" s="144"/>
      <c r="B37" s="1704">
        <f>B19</f>
        <v>0</v>
      </c>
      <c r="C37" s="1704"/>
      <c r="D37" s="1704"/>
      <c r="E37" s="1704"/>
      <c r="F37" s="1704">
        <f>F19</f>
        <v>0</v>
      </c>
      <c r="G37" s="1704"/>
      <c r="H37" s="1704"/>
      <c r="I37" s="1704"/>
      <c r="J37" s="1704">
        <f>J19</f>
        <v>0</v>
      </c>
      <c r="K37" s="1704"/>
      <c r="L37" s="1704"/>
      <c r="M37" s="1704"/>
      <c r="N37" s="1704"/>
      <c r="O37" s="1703"/>
      <c r="P37" s="1703"/>
      <c r="Q37" s="1703"/>
      <c r="R37" s="1703"/>
      <c r="S37" s="1703"/>
      <c r="T37" s="1703"/>
      <c r="U37" s="1703"/>
      <c r="V37" s="1703"/>
      <c r="W37" s="1703"/>
      <c r="X37" s="1703"/>
      <c r="Y37" s="147"/>
    </row>
    <row r="38" spans="1:25" ht="15.9" customHeight="1">
      <c r="A38" s="144"/>
      <c r="B38" s="1704">
        <f t="shared" ref="B38:B44" si="0">B20</f>
        <v>0</v>
      </c>
      <c r="C38" s="1704"/>
      <c r="D38" s="1704"/>
      <c r="E38" s="1704"/>
      <c r="F38" s="1704">
        <f t="shared" ref="F38:F44" si="1">F20</f>
        <v>0</v>
      </c>
      <c r="G38" s="1704"/>
      <c r="H38" s="1704"/>
      <c r="I38" s="1704"/>
      <c r="J38" s="1704">
        <f t="shared" ref="J38:J44" si="2">J20</f>
        <v>0</v>
      </c>
      <c r="K38" s="1704"/>
      <c r="L38" s="1704"/>
      <c r="M38" s="1704"/>
      <c r="N38" s="1704"/>
      <c r="O38" s="1703"/>
      <c r="P38" s="1703"/>
      <c r="Q38" s="1703"/>
      <c r="R38" s="1703"/>
      <c r="S38" s="1703"/>
      <c r="T38" s="1703"/>
      <c r="U38" s="1703"/>
      <c r="V38" s="1703"/>
      <c r="W38" s="1703"/>
      <c r="X38" s="1703"/>
      <c r="Y38" s="147"/>
    </row>
    <row r="39" spans="1:25" ht="15.9" customHeight="1">
      <c r="A39" s="144"/>
      <c r="B39" s="1704">
        <f t="shared" si="0"/>
        <v>0</v>
      </c>
      <c r="C39" s="1704"/>
      <c r="D39" s="1704"/>
      <c r="E39" s="1704"/>
      <c r="F39" s="1704">
        <f t="shared" si="1"/>
        <v>0</v>
      </c>
      <c r="G39" s="1704"/>
      <c r="H39" s="1704"/>
      <c r="I39" s="1704"/>
      <c r="J39" s="1704">
        <f t="shared" si="2"/>
        <v>0</v>
      </c>
      <c r="K39" s="1704"/>
      <c r="L39" s="1704"/>
      <c r="M39" s="1704"/>
      <c r="N39" s="1704"/>
      <c r="O39" s="1703"/>
      <c r="P39" s="1703"/>
      <c r="Q39" s="1703"/>
      <c r="R39" s="1703"/>
      <c r="S39" s="1703"/>
      <c r="T39" s="1703"/>
      <c r="U39" s="1703"/>
      <c r="V39" s="1703"/>
      <c r="W39" s="1703"/>
      <c r="X39" s="1703"/>
      <c r="Y39" s="147"/>
    </row>
    <row r="40" spans="1:25" ht="15.9" customHeight="1">
      <c r="A40" s="144"/>
      <c r="B40" s="1704">
        <f t="shared" si="0"/>
        <v>0</v>
      </c>
      <c r="C40" s="1704"/>
      <c r="D40" s="1704"/>
      <c r="E40" s="1704"/>
      <c r="F40" s="1704">
        <f t="shared" si="1"/>
        <v>0</v>
      </c>
      <c r="G40" s="1704"/>
      <c r="H40" s="1704"/>
      <c r="I40" s="1704"/>
      <c r="J40" s="1704">
        <f t="shared" si="2"/>
        <v>0</v>
      </c>
      <c r="K40" s="1704"/>
      <c r="L40" s="1704"/>
      <c r="M40" s="1704"/>
      <c r="N40" s="1704"/>
      <c r="O40" s="1703"/>
      <c r="P40" s="1703"/>
      <c r="Q40" s="1703"/>
      <c r="R40" s="1703"/>
      <c r="S40" s="1703"/>
      <c r="T40" s="1703"/>
      <c r="U40" s="1703"/>
      <c r="V40" s="1703"/>
      <c r="W40" s="1703"/>
      <c r="X40" s="1703"/>
      <c r="Y40" s="147"/>
    </row>
    <row r="41" spans="1:25" ht="15.9" customHeight="1">
      <c r="A41" s="144"/>
      <c r="B41" s="1704">
        <f t="shared" si="0"/>
        <v>0</v>
      </c>
      <c r="C41" s="1704"/>
      <c r="D41" s="1704"/>
      <c r="E41" s="1704"/>
      <c r="F41" s="1704">
        <f t="shared" si="1"/>
        <v>0</v>
      </c>
      <c r="G41" s="1704"/>
      <c r="H41" s="1704"/>
      <c r="I41" s="1704"/>
      <c r="J41" s="1704">
        <f t="shared" si="2"/>
        <v>0</v>
      </c>
      <c r="K41" s="1704"/>
      <c r="L41" s="1704"/>
      <c r="M41" s="1704"/>
      <c r="N41" s="1704"/>
      <c r="O41" s="1703"/>
      <c r="P41" s="1703"/>
      <c r="Q41" s="1703"/>
      <c r="R41" s="1703"/>
      <c r="S41" s="1703"/>
      <c r="T41" s="1703"/>
      <c r="U41" s="1703"/>
      <c r="V41" s="1703"/>
      <c r="W41" s="1703"/>
      <c r="X41" s="1703"/>
      <c r="Y41" s="147"/>
    </row>
    <row r="42" spans="1:25" ht="15.9" customHeight="1">
      <c r="A42" s="144"/>
      <c r="B42" s="1704">
        <f t="shared" si="0"/>
        <v>0</v>
      </c>
      <c r="C42" s="1704"/>
      <c r="D42" s="1704"/>
      <c r="E42" s="1704"/>
      <c r="F42" s="1704">
        <f t="shared" si="1"/>
        <v>0</v>
      </c>
      <c r="G42" s="1704"/>
      <c r="H42" s="1704"/>
      <c r="I42" s="1704"/>
      <c r="J42" s="1704">
        <f t="shared" si="2"/>
        <v>0</v>
      </c>
      <c r="K42" s="1704"/>
      <c r="L42" s="1704"/>
      <c r="M42" s="1704"/>
      <c r="N42" s="1704"/>
      <c r="O42" s="1703"/>
      <c r="P42" s="1703"/>
      <c r="Q42" s="1703"/>
      <c r="R42" s="1703"/>
      <c r="S42" s="1703"/>
      <c r="T42" s="1703"/>
      <c r="U42" s="1703"/>
      <c r="V42" s="1703"/>
      <c r="W42" s="1703"/>
      <c r="X42" s="1703"/>
      <c r="Y42" s="147"/>
    </row>
    <row r="43" spans="1:25" ht="15.9" customHeight="1">
      <c r="A43" s="144"/>
      <c r="B43" s="1704">
        <f t="shared" si="0"/>
        <v>0</v>
      </c>
      <c r="C43" s="1704"/>
      <c r="D43" s="1704"/>
      <c r="E43" s="1704"/>
      <c r="F43" s="1704">
        <f t="shared" si="1"/>
        <v>0</v>
      </c>
      <c r="G43" s="1704"/>
      <c r="H43" s="1704"/>
      <c r="I43" s="1704"/>
      <c r="J43" s="1704">
        <f t="shared" si="2"/>
        <v>0</v>
      </c>
      <c r="K43" s="1704"/>
      <c r="L43" s="1704"/>
      <c r="M43" s="1704"/>
      <c r="N43" s="1704"/>
      <c r="O43" s="1703"/>
      <c r="P43" s="1703"/>
      <c r="Q43" s="1703"/>
      <c r="R43" s="1703"/>
      <c r="S43" s="1703"/>
      <c r="T43" s="1703"/>
      <c r="U43" s="1703"/>
      <c r="V43" s="1703"/>
      <c r="W43" s="1703"/>
      <c r="X43" s="1703"/>
      <c r="Y43" s="147"/>
    </row>
    <row r="44" spans="1:25" ht="15.9" customHeight="1">
      <c r="A44" s="144"/>
      <c r="B44" s="1704">
        <f t="shared" si="0"/>
        <v>0</v>
      </c>
      <c r="C44" s="1704"/>
      <c r="D44" s="1704"/>
      <c r="E44" s="1704"/>
      <c r="F44" s="1704">
        <f t="shared" si="1"/>
        <v>0</v>
      </c>
      <c r="G44" s="1704"/>
      <c r="H44" s="1704"/>
      <c r="I44" s="1704"/>
      <c r="J44" s="1704">
        <f t="shared" si="2"/>
        <v>0</v>
      </c>
      <c r="K44" s="1704"/>
      <c r="L44" s="1704"/>
      <c r="M44" s="1704"/>
      <c r="N44" s="1704"/>
      <c r="O44" s="1703"/>
      <c r="P44" s="1703"/>
      <c r="Q44" s="1703"/>
      <c r="R44" s="1703"/>
      <c r="S44" s="1703"/>
      <c r="T44" s="1703"/>
      <c r="U44" s="1703"/>
      <c r="V44" s="1703"/>
      <c r="W44" s="1703"/>
      <c r="X44" s="1703"/>
      <c r="Y44" s="147"/>
    </row>
    <row r="45" spans="1:25">
      <c r="A45" s="14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7"/>
    </row>
    <row r="46" spans="1:25">
      <c r="A46" s="155"/>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7"/>
    </row>
    <row r="47" spans="1:25">
      <c r="A47" s="144"/>
      <c r="B47" s="145"/>
      <c r="C47" s="145"/>
      <c r="D47" s="145"/>
      <c r="E47" s="145"/>
      <c r="F47" s="145"/>
      <c r="G47" s="145"/>
      <c r="H47" s="145"/>
      <c r="I47" s="145"/>
      <c r="J47" s="145"/>
      <c r="K47" s="145"/>
      <c r="L47" s="145"/>
      <c r="M47" s="145"/>
      <c r="N47" s="145"/>
      <c r="O47" s="279"/>
      <c r="P47" s="336"/>
      <c r="Q47" s="279" t="s">
        <v>252</v>
      </c>
      <c r="R47" s="1699"/>
      <c r="S47" s="1699"/>
      <c r="T47" s="1699"/>
      <c r="U47" s="1699"/>
      <c r="V47" s="1699"/>
      <c r="W47" s="1699"/>
      <c r="X47" s="1699"/>
      <c r="Y47" s="147"/>
    </row>
    <row r="48" spans="1:25">
      <c r="A48" s="144"/>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7"/>
    </row>
    <row r="49" spans="1:25" ht="21">
      <c r="A49" s="1700" t="s">
        <v>363</v>
      </c>
      <c r="B49" s="1701"/>
      <c r="C49" s="1701"/>
      <c r="D49" s="1701"/>
      <c r="E49" s="1701"/>
      <c r="F49" s="1701"/>
      <c r="G49" s="1701"/>
      <c r="H49" s="1701"/>
      <c r="I49" s="1701"/>
      <c r="J49" s="1701"/>
      <c r="K49" s="1701"/>
      <c r="L49" s="1701"/>
      <c r="M49" s="1701"/>
      <c r="N49" s="1701"/>
      <c r="O49" s="1701"/>
      <c r="P49" s="1701"/>
      <c r="Q49" s="1701"/>
      <c r="R49" s="1701"/>
      <c r="S49" s="1701"/>
      <c r="T49" s="1701"/>
      <c r="U49" s="1701"/>
      <c r="V49" s="1701"/>
      <c r="W49" s="1701"/>
      <c r="X49" s="1701"/>
      <c r="Y49" s="1702"/>
    </row>
    <row r="50" spans="1:25">
      <c r="A50" s="144"/>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7"/>
    </row>
    <row r="51" spans="1:25">
      <c r="A51" s="144"/>
      <c r="B51" s="152" t="s">
        <v>364</v>
      </c>
      <c r="C51" s="145"/>
      <c r="D51" s="145"/>
      <c r="E51" s="145"/>
      <c r="F51" s="145"/>
      <c r="G51" s="145"/>
      <c r="H51" s="145"/>
      <c r="I51" s="145"/>
      <c r="J51" s="145"/>
      <c r="K51" s="145"/>
      <c r="L51" s="145"/>
      <c r="M51" s="145"/>
      <c r="N51" s="145"/>
      <c r="O51" s="145"/>
      <c r="P51" s="145"/>
      <c r="Q51" s="145"/>
      <c r="R51" s="145"/>
      <c r="S51" s="145"/>
      <c r="T51" s="145"/>
      <c r="U51" s="145"/>
      <c r="V51" s="145"/>
      <c r="W51" s="145"/>
      <c r="X51" s="145"/>
      <c r="Y51" s="147"/>
    </row>
    <row r="52" spans="1:25">
      <c r="A52" s="326"/>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7"/>
    </row>
    <row r="53" spans="1:25">
      <c r="A53" s="144"/>
      <c r="B53" s="145"/>
      <c r="C53" s="145"/>
      <c r="D53" s="145"/>
      <c r="E53" s="145"/>
      <c r="F53" s="145"/>
      <c r="G53" s="145"/>
      <c r="H53" s="145"/>
      <c r="I53" s="145"/>
      <c r="J53" s="145"/>
      <c r="K53" s="145"/>
      <c r="L53" s="145"/>
      <c r="M53" s="145"/>
      <c r="N53" s="145"/>
      <c r="O53" s="335"/>
      <c r="P53" s="335"/>
      <c r="Q53" s="335"/>
      <c r="R53" s="280" t="s">
        <v>358</v>
      </c>
      <c r="S53" s="1705"/>
      <c r="T53" s="1705"/>
      <c r="U53" s="1705"/>
      <c r="V53" s="1705"/>
      <c r="W53" s="1705"/>
      <c r="X53" s="149"/>
      <c r="Y53" s="147"/>
    </row>
    <row r="54" spans="1:25">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50"/>
    </row>
  </sheetData>
  <mergeCells count="105">
    <mergeCell ref="R47:X47"/>
    <mergeCell ref="A49:Y49"/>
    <mergeCell ref="S53:W53"/>
    <mergeCell ref="B44:E44"/>
    <mergeCell ref="F44:I44"/>
    <mergeCell ref="J44:N44"/>
    <mergeCell ref="O44:S44"/>
    <mergeCell ref="T44:X44"/>
    <mergeCell ref="B43:E43"/>
    <mergeCell ref="F43:I43"/>
    <mergeCell ref="J43:N43"/>
    <mergeCell ref="O43:S43"/>
    <mergeCell ref="T43:X43"/>
    <mergeCell ref="B42:E42"/>
    <mergeCell ref="F42:I42"/>
    <mergeCell ref="J42:N42"/>
    <mergeCell ref="O42:S42"/>
    <mergeCell ref="T42:X42"/>
    <mergeCell ref="B40:E40"/>
    <mergeCell ref="F40:I40"/>
    <mergeCell ref="J40:N40"/>
    <mergeCell ref="O40:S40"/>
    <mergeCell ref="T40:X40"/>
    <mergeCell ref="B41:E41"/>
    <mergeCell ref="F41:I41"/>
    <mergeCell ref="J41:N41"/>
    <mergeCell ref="O41:S41"/>
    <mergeCell ref="T41:X41"/>
    <mergeCell ref="T38:X38"/>
    <mergeCell ref="B39:E39"/>
    <mergeCell ref="F39:I39"/>
    <mergeCell ref="J39:N39"/>
    <mergeCell ref="O39:S39"/>
    <mergeCell ref="T39:X39"/>
    <mergeCell ref="B37:E37"/>
    <mergeCell ref="F37:I37"/>
    <mergeCell ref="J37:N37"/>
    <mergeCell ref="O37:S37"/>
    <mergeCell ref="T37:X37"/>
    <mergeCell ref="B38:E38"/>
    <mergeCell ref="F38:I38"/>
    <mergeCell ref="J38:N38"/>
    <mergeCell ref="O38:S38"/>
    <mergeCell ref="T34:X34"/>
    <mergeCell ref="B36:E36"/>
    <mergeCell ref="F36:I36"/>
    <mergeCell ref="J36:N36"/>
    <mergeCell ref="O36:S36"/>
    <mergeCell ref="T36:X36"/>
    <mergeCell ref="B26:E26"/>
    <mergeCell ref="F26:I26"/>
    <mergeCell ref="J26:N26"/>
    <mergeCell ref="O26:S26"/>
    <mergeCell ref="T26:X26"/>
    <mergeCell ref="R29:X29"/>
    <mergeCell ref="A31:Y31"/>
    <mergeCell ref="B24:E24"/>
    <mergeCell ref="F24:I24"/>
    <mergeCell ref="J24:N24"/>
    <mergeCell ref="O24:S24"/>
    <mergeCell ref="T24:X24"/>
    <mergeCell ref="B25:E25"/>
    <mergeCell ref="F25:I25"/>
    <mergeCell ref="J25:N25"/>
    <mergeCell ref="O25:S25"/>
    <mergeCell ref="T25:X25"/>
    <mergeCell ref="B22:E22"/>
    <mergeCell ref="F22:I22"/>
    <mergeCell ref="J22:N22"/>
    <mergeCell ref="O22:S22"/>
    <mergeCell ref="T22:X22"/>
    <mergeCell ref="B23:E23"/>
    <mergeCell ref="F23:I23"/>
    <mergeCell ref="J23:N23"/>
    <mergeCell ref="O23:S23"/>
    <mergeCell ref="T23:X23"/>
    <mergeCell ref="B20:E20"/>
    <mergeCell ref="F20:I20"/>
    <mergeCell ref="J20:N20"/>
    <mergeCell ref="O20:S20"/>
    <mergeCell ref="T20:X20"/>
    <mergeCell ref="B21:E21"/>
    <mergeCell ref="F21:I21"/>
    <mergeCell ref="J21:N21"/>
    <mergeCell ref="O21:S21"/>
    <mergeCell ref="T21:X21"/>
    <mergeCell ref="B19:E19"/>
    <mergeCell ref="F19:I19"/>
    <mergeCell ref="J19:N19"/>
    <mergeCell ref="O19:S19"/>
    <mergeCell ref="T19:X19"/>
    <mergeCell ref="B18:E18"/>
    <mergeCell ref="F18:I18"/>
    <mergeCell ref="A7:Y7"/>
    <mergeCell ref="A8:Y8"/>
    <mergeCell ref="R10:X10"/>
    <mergeCell ref="S14:Y15"/>
    <mergeCell ref="N16:R16"/>
    <mergeCell ref="B15:C16"/>
    <mergeCell ref="D15:M16"/>
    <mergeCell ref="N15:R15"/>
    <mergeCell ref="S16:Y16"/>
    <mergeCell ref="J18:N18"/>
    <mergeCell ref="O18:S18"/>
    <mergeCell ref="T18:X18"/>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U31"/>
  <sheetViews>
    <sheetView view="pageBreakPreview" zoomScale="80" zoomScaleNormal="85" zoomScaleSheetLayoutView="80" workbookViewId="0"/>
  </sheetViews>
  <sheetFormatPr defaultColWidth="4" defaultRowHeight="13.2"/>
  <cols>
    <col min="1" max="1" width="4" style="1" customWidth="1"/>
    <col min="2" max="2" width="6" style="1" customWidth="1"/>
    <col min="3" max="16384" width="4" style="1"/>
  </cols>
  <sheetData>
    <row r="1" spans="1:21">
      <c r="A1" s="1" t="s">
        <v>48</v>
      </c>
    </row>
    <row r="2" spans="1:21">
      <c r="K2" s="850"/>
      <c r="L2" s="850"/>
      <c r="M2" s="850"/>
      <c r="N2" s="850"/>
      <c r="O2" s="850"/>
      <c r="P2" s="850"/>
      <c r="Q2" s="850"/>
      <c r="R2" s="850"/>
      <c r="S2" s="850"/>
      <c r="T2" s="850"/>
      <c r="U2" s="850"/>
    </row>
    <row r="3" spans="1:21" ht="16.5" customHeight="1">
      <c r="K3" s="850"/>
      <c r="L3" s="850"/>
      <c r="M3" s="850"/>
      <c r="N3" s="850"/>
      <c r="O3" s="850"/>
      <c r="P3" s="850"/>
      <c r="Q3" s="850"/>
      <c r="R3" s="850"/>
      <c r="S3" s="850"/>
      <c r="T3" s="850"/>
      <c r="U3" s="850"/>
    </row>
    <row r="4" spans="1:21" ht="22.5" customHeight="1">
      <c r="K4" s="850"/>
      <c r="L4" s="850"/>
      <c r="M4" s="850"/>
      <c r="N4" s="850"/>
      <c r="O4" s="850"/>
      <c r="P4" s="850"/>
      <c r="Q4" s="850"/>
      <c r="R4" s="850"/>
      <c r="S4" s="850"/>
      <c r="T4" s="850"/>
      <c r="U4" s="850"/>
    </row>
    <row r="5" spans="1:21" ht="16.5" customHeight="1">
      <c r="K5" s="850"/>
      <c r="L5" s="850"/>
      <c r="M5" s="850"/>
      <c r="N5" s="850"/>
      <c r="O5" s="850"/>
      <c r="P5" s="850"/>
      <c r="Q5" s="850"/>
      <c r="R5" s="850"/>
      <c r="S5" s="850"/>
      <c r="T5" s="850"/>
      <c r="U5" s="850"/>
    </row>
    <row r="6" spans="1:21" ht="22.5" customHeight="1">
      <c r="K6" s="850"/>
      <c r="L6" s="850"/>
      <c r="M6" s="850"/>
      <c r="N6" s="850"/>
      <c r="O6" s="850"/>
      <c r="P6" s="850"/>
      <c r="Q6" s="850"/>
      <c r="R6" s="850"/>
      <c r="S6" s="850"/>
      <c r="T6" s="850"/>
      <c r="U6" s="850"/>
    </row>
    <row r="9" spans="1:21" ht="19.5" customHeight="1">
      <c r="A9" s="3"/>
      <c r="B9" s="4"/>
      <c r="C9" s="4"/>
      <c r="D9" s="4"/>
      <c r="E9" s="4"/>
      <c r="F9" s="4"/>
      <c r="G9" s="4"/>
      <c r="H9" s="4"/>
      <c r="I9" s="4"/>
      <c r="J9" s="4"/>
      <c r="K9" s="4"/>
      <c r="L9" s="4"/>
      <c r="M9" s="4"/>
      <c r="N9" s="4"/>
      <c r="O9" s="4"/>
      <c r="P9" s="4"/>
      <c r="Q9" s="4"/>
      <c r="R9" s="4"/>
      <c r="S9" s="4"/>
      <c r="T9" s="4"/>
      <c r="U9" s="5"/>
    </row>
    <row r="10" spans="1:21" ht="19.5" customHeight="1">
      <c r="A10" s="7"/>
      <c r="B10" s="2"/>
      <c r="C10" s="2"/>
      <c r="D10" s="2"/>
      <c r="E10" s="2"/>
      <c r="F10" s="2"/>
      <c r="G10" s="2"/>
      <c r="H10" s="2"/>
      <c r="I10" s="2"/>
      <c r="J10" s="2"/>
      <c r="K10" s="2"/>
      <c r="L10" s="2"/>
      <c r="M10" s="2"/>
      <c r="N10" s="2"/>
      <c r="O10" s="1685">
        <v>37778</v>
      </c>
      <c r="P10" s="1685"/>
      <c r="Q10" s="1685"/>
      <c r="R10" s="1685"/>
      <c r="S10" s="1685"/>
      <c r="T10" s="1685"/>
      <c r="U10" s="1706"/>
    </row>
    <row r="11" spans="1:21" ht="19.5" customHeight="1">
      <c r="A11" s="7"/>
      <c r="B11" s="2"/>
      <c r="C11" s="2"/>
      <c r="D11" s="2"/>
      <c r="E11" s="2"/>
      <c r="F11" s="2"/>
      <c r="G11" s="2"/>
      <c r="H11" s="2"/>
      <c r="I11" s="2"/>
      <c r="J11" s="2"/>
      <c r="K11" s="2"/>
      <c r="L11" s="2"/>
      <c r="M11" s="2"/>
      <c r="N11" s="2"/>
      <c r="O11" s="2"/>
      <c r="P11" s="2"/>
      <c r="Q11" s="2"/>
      <c r="R11" s="2"/>
      <c r="S11" s="2"/>
      <c r="T11" s="2"/>
      <c r="U11" s="8"/>
    </row>
    <row r="12" spans="1:21" ht="19.5" customHeight="1">
      <c r="A12" s="425" t="str">
        <f>入力シート!C5</f>
        <v>○○県土整備事務所</v>
      </c>
      <c r="B12" s="426"/>
      <c r="C12" s="426"/>
      <c r="D12" s="426"/>
      <c r="E12" s="426"/>
      <c r="F12" s="426"/>
      <c r="G12" s="2"/>
      <c r="H12" s="2"/>
      <c r="I12" s="2"/>
      <c r="J12" s="2"/>
      <c r="K12" s="2"/>
      <c r="L12" s="2"/>
      <c r="M12" s="2"/>
      <c r="N12" s="2"/>
      <c r="O12" s="2"/>
      <c r="P12" s="2"/>
      <c r="Q12" s="2"/>
      <c r="R12" s="2"/>
      <c r="S12" s="2"/>
      <c r="T12" s="2"/>
      <c r="U12" s="8"/>
    </row>
    <row r="13" spans="1:21" ht="22.5" customHeight="1">
      <c r="A13" s="7"/>
      <c r="B13" s="2"/>
      <c r="C13" s="2"/>
      <c r="D13" s="2"/>
      <c r="E13" s="2"/>
      <c r="F13" s="2"/>
      <c r="G13" s="2"/>
      <c r="H13" s="2"/>
      <c r="I13" s="2"/>
      <c r="J13" s="2"/>
      <c r="K13" s="1707" t="s">
        <v>93</v>
      </c>
      <c r="L13" s="1707"/>
      <c r="M13" s="1707" t="s">
        <v>76</v>
      </c>
      <c r="N13" s="1707"/>
      <c r="O13" s="1708" t="str">
        <f>入力シート!C25</f>
        <v>福岡市博多区東公園７－７</v>
      </c>
      <c r="P13" s="1708"/>
      <c r="Q13" s="1708"/>
      <c r="R13" s="1708"/>
      <c r="S13" s="1708"/>
      <c r="T13" s="1708"/>
      <c r="U13" s="1709"/>
    </row>
    <row r="14" spans="1:21" ht="22.5" customHeight="1">
      <c r="A14" s="7"/>
      <c r="B14" s="2"/>
      <c r="C14" s="2"/>
      <c r="D14" s="2"/>
      <c r="E14" s="2"/>
      <c r="F14" s="2"/>
      <c r="G14" s="2"/>
      <c r="H14" s="2"/>
      <c r="I14" s="2"/>
      <c r="J14" s="2"/>
      <c r="K14" s="2"/>
      <c r="L14" s="2"/>
      <c r="M14" s="1707" t="s">
        <v>99</v>
      </c>
      <c r="N14" s="1707"/>
      <c r="O14" s="1708" t="str">
        <f>入力シート!C26</f>
        <v>(株）福岡企画技調</v>
      </c>
      <c r="P14" s="1708"/>
      <c r="Q14" s="1708"/>
      <c r="R14" s="1708"/>
      <c r="S14" s="1708"/>
      <c r="T14" s="1708"/>
      <c r="U14" s="1709"/>
    </row>
    <row r="15" spans="1:21" ht="22.5" customHeight="1">
      <c r="A15" s="7"/>
      <c r="B15" s="2"/>
      <c r="C15" s="2"/>
      <c r="D15" s="2"/>
      <c r="E15" s="2"/>
      <c r="F15" s="2"/>
      <c r="G15" s="2"/>
      <c r="H15" s="2"/>
      <c r="I15" s="2"/>
      <c r="J15" s="2"/>
      <c r="K15" s="2"/>
      <c r="L15" s="2"/>
      <c r="M15" s="1707" t="s">
        <v>77</v>
      </c>
      <c r="N15" s="1707"/>
      <c r="O15" s="1708" t="str">
        <f>入力シート!C27</f>
        <v>代表取締役　企画太郎</v>
      </c>
      <c r="P15" s="1708"/>
      <c r="Q15" s="1708"/>
      <c r="R15" s="1708"/>
      <c r="S15" s="1708"/>
      <c r="T15" s="1708"/>
      <c r="U15" s="1709"/>
    </row>
    <row r="16" spans="1:21" ht="22.5" customHeight="1">
      <c r="A16" s="7"/>
      <c r="B16" s="2"/>
      <c r="C16" s="2"/>
      <c r="D16" s="2"/>
      <c r="E16" s="2"/>
      <c r="F16" s="2"/>
      <c r="G16" s="2"/>
      <c r="H16" s="2"/>
      <c r="I16" s="2"/>
      <c r="J16" s="2"/>
      <c r="K16" s="2"/>
      <c r="L16" s="2"/>
      <c r="M16" s="2"/>
      <c r="N16" s="2"/>
      <c r="O16" s="2"/>
      <c r="P16" s="2"/>
      <c r="Q16" s="2"/>
      <c r="R16" s="2"/>
      <c r="S16" s="2"/>
      <c r="T16" s="2"/>
      <c r="U16" s="8"/>
    </row>
    <row r="17" spans="1:21" ht="24.75" customHeight="1">
      <c r="A17" s="7"/>
      <c r="B17" s="1710" t="s">
        <v>25</v>
      </c>
      <c r="C17" s="1710"/>
      <c r="D17" s="1710"/>
      <c r="E17" s="1710"/>
      <c r="F17" s="1710"/>
      <c r="G17" s="1710"/>
      <c r="H17" s="1710"/>
      <c r="I17" s="1710"/>
      <c r="J17" s="1710"/>
      <c r="K17" s="1710"/>
      <c r="L17" s="1710"/>
      <c r="M17" s="1710"/>
      <c r="N17" s="1710"/>
      <c r="O17" s="1710"/>
      <c r="P17" s="1710"/>
      <c r="Q17" s="1710"/>
      <c r="R17" s="1710"/>
      <c r="S17" s="1710"/>
      <c r="T17" s="1710"/>
      <c r="U17" s="8"/>
    </row>
    <row r="18" spans="1:21" ht="19.5" customHeight="1">
      <c r="A18" s="7"/>
      <c r="B18" s="2"/>
      <c r="C18" s="2"/>
      <c r="D18" s="2"/>
      <c r="E18" s="2"/>
      <c r="F18" s="2"/>
      <c r="G18" s="2"/>
      <c r="H18" s="2"/>
      <c r="I18" s="2"/>
      <c r="J18" s="2"/>
      <c r="K18" s="2"/>
      <c r="L18" s="2"/>
      <c r="M18" s="2"/>
      <c r="N18" s="2"/>
      <c r="O18" s="2"/>
      <c r="P18" s="2"/>
      <c r="Q18" s="2"/>
      <c r="R18" s="2"/>
      <c r="S18" s="2"/>
      <c r="T18" s="2"/>
      <c r="U18" s="8"/>
    </row>
    <row r="19" spans="1:21" ht="39" customHeight="1">
      <c r="A19" s="7"/>
      <c r="B19" s="1711" t="s">
        <v>88</v>
      </c>
      <c r="C19" s="1711"/>
      <c r="D19" s="1711"/>
      <c r="E19" s="1712" t="str">
        <f>入力シート!C9</f>
        <v>道路整備事業</v>
      </c>
      <c r="F19" s="1712"/>
      <c r="G19" s="1712"/>
      <c r="H19" s="1712"/>
      <c r="I19" s="1712"/>
      <c r="J19" s="1711" t="s">
        <v>82</v>
      </c>
      <c r="K19" s="1711"/>
      <c r="L19" s="1711"/>
      <c r="M19" s="1712" t="str">
        <f>入力シート!C10</f>
        <v>県道博多天神線排水性舗装工事（第２工区）</v>
      </c>
      <c r="N19" s="1712"/>
      <c r="O19" s="1712"/>
      <c r="P19" s="1712"/>
      <c r="Q19" s="1712"/>
      <c r="R19" s="1712"/>
      <c r="S19" s="1712"/>
      <c r="T19" s="1712"/>
      <c r="U19" s="8"/>
    </row>
    <row r="20" spans="1:21" ht="30.75" customHeight="1">
      <c r="A20" s="7"/>
      <c r="B20" s="1713" t="s">
        <v>100</v>
      </c>
      <c r="C20" s="1714"/>
      <c r="D20" s="1715" t="s">
        <v>102</v>
      </c>
      <c r="E20" s="1712" t="str">
        <f>入力シート!C11</f>
        <v>主要地方道博多天神線</v>
      </c>
      <c r="F20" s="1712"/>
      <c r="G20" s="1712"/>
      <c r="H20" s="1712"/>
      <c r="I20" s="1712"/>
      <c r="J20" s="1711" t="s">
        <v>83</v>
      </c>
      <c r="K20" s="1711"/>
      <c r="L20" s="1711"/>
      <c r="M20" s="1717" t="str">
        <f>入力シート!C12</f>
        <v>福岡市博多区東公園地内</v>
      </c>
      <c r="N20" s="1718"/>
      <c r="O20" s="1718"/>
      <c r="P20" s="1718"/>
      <c r="Q20" s="1718"/>
      <c r="R20" s="1718"/>
      <c r="S20" s="1718"/>
      <c r="T20" s="1719"/>
      <c r="U20" s="8"/>
    </row>
    <row r="21" spans="1:21" ht="30.75" customHeight="1">
      <c r="A21" s="7"/>
      <c r="B21" s="1723" t="s">
        <v>101</v>
      </c>
      <c r="C21" s="1724"/>
      <c r="D21" s="1716"/>
      <c r="E21" s="1712"/>
      <c r="F21" s="1712"/>
      <c r="G21" s="1712"/>
      <c r="H21" s="1712"/>
      <c r="I21" s="1712"/>
      <c r="J21" s="1711"/>
      <c r="K21" s="1711"/>
      <c r="L21" s="1711"/>
      <c r="M21" s="1720"/>
      <c r="N21" s="1721"/>
      <c r="O21" s="1721"/>
      <c r="P21" s="1721"/>
      <c r="Q21" s="1721"/>
      <c r="R21" s="1721"/>
      <c r="S21" s="1721"/>
      <c r="T21" s="1722"/>
      <c r="U21" s="8"/>
    </row>
    <row r="22" spans="1:21" ht="30.75" customHeight="1">
      <c r="A22" s="7"/>
      <c r="B22" s="1711" t="s">
        <v>84</v>
      </c>
      <c r="C22" s="1711"/>
      <c r="D22" s="1711"/>
      <c r="E22" s="1725">
        <f>入力シート!C14</f>
        <v>44379</v>
      </c>
      <c r="F22" s="1726"/>
      <c r="G22" s="1726"/>
      <c r="H22" s="1726"/>
      <c r="I22" s="1726"/>
      <c r="J22" s="1726"/>
      <c r="K22" s="1726"/>
      <c r="L22" s="9" t="s">
        <v>24</v>
      </c>
      <c r="M22" s="1726">
        <f>入力シート!C15</f>
        <v>44466</v>
      </c>
      <c r="N22" s="1726"/>
      <c r="O22" s="1726"/>
      <c r="P22" s="1726"/>
      <c r="Q22" s="1726"/>
      <c r="R22" s="1726"/>
      <c r="S22" s="1726"/>
      <c r="T22" s="10"/>
      <c r="U22" s="8"/>
    </row>
    <row r="23" spans="1:21" ht="30.75" customHeight="1">
      <c r="A23" s="7"/>
      <c r="B23" s="1727" t="s">
        <v>26</v>
      </c>
      <c r="C23" s="1711"/>
      <c r="D23" s="1711"/>
      <c r="E23" s="1728" t="s">
        <v>103</v>
      </c>
      <c r="F23" s="1729"/>
      <c r="G23" s="1729"/>
      <c r="H23" s="1729"/>
      <c r="I23" s="1729"/>
      <c r="J23" s="1729"/>
      <c r="K23" s="1729"/>
      <c r="L23" s="1729"/>
      <c r="M23" s="1729"/>
      <c r="N23" s="1729"/>
      <c r="O23" s="1729"/>
      <c r="P23" s="1729"/>
      <c r="Q23" s="1729"/>
      <c r="R23" s="1729"/>
      <c r="S23" s="1729"/>
      <c r="T23" s="1730"/>
      <c r="U23" s="8"/>
    </row>
    <row r="24" spans="1:21" ht="30.75" customHeight="1">
      <c r="A24" s="7"/>
      <c r="B24" s="1731"/>
      <c r="C24" s="1732"/>
      <c r="D24" s="1733"/>
      <c r="E24" s="1734"/>
      <c r="F24" s="1735"/>
      <c r="G24" s="1735"/>
      <c r="H24" s="1735"/>
      <c r="I24" s="1735"/>
      <c r="J24" s="1735"/>
      <c r="K24" s="1735"/>
      <c r="L24" s="1735"/>
      <c r="M24" s="1735"/>
      <c r="N24" s="1735"/>
      <c r="O24" s="1735"/>
      <c r="P24" s="1735"/>
      <c r="Q24" s="1735"/>
      <c r="R24" s="1735"/>
      <c r="S24" s="1735"/>
      <c r="T24" s="1736"/>
      <c r="U24" s="8"/>
    </row>
    <row r="25" spans="1:21" ht="33" customHeight="1">
      <c r="A25" s="7"/>
      <c r="B25" s="1737"/>
      <c r="C25" s="1738"/>
      <c r="D25" s="1739"/>
      <c r="E25" s="1740"/>
      <c r="F25" s="1741"/>
      <c r="G25" s="1741"/>
      <c r="H25" s="1741"/>
      <c r="I25" s="1741"/>
      <c r="J25" s="1741"/>
      <c r="K25" s="1741"/>
      <c r="L25" s="1741"/>
      <c r="M25" s="1741"/>
      <c r="N25" s="1741"/>
      <c r="O25" s="1741"/>
      <c r="P25" s="1741"/>
      <c r="Q25" s="1741"/>
      <c r="R25" s="1741"/>
      <c r="S25" s="1741"/>
      <c r="T25" s="1742"/>
      <c r="U25" s="8"/>
    </row>
    <row r="26" spans="1:21" ht="33" customHeight="1">
      <c r="A26" s="7"/>
      <c r="B26" s="1737"/>
      <c r="C26" s="1738"/>
      <c r="D26" s="1739"/>
      <c r="E26" s="1740"/>
      <c r="F26" s="1741"/>
      <c r="G26" s="1741"/>
      <c r="H26" s="1741"/>
      <c r="I26" s="1741"/>
      <c r="J26" s="1741"/>
      <c r="K26" s="1741"/>
      <c r="L26" s="1741"/>
      <c r="M26" s="1741"/>
      <c r="N26" s="1741"/>
      <c r="O26" s="1741"/>
      <c r="P26" s="1741"/>
      <c r="Q26" s="1741"/>
      <c r="R26" s="1741"/>
      <c r="S26" s="1741"/>
      <c r="T26" s="1742"/>
      <c r="U26" s="8"/>
    </row>
    <row r="27" spans="1:21" ht="33" customHeight="1">
      <c r="A27" s="7"/>
      <c r="B27" s="1737"/>
      <c r="C27" s="1738"/>
      <c r="D27" s="1739"/>
      <c r="E27" s="1740"/>
      <c r="F27" s="1741"/>
      <c r="G27" s="1741"/>
      <c r="H27" s="1741"/>
      <c r="I27" s="1741"/>
      <c r="J27" s="1741"/>
      <c r="K27" s="1741"/>
      <c r="L27" s="1741"/>
      <c r="M27" s="1741"/>
      <c r="N27" s="1741"/>
      <c r="O27" s="1741"/>
      <c r="P27" s="1741"/>
      <c r="Q27" s="1741"/>
      <c r="R27" s="1741"/>
      <c r="S27" s="1741"/>
      <c r="T27" s="1742"/>
      <c r="U27" s="8"/>
    </row>
    <row r="28" spans="1:21" ht="33" customHeight="1">
      <c r="A28" s="7"/>
      <c r="B28" s="1737"/>
      <c r="C28" s="1738"/>
      <c r="D28" s="1739"/>
      <c r="E28" s="1740"/>
      <c r="F28" s="1741"/>
      <c r="G28" s="1741"/>
      <c r="H28" s="1741"/>
      <c r="I28" s="1741"/>
      <c r="J28" s="1741"/>
      <c r="K28" s="1741"/>
      <c r="L28" s="1741"/>
      <c r="M28" s="1741"/>
      <c r="N28" s="1741"/>
      <c r="O28" s="1741"/>
      <c r="P28" s="1741"/>
      <c r="Q28" s="1741"/>
      <c r="R28" s="1741"/>
      <c r="S28" s="1741"/>
      <c r="T28" s="1742"/>
      <c r="U28" s="8"/>
    </row>
    <row r="29" spans="1:21" ht="33" customHeight="1">
      <c r="A29" s="7"/>
      <c r="B29" s="1737"/>
      <c r="C29" s="1738"/>
      <c r="D29" s="1739"/>
      <c r="E29" s="1740"/>
      <c r="F29" s="1741"/>
      <c r="G29" s="1741"/>
      <c r="H29" s="1741"/>
      <c r="I29" s="1741"/>
      <c r="J29" s="1741"/>
      <c r="K29" s="1741"/>
      <c r="L29" s="1741"/>
      <c r="M29" s="1741"/>
      <c r="N29" s="1741"/>
      <c r="O29" s="1741"/>
      <c r="P29" s="1741"/>
      <c r="Q29" s="1741"/>
      <c r="R29" s="1741"/>
      <c r="S29" s="1741"/>
      <c r="T29" s="1742"/>
      <c r="U29" s="8"/>
    </row>
    <row r="30" spans="1:21" ht="33" customHeight="1">
      <c r="A30" s="7"/>
      <c r="B30" s="1743"/>
      <c r="C30" s="1744"/>
      <c r="D30" s="1745"/>
      <c r="E30" s="1746"/>
      <c r="F30" s="1747"/>
      <c r="G30" s="1747"/>
      <c r="H30" s="1747"/>
      <c r="I30" s="1747"/>
      <c r="J30" s="1747"/>
      <c r="K30" s="1747"/>
      <c r="L30" s="1747"/>
      <c r="M30" s="1747"/>
      <c r="N30" s="1747"/>
      <c r="O30" s="1747"/>
      <c r="P30" s="1747"/>
      <c r="Q30" s="1747"/>
      <c r="R30" s="1747"/>
      <c r="S30" s="1747"/>
      <c r="T30" s="1748"/>
      <c r="U30" s="8"/>
    </row>
    <row r="31" spans="1:21">
      <c r="A31" s="6"/>
      <c r="B31" s="13"/>
      <c r="C31" s="13"/>
      <c r="D31" s="13"/>
      <c r="E31" s="13"/>
      <c r="F31" s="13"/>
      <c r="G31" s="13"/>
      <c r="H31" s="13"/>
      <c r="I31" s="13"/>
      <c r="J31" s="13"/>
      <c r="K31" s="13"/>
      <c r="L31" s="13"/>
      <c r="M31" s="13"/>
      <c r="N31" s="13"/>
      <c r="O31" s="13"/>
      <c r="P31" s="13"/>
      <c r="Q31" s="13"/>
      <c r="R31" s="13"/>
      <c r="S31" s="13"/>
      <c r="T31" s="13"/>
      <c r="U31" s="14"/>
    </row>
  </sheetData>
  <sheetProtection formatCells="0"/>
  <mergeCells count="38">
    <mergeCell ref="B30:D30"/>
    <mergeCell ref="E30:T30"/>
    <mergeCell ref="B27:D27"/>
    <mergeCell ref="E27:T27"/>
    <mergeCell ref="B28:D28"/>
    <mergeCell ref="E28:T28"/>
    <mergeCell ref="B29:D29"/>
    <mergeCell ref="E29:T29"/>
    <mergeCell ref="B24:D24"/>
    <mergeCell ref="E24:T24"/>
    <mergeCell ref="B25:D25"/>
    <mergeCell ref="E25:T25"/>
    <mergeCell ref="B26:D26"/>
    <mergeCell ref="E26:T26"/>
    <mergeCell ref="B22:D22"/>
    <mergeCell ref="E22:K22"/>
    <mergeCell ref="M22:S22"/>
    <mergeCell ref="B23:D23"/>
    <mergeCell ref="E23:T23"/>
    <mergeCell ref="B20:C20"/>
    <mergeCell ref="D20:D21"/>
    <mergeCell ref="E20:I21"/>
    <mergeCell ref="J20:L21"/>
    <mergeCell ref="M20:T21"/>
    <mergeCell ref="B21:C21"/>
    <mergeCell ref="M15:N15"/>
    <mergeCell ref="O15:U15"/>
    <mergeCell ref="B17:T17"/>
    <mergeCell ref="B19:D19"/>
    <mergeCell ref="E19:I19"/>
    <mergeCell ref="J19:L19"/>
    <mergeCell ref="M19:T19"/>
    <mergeCell ref="O10:U10"/>
    <mergeCell ref="K13:L13"/>
    <mergeCell ref="M13:N13"/>
    <mergeCell ref="O13:U13"/>
    <mergeCell ref="M14:N14"/>
    <mergeCell ref="O14:U14"/>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A356"/>
  <sheetViews>
    <sheetView view="pageBreakPreview" topLeftCell="A18" zoomScale="60" zoomScaleNormal="100" workbookViewId="0">
      <selection sqref="A1:B1"/>
    </sheetView>
  </sheetViews>
  <sheetFormatPr defaultColWidth="9" defaultRowHeight="9.6"/>
  <cols>
    <col min="1" max="1" width="3.77734375" style="1050" customWidth="1"/>
    <col min="2" max="2" width="19.21875" style="1050" customWidth="1"/>
    <col min="3" max="3" width="27.44140625" style="1050" customWidth="1"/>
    <col min="4" max="5" width="3.88671875" style="1050" customWidth="1"/>
    <col min="6" max="6" width="27.44140625" style="1050" customWidth="1"/>
    <col min="7" max="8" width="3.77734375" style="1050" customWidth="1"/>
    <col min="9" max="9" width="4.6640625" style="1050" customWidth="1"/>
    <col min="10" max="10" width="2.44140625" style="1050" customWidth="1"/>
    <col min="11" max="12" width="6.109375" style="1050" customWidth="1"/>
    <col min="13" max="13" width="27.44140625" style="1050" customWidth="1"/>
    <col min="14" max="15" width="3.88671875" style="1050" customWidth="1"/>
    <col min="16" max="16" width="4.6640625" style="1050" customWidth="1"/>
    <col min="17" max="17" width="2.44140625" style="1050" customWidth="1"/>
    <col min="18" max="19" width="6.21875" style="1050" customWidth="1"/>
    <col min="20" max="20" width="27.44140625" style="1050" customWidth="1"/>
    <col min="21" max="22" width="3.77734375" style="1050" customWidth="1"/>
    <col min="23" max="23" width="4.6640625" style="1050" customWidth="1"/>
    <col min="24" max="24" width="2.44140625" style="1050" customWidth="1"/>
    <col min="25" max="26" width="6.21875" style="1050" customWidth="1"/>
    <col min="27" max="27" width="27.44140625" style="1050" customWidth="1"/>
    <col min="28" max="28" width="4.109375" style="1050" customWidth="1"/>
    <col min="29" max="29" width="3.88671875" style="1050" customWidth="1"/>
    <col min="30" max="30" width="4.6640625" style="1050" customWidth="1"/>
    <col min="31" max="31" width="2.44140625" style="1050" customWidth="1"/>
    <col min="32" max="33" width="6.21875" style="1050" customWidth="1"/>
    <col min="34" max="34" width="27.44140625" style="1050" customWidth="1"/>
    <col min="35" max="16384" width="9" style="1050"/>
  </cols>
  <sheetData>
    <row r="1" spans="1:35" ht="30" customHeight="1">
      <c r="A1" s="1749" t="s">
        <v>1483</v>
      </c>
      <c r="B1" s="1750"/>
      <c r="C1" s="1751" t="str">
        <f>入力シート!C5</f>
        <v>○○県土整備事務所</v>
      </c>
      <c r="D1" s="1751"/>
      <c r="E1" s="1751"/>
      <c r="F1" s="1751"/>
      <c r="G1" s="1046"/>
      <c r="H1" s="1046"/>
      <c r="I1" s="1752" t="s">
        <v>124</v>
      </c>
      <c r="J1" s="1752"/>
      <c r="K1" s="1752"/>
      <c r="L1" s="1047" t="s">
        <v>446</v>
      </c>
      <c r="M1" s="1753">
        <f>入力シート!C14</f>
        <v>44379</v>
      </c>
      <c r="N1" s="1753"/>
      <c r="O1" s="1754"/>
      <c r="P1" s="1755" t="s">
        <v>1484</v>
      </c>
      <c r="Q1" s="1756"/>
      <c r="R1" s="1756"/>
      <c r="S1" s="1756"/>
      <c r="T1" s="1756"/>
      <c r="U1" s="1756"/>
      <c r="V1" s="1756"/>
      <c r="W1" s="1756"/>
      <c r="X1" s="1756"/>
      <c r="Y1" s="1756"/>
      <c r="Z1" s="1756"/>
      <c r="AA1" s="1756"/>
      <c r="AB1" s="1046"/>
      <c r="AC1" s="1046"/>
      <c r="AD1" s="1046"/>
      <c r="AE1" s="1046"/>
      <c r="AF1" s="1046"/>
      <c r="AG1" s="1046"/>
      <c r="AH1" s="1236" t="s">
        <v>1705</v>
      </c>
      <c r="AI1" s="1049"/>
    </row>
    <row r="2" spans="1:35" ht="30" customHeight="1">
      <c r="A2" s="1749" t="s">
        <v>1485</v>
      </c>
      <c r="B2" s="1750"/>
      <c r="C2" s="1751" t="str">
        <f>入力シート!C10</f>
        <v>県道博多天神線排水性舗装工事（第２工区）</v>
      </c>
      <c r="D2" s="1751"/>
      <c r="E2" s="1751"/>
      <c r="F2" s="1751"/>
      <c r="G2" s="1046"/>
      <c r="H2" s="1046"/>
      <c r="I2" s="1752"/>
      <c r="J2" s="1752"/>
      <c r="K2" s="1752"/>
      <c r="L2" s="1051" t="s">
        <v>1486</v>
      </c>
      <c r="M2" s="1757">
        <f>入力シート!C15</f>
        <v>44466</v>
      </c>
      <c r="N2" s="1757"/>
      <c r="O2" s="1758"/>
      <c r="P2" s="1755"/>
      <c r="Q2" s="1756"/>
      <c r="R2" s="1756"/>
      <c r="S2" s="1756"/>
      <c r="T2" s="1756"/>
      <c r="U2" s="1756"/>
      <c r="V2" s="1756"/>
      <c r="W2" s="1756"/>
      <c r="X2" s="1756"/>
      <c r="Y2" s="1756"/>
      <c r="Z2" s="1756"/>
      <c r="AA2" s="1756"/>
      <c r="AB2" s="1235"/>
      <c r="AC2" s="1046"/>
      <c r="AD2" s="1046"/>
      <c r="AE2" s="1046"/>
      <c r="AF2" s="1046"/>
      <c r="AG2" s="1046"/>
      <c r="AH2" s="1048" t="s">
        <v>1706</v>
      </c>
      <c r="AI2" s="1049"/>
    </row>
    <row r="3" spans="1:35" ht="7.5" customHeight="1">
      <c r="A3" s="1052"/>
      <c r="B3" s="1052"/>
      <c r="C3" s="1053"/>
      <c r="D3" s="1053"/>
      <c r="E3" s="1053"/>
      <c r="F3" s="1053"/>
      <c r="G3" s="1054"/>
      <c r="H3" s="1054"/>
      <c r="I3" s="1055"/>
      <c r="J3" s="1055"/>
      <c r="K3" s="1056"/>
      <c r="L3" s="1056"/>
      <c r="M3" s="1057"/>
      <c r="N3" s="1057"/>
      <c r="O3" s="1057"/>
      <c r="P3" s="1057"/>
      <c r="Q3" s="1054"/>
      <c r="R3" s="1054"/>
      <c r="S3" s="1054"/>
      <c r="T3" s="1054"/>
      <c r="U3" s="1058"/>
      <c r="V3" s="1058"/>
      <c r="W3" s="1046"/>
      <c r="X3" s="1046"/>
      <c r="Y3" s="1046"/>
      <c r="Z3" s="1046"/>
      <c r="AA3" s="1046"/>
      <c r="AB3" s="1046"/>
      <c r="AC3" s="1046"/>
      <c r="AD3" s="1046"/>
      <c r="AE3" s="1046"/>
      <c r="AF3" s="1046"/>
      <c r="AG3" s="1046"/>
      <c r="AH3" s="1046"/>
      <c r="AI3" s="1049"/>
    </row>
    <row r="4" spans="1:35" ht="30" customHeight="1">
      <c r="A4" s="1059"/>
      <c r="B4" s="1059"/>
      <c r="C4" s="1060"/>
      <c r="D4" s="1060"/>
      <c r="E4" s="1060"/>
      <c r="F4" s="1060"/>
      <c r="G4" s="1061"/>
      <c r="H4" s="1058"/>
      <c r="I4" s="1759" t="s">
        <v>1487</v>
      </c>
      <c r="J4" s="1759"/>
      <c r="K4" s="1759"/>
      <c r="L4" s="1759"/>
      <c r="M4" s="1759"/>
      <c r="N4" s="1061"/>
      <c r="O4" s="1058"/>
      <c r="P4" s="1759" t="s">
        <v>1488</v>
      </c>
      <c r="Q4" s="1759"/>
      <c r="R4" s="1759"/>
      <c r="S4" s="1759"/>
      <c r="T4" s="1759"/>
      <c r="U4" s="1061"/>
      <c r="V4" s="1058"/>
      <c r="W4" s="1759" t="s">
        <v>1489</v>
      </c>
      <c r="X4" s="1759"/>
      <c r="Y4" s="1759"/>
      <c r="Z4" s="1759"/>
      <c r="AA4" s="1759"/>
      <c r="AB4" s="1061"/>
      <c r="AC4" s="1058"/>
      <c r="AD4" s="1759" t="s">
        <v>1490</v>
      </c>
      <c r="AE4" s="1759"/>
      <c r="AF4" s="1759"/>
      <c r="AG4" s="1759"/>
      <c r="AH4" s="1759"/>
      <c r="AI4" s="1049"/>
    </row>
    <row r="5" spans="1:35" ht="30" customHeight="1">
      <c r="A5" s="1749" t="s">
        <v>1491</v>
      </c>
      <c r="B5" s="1750"/>
      <c r="C5" s="1062" t="str">
        <f>入力シート!C26</f>
        <v>(株）福岡企画技調</v>
      </c>
      <c r="D5" s="1063"/>
      <c r="E5" s="1060"/>
      <c r="F5" s="1060"/>
      <c r="G5" s="1054"/>
      <c r="H5" s="1058"/>
      <c r="I5" s="1760" t="s">
        <v>1492</v>
      </c>
      <c r="J5" s="1763" t="s">
        <v>1493</v>
      </c>
      <c r="K5" s="1764"/>
      <c r="L5" s="1765"/>
      <c r="M5" s="1062" t="s">
        <v>1494</v>
      </c>
      <c r="N5" s="1054"/>
      <c r="O5" s="1058"/>
      <c r="P5" s="1760"/>
      <c r="Q5" s="1763" t="s">
        <v>1493</v>
      </c>
      <c r="R5" s="1764"/>
      <c r="S5" s="1765"/>
      <c r="T5" s="1062"/>
      <c r="U5" s="1054"/>
      <c r="V5" s="1058"/>
      <c r="W5" s="1760"/>
      <c r="X5" s="1763" t="s">
        <v>1493</v>
      </c>
      <c r="Y5" s="1764"/>
      <c r="Z5" s="1765"/>
      <c r="AA5" s="1062"/>
      <c r="AB5" s="1054"/>
      <c r="AC5" s="1058"/>
      <c r="AD5" s="1760"/>
      <c r="AE5" s="1763" t="s">
        <v>1493</v>
      </c>
      <c r="AF5" s="1764"/>
      <c r="AG5" s="1765"/>
      <c r="AH5" s="1062"/>
      <c r="AI5" s="1049"/>
    </row>
    <row r="6" spans="1:35" ht="30" customHeight="1" thickBot="1">
      <c r="A6" s="1749" t="s">
        <v>1495</v>
      </c>
      <c r="B6" s="1750"/>
      <c r="C6" s="1064">
        <v>12345678</v>
      </c>
      <c r="D6" s="1063"/>
      <c r="E6" s="1060"/>
      <c r="F6" s="1060"/>
      <c r="G6" s="1054"/>
      <c r="H6" s="1058"/>
      <c r="I6" s="1761"/>
      <c r="J6" s="1774" t="s">
        <v>1496</v>
      </c>
      <c r="K6" s="1775"/>
      <c r="L6" s="1776"/>
      <c r="M6" s="1065">
        <v>12345678</v>
      </c>
      <c r="N6" s="1054"/>
      <c r="O6" s="1058"/>
      <c r="P6" s="1761"/>
      <c r="Q6" s="1774" t="s">
        <v>1497</v>
      </c>
      <c r="R6" s="1775"/>
      <c r="S6" s="1776"/>
      <c r="T6" s="1065"/>
      <c r="U6" s="1054"/>
      <c r="V6" s="1058"/>
      <c r="W6" s="1761"/>
      <c r="X6" s="1774" t="s">
        <v>1496</v>
      </c>
      <c r="Y6" s="1775"/>
      <c r="Z6" s="1776"/>
      <c r="AA6" s="1065"/>
      <c r="AB6" s="1054"/>
      <c r="AC6" s="1058"/>
      <c r="AD6" s="1761"/>
      <c r="AE6" s="1774" t="s">
        <v>1498</v>
      </c>
      <c r="AF6" s="1775"/>
      <c r="AG6" s="1776"/>
      <c r="AH6" s="1065"/>
      <c r="AI6" s="1049"/>
    </row>
    <row r="7" spans="1:35" ht="30" customHeight="1" thickTop="1" thickBot="1">
      <c r="A7" s="1749" t="s">
        <v>1499</v>
      </c>
      <c r="B7" s="1750"/>
      <c r="C7" s="1066" t="s">
        <v>1500</v>
      </c>
      <c r="D7" s="1067"/>
      <c r="E7" s="1060"/>
      <c r="F7" s="1060"/>
      <c r="G7" s="1054"/>
      <c r="H7" s="1058"/>
      <c r="I7" s="1762"/>
      <c r="J7" s="1766" t="s">
        <v>1501</v>
      </c>
      <c r="K7" s="1767"/>
      <c r="L7" s="1768"/>
      <c r="M7" s="1068" t="s">
        <v>1502</v>
      </c>
      <c r="N7" s="1054"/>
      <c r="O7" s="1058"/>
      <c r="P7" s="1762"/>
      <c r="Q7" s="1766" t="s">
        <v>1501</v>
      </c>
      <c r="R7" s="1767"/>
      <c r="S7" s="1768"/>
      <c r="T7" s="1068"/>
      <c r="U7" s="1054"/>
      <c r="V7" s="1058"/>
      <c r="W7" s="1762"/>
      <c r="X7" s="1766" t="s">
        <v>1501</v>
      </c>
      <c r="Y7" s="1767"/>
      <c r="Z7" s="1768"/>
      <c r="AA7" s="1068"/>
      <c r="AB7" s="1054"/>
      <c r="AC7" s="1058"/>
      <c r="AD7" s="1762"/>
      <c r="AE7" s="1766" t="s">
        <v>1501</v>
      </c>
      <c r="AF7" s="1767"/>
      <c r="AG7" s="1768"/>
      <c r="AH7" s="1068"/>
      <c r="AI7" s="1049"/>
    </row>
    <row r="8" spans="1:35" ht="30" customHeight="1" thickTop="1">
      <c r="A8" s="1769" t="s">
        <v>1503</v>
      </c>
      <c r="B8" s="1770"/>
      <c r="C8" s="1062" t="str">
        <f>入力シート!C20</f>
        <v>福岡三郎</v>
      </c>
      <c r="D8" s="1067"/>
      <c r="E8" s="1060"/>
      <c r="F8" s="1060"/>
      <c r="G8" s="1054"/>
      <c r="H8" s="1058"/>
      <c r="I8" s="1762"/>
      <c r="J8" s="1771" t="s">
        <v>1504</v>
      </c>
      <c r="K8" s="1772"/>
      <c r="L8" s="1773"/>
      <c r="M8" s="1069" t="s">
        <v>1494</v>
      </c>
      <c r="N8" s="1054"/>
      <c r="O8" s="1058"/>
      <c r="P8" s="1762"/>
      <c r="Q8" s="1771" t="s">
        <v>1504</v>
      </c>
      <c r="R8" s="1772"/>
      <c r="S8" s="1773"/>
      <c r="T8" s="1069"/>
      <c r="U8" s="1054"/>
      <c r="V8" s="1058"/>
      <c r="W8" s="1762"/>
      <c r="X8" s="1771" t="s">
        <v>1504</v>
      </c>
      <c r="Y8" s="1772"/>
      <c r="Z8" s="1773"/>
      <c r="AA8" s="1069"/>
      <c r="AB8" s="1054"/>
      <c r="AC8" s="1058"/>
      <c r="AD8" s="1762"/>
      <c r="AE8" s="1771" t="s">
        <v>1504</v>
      </c>
      <c r="AF8" s="1772"/>
      <c r="AG8" s="1773"/>
      <c r="AH8" s="1069"/>
      <c r="AI8" s="1049"/>
    </row>
    <row r="9" spans="1:35" ht="30" customHeight="1">
      <c r="A9" s="1782" t="s">
        <v>1505</v>
      </c>
      <c r="B9" s="1783"/>
      <c r="C9" s="1066" t="s">
        <v>1494</v>
      </c>
      <c r="D9" s="1067"/>
      <c r="E9" s="1060"/>
      <c r="F9" s="1060"/>
      <c r="G9" s="1054"/>
      <c r="H9" s="1058"/>
      <c r="I9" s="1762"/>
      <c r="J9" s="1771" t="s">
        <v>141</v>
      </c>
      <c r="K9" s="1772"/>
      <c r="L9" s="1773"/>
      <c r="M9" s="1064">
        <v>12345678</v>
      </c>
      <c r="N9" s="1054"/>
      <c r="O9" s="1058"/>
      <c r="P9" s="1762"/>
      <c r="Q9" s="1771" t="s">
        <v>141</v>
      </c>
      <c r="R9" s="1772"/>
      <c r="S9" s="1773"/>
      <c r="T9" s="1064"/>
      <c r="U9" s="1054"/>
      <c r="V9" s="1058"/>
      <c r="W9" s="1762"/>
      <c r="X9" s="1771" t="s">
        <v>141</v>
      </c>
      <c r="Y9" s="1772"/>
      <c r="Z9" s="1773"/>
      <c r="AA9" s="1064"/>
      <c r="AB9" s="1054"/>
      <c r="AC9" s="1058"/>
      <c r="AD9" s="1762"/>
      <c r="AE9" s="1771" t="s">
        <v>141</v>
      </c>
      <c r="AF9" s="1772"/>
      <c r="AG9" s="1773"/>
      <c r="AH9" s="1064"/>
      <c r="AI9" s="1049"/>
    </row>
    <row r="10" spans="1:35" ht="30" customHeight="1" thickBot="1">
      <c r="A10" s="1777" t="s">
        <v>1506</v>
      </c>
      <c r="B10" s="1778"/>
      <c r="C10" s="1066" t="s">
        <v>1494</v>
      </c>
      <c r="D10" s="1067"/>
      <c r="E10" s="1060"/>
      <c r="F10" s="1060"/>
      <c r="G10" s="1054"/>
      <c r="H10" s="1058"/>
      <c r="I10" s="1762"/>
      <c r="J10" s="1784" t="s">
        <v>1507</v>
      </c>
      <c r="K10" s="1785"/>
      <c r="L10" s="1786"/>
      <c r="M10" s="1070" t="s">
        <v>1508</v>
      </c>
      <c r="N10" s="1054"/>
      <c r="O10" s="1058"/>
      <c r="P10" s="1762"/>
      <c r="Q10" s="1784" t="s">
        <v>1507</v>
      </c>
      <c r="R10" s="1785"/>
      <c r="S10" s="1786"/>
      <c r="T10" s="1070"/>
      <c r="U10" s="1054"/>
      <c r="V10" s="1058"/>
      <c r="W10" s="1762"/>
      <c r="X10" s="1784" t="s">
        <v>1507</v>
      </c>
      <c r="Y10" s="1785"/>
      <c r="Z10" s="1786"/>
      <c r="AA10" s="1070"/>
      <c r="AB10" s="1054"/>
      <c r="AC10" s="1058"/>
      <c r="AD10" s="1762"/>
      <c r="AE10" s="1784" t="s">
        <v>1507</v>
      </c>
      <c r="AF10" s="1785"/>
      <c r="AG10" s="1786"/>
      <c r="AH10" s="1070"/>
      <c r="AI10" s="1049"/>
    </row>
    <row r="11" spans="1:35" ht="30" customHeight="1" thickTop="1" thickBot="1">
      <c r="A11" s="1071"/>
      <c r="B11" s="1072" t="s">
        <v>1509</v>
      </c>
      <c r="C11" s="1066" t="s">
        <v>1494</v>
      </c>
      <c r="D11" s="1067"/>
      <c r="E11" s="1060"/>
      <c r="F11" s="1073"/>
      <c r="G11" s="1054"/>
      <c r="H11" s="1054"/>
      <c r="I11" s="1762"/>
      <c r="J11" s="1789" t="s">
        <v>87</v>
      </c>
      <c r="K11" s="1790"/>
      <c r="L11" s="1791"/>
      <c r="M11" s="1074">
        <v>1234567890</v>
      </c>
      <c r="N11" s="1075"/>
      <c r="O11" s="1054"/>
      <c r="P11" s="1762"/>
      <c r="Q11" s="1789" t="s">
        <v>87</v>
      </c>
      <c r="R11" s="1790"/>
      <c r="S11" s="1791"/>
      <c r="T11" s="1074"/>
      <c r="U11" s="1075"/>
      <c r="V11" s="1054"/>
      <c r="W11" s="1762"/>
      <c r="X11" s="1789" t="s">
        <v>87</v>
      </c>
      <c r="Y11" s="1790"/>
      <c r="Z11" s="1791"/>
      <c r="AA11" s="1074"/>
      <c r="AB11" s="1075"/>
      <c r="AC11" s="1054"/>
      <c r="AD11" s="1762"/>
      <c r="AE11" s="1789" t="s">
        <v>87</v>
      </c>
      <c r="AF11" s="1790"/>
      <c r="AG11" s="1791"/>
      <c r="AH11" s="1074"/>
      <c r="AI11" s="1049"/>
    </row>
    <row r="12" spans="1:35" ht="30" customHeight="1" thickTop="1">
      <c r="A12" s="1777" t="s">
        <v>1506</v>
      </c>
      <c r="B12" s="1778"/>
      <c r="C12" s="1066" t="s">
        <v>1494</v>
      </c>
      <c r="D12" s="1067"/>
      <c r="E12" s="1060"/>
      <c r="F12" s="1073"/>
      <c r="G12" s="1054"/>
      <c r="H12" s="1054"/>
      <c r="I12" s="1762"/>
      <c r="J12" s="1779" t="s">
        <v>1510</v>
      </c>
      <c r="K12" s="1780"/>
      <c r="L12" s="1781"/>
      <c r="M12" s="1066" t="s">
        <v>1494</v>
      </c>
      <c r="N12" s="1076"/>
      <c r="O12" s="1054"/>
      <c r="P12" s="1762"/>
      <c r="Q12" s="1779" t="s">
        <v>1510</v>
      </c>
      <c r="R12" s="1780"/>
      <c r="S12" s="1781"/>
      <c r="T12" s="1066"/>
      <c r="U12" s="1076"/>
      <c r="V12" s="1054"/>
      <c r="W12" s="1762"/>
      <c r="X12" s="1779" t="s">
        <v>1510</v>
      </c>
      <c r="Y12" s="1780"/>
      <c r="Z12" s="1781"/>
      <c r="AA12" s="1066"/>
      <c r="AB12" s="1076"/>
      <c r="AC12" s="1054"/>
      <c r="AD12" s="1762"/>
      <c r="AE12" s="1779" t="s">
        <v>1510</v>
      </c>
      <c r="AF12" s="1780"/>
      <c r="AG12" s="1781"/>
      <c r="AH12" s="1066"/>
      <c r="AI12" s="1049"/>
    </row>
    <row r="13" spans="1:35" ht="30" customHeight="1">
      <c r="A13" s="1071"/>
      <c r="B13" s="1072" t="s">
        <v>1509</v>
      </c>
      <c r="C13" s="1066" t="s">
        <v>1494</v>
      </c>
      <c r="D13" s="1067"/>
      <c r="E13" s="1060"/>
      <c r="F13" s="1060"/>
      <c r="G13" s="1054"/>
      <c r="H13" s="1054"/>
      <c r="I13" s="1762"/>
      <c r="J13" s="1763" t="s">
        <v>86</v>
      </c>
      <c r="K13" s="1764"/>
      <c r="L13" s="1765"/>
      <c r="M13" s="1062" t="s">
        <v>1494</v>
      </c>
      <c r="N13" s="1054"/>
      <c r="O13" s="1054"/>
      <c r="P13" s="1762"/>
      <c r="Q13" s="1763" t="s">
        <v>86</v>
      </c>
      <c r="R13" s="1764"/>
      <c r="S13" s="1765"/>
      <c r="T13" s="1062"/>
      <c r="U13" s="1054"/>
      <c r="V13" s="1054"/>
      <c r="W13" s="1762"/>
      <c r="X13" s="1763" t="s">
        <v>86</v>
      </c>
      <c r="Y13" s="1764"/>
      <c r="Z13" s="1765"/>
      <c r="AA13" s="1062"/>
      <c r="AB13" s="1054"/>
      <c r="AC13" s="1054"/>
      <c r="AD13" s="1762"/>
      <c r="AE13" s="1763" t="s">
        <v>86</v>
      </c>
      <c r="AF13" s="1764"/>
      <c r="AG13" s="1765"/>
      <c r="AH13" s="1062"/>
      <c r="AI13" s="1049"/>
    </row>
    <row r="14" spans="1:35" ht="30" customHeight="1">
      <c r="A14" s="1077"/>
      <c r="B14" s="1078"/>
      <c r="C14" s="1079"/>
      <c r="D14" s="1080"/>
      <c r="E14" s="1060"/>
      <c r="F14" s="1060"/>
      <c r="G14" s="1054"/>
      <c r="H14" s="1054"/>
      <c r="I14" s="1762"/>
      <c r="J14" s="1081"/>
      <c r="K14" s="1787" t="s">
        <v>1511</v>
      </c>
      <c r="L14" s="1788"/>
      <c r="M14" s="1082" t="s">
        <v>1512</v>
      </c>
      <c r="N14" s="1054"/>
      <c r="O14" s="1054"/>
      <c r="P14" s="1762"/>
      <c r="Q14" s="1081"/>
      <c r="R14" s="1787" t="s">
        <v>1511</v>
      </c>
      <c r="S14" s="1788"/>
      <c r="T14" s="1082"/>
      <c r="U14" s="1054"/>
      <c r="V14" s="1054"/>
      <c r="W14" s="1762"/>
      <c r="X14" s="1081"/>
      <c r="Y14" s="1787" t="s">
        <v>1511</v>
      </c>
      <c r="Z14" s="1788"/>
      <c r="AA14" s="1082"/>
      <c r="AB14" s="1054"/>
      <c r="AC14" s="1054"/>
      <c r="AD14" s="1762"/>
      <c r="AE14" s="1081"/>
      <c r="AF14" s="1787" t="s">
        <v>1511</v>
      </c>
      <c r="AG14" s="1788"/>
      <c r="AH14" s="1082"/>
      <c r="AI14" s="1049"/>
    </row>
    <row r="15" spans="1:35" ht="30" customHeight="1">
      <c r="A15" s="1083"/>
      <c r="B15" s="1083"/>
      <c r="D15" s="1084"/>
      <c r="E15" s="1060"/>
      <c r="F15" s="1060"/>
      <c r="G15" s="1054"/>
      <c r="H15" s="1054"/>
      <c r="I15" s="1792" t="s">
        <v>1513</v>
      </c>
      <c r="J15" s="1794" t="s">
        <v>1514</v>
      </c>
      <c r="K15" s="1795"/>
      <c r="L15" s="1796"/>
      <c r="M15" s="1066" t="s">
        <v>1494</v>
      </c>
      <c r="N15" s="1054"/>
      <c r="O15" s="1054"/>
      <c r="P15" s="1792" t="s">
        <v>1513</v>
      </c>
      <c r="Q15" s="1794" t="s">
        <v>1514</v>
      </c>
      <c r="R15" s="1795"/>
      <c r="S15" s="1796"/>
      <c r="T15" s="1066"/>
      <c r="U15" s="1054"/>
      <c r="V15" s="1054"/>
      <c r="W15" s="1792" t="s">
        <v>1513</v>
      </c>
      <c r="X15" s="1794" t="s">
        <v>1514</v>
      </c>
      <c r="Y15" s="1795"/>
      <c r="Z15" s="1796"/>
      <c r="AA15" s="1066"/>
      <c r="AB15" s="1054"/>
      <c r="AC15" s="1054"/>
      <c r="AD15" s="1792" t="s">
        <v>1513</v>
      </c>
      <c r="AE15" s="1794" t="s">
        <v>1514</v>
      </c>
      <c r="AF15" s="1795"/>
      <c r="AG15" s="1796"/>
      <c r="AH15" s="1066"/>
      <c r="AI15" s="1049"/>
    </row>
    <row r="16" spans="1:35" ht="30" customHeight="1">
      <c r="A16" s="1797" t="s">
        <v>1515</v>
      </c>
      <c r="B16" s="1798"/>
      <c r="C16" s="1085" t="s">
        <v>1516</v>
      </c>
      <c r="D16" s="1067"/>
      <c r="E16" s="1060"/>
      <c r="F16" s="1086" t="s">
        <v>1517</v>
      </c>
      <c r="G16" s="1054"/>
      <c r="H16" s="1054"/>
      <c r="I16" s="1793"/>
      <c r="J16" s="1087"/>
      <c r="K16" s="1801" t="s">
        <v>1518</v>
      </c>
      <c r="L16" s="1802"/>
      <c r="M16" s="1066" t="s">
        <v>1494</v>
      </c>
      <c r="N16" s="1054"/>
      <c r="O16" s="1054"/>
      <c r="P16" s="1793"/>
      <c r="Q16" s="1087"/>
      <c r="R16" s="1801" t="s">
        <v>1518</v>
      </c>
      <c r="S16" s="1802"/>
      <c r="T16" s="1066"/>
      <c r="U16" s="1054"/>
      <c r="V16" s="1054"/>
      <c r="W16" s="1793"/>
      <c r="X16" s="1087"/>
      <c r="Y16" s="1801" t="s">
        <v>1518</v>
      </c>
      <c r="Z16" s="1802"/>
      <c r="AA16" s="1066"/>
      <c r="AB16" s="1054"/>
      <c r="AC16" s="1054"/>
      <c r="AD16" s="1793"/>
      <c r="AE16" s="1087"/>
      <c r="AF16" s="1801" t="s">
        <v>1518</v>
      </c>
      <c r="AG16" s="1802"/>
      <c r="AH16" s="1066"/>
      <c r="AI16" s="1049"/>
    </row>
    <row r="17" spans="1:35" ht="30" customHeight="1" thickBot="1">
      <c r="A17" s="1799"/>
      <c r="B17" s="1800"/>
      <c r="C17" s="1066" t="s">
        <v>1494</v>
      </c>
      <c r="D17" s="1060"/>
      <c r="E17" s="1060"/>
      <c r="F17" s="1066" t="s">
        <v>1494</v>
      </c>
      <c r="G17" s="1088"/>
      <c r="H17" s="1054"/>
      <c r="I17" s="1803" t="s">
        <v>84</v>
      </c>
      <c r="J17" s="1804"/>
      <c r="K17" s="1805" t="s">
        <v>1519</v>
      </c>
      <c r="L17" s="1806"/>
      <c r="M17" s="1807"/>
      <c r="N17" s="1088"/>
      <c r="O17" s="1054"/>
      <c r="P17" s="1803" t="s">
        <v>84</v>
      </c>
      <c r="Q17" s="1804"/>
      <c r="R17" s="1805"/>
      <c r="S17" s="1806"/>
      <c r="T17" s="1807"/>
      <c r="U17" s="1088"/>
      <c r="V17" s="1054"/>
      <c r="W17" s="1803" t="s">
        <v>84</v>
      </c>
      <c r="X17" s="1804"/>
      <c r="Y17" s="1805"/>
      <c r="Z17" s="1806"/>
      <c r="AA17" s="1807"/>
      <c r="AB17" s="1088"/>
      <c r="AC17" s="1054"/>
      <c r="AD17" s="1803" t="s">
        <v>84</v>
      </c>
      <c r="AE17" s="1804"/>
      <c r="AF17" s="1805"/>
      <c r="AG17" s="1806"/>
      <c r="AH17" s="1807"/>
      <c r="AI17" s="1049"/>
    </row>
    <row r="18" spans="1:35" ht="30" customHeight="1" thickTop="1" thickBot="1">
      <c r="A18" s="1089"/>
      <c r="B18" s="1089"/>
      <c r="C18" s="1079"/>
      <c r="D18" s="1067"/>
      <c r="E18" s="1060"/>
      <c r="F18" s="1073"/>
      <c r="G18" s="1088"/>
      <c r="H18" s="1054"/>
      <c r="I18" s="1808" t="s">
        <v>1707</v>
      </c>
      <c r="J18" s="1809"/>
      <c r="K18" s="1809"/>
      <c r="L18" s="1810"/>
      <c r="M18" s="1237" t="s">
        <v>1708</v>
      </c>
      <c r="N18" s="1088"/>
      <c r="O18" s="1054"/>
      <c r="P18" s="1808" t="s">
        <v>1707</v>
      </c>
      <c r="Q18" s="1809"/>
      <c r="R18" s="1809"/>
      <c r="S18" s="1810"/>
      <c r="T18" s="1237" t="s">
        <v>1708</v>
      </c>
      <c r="U18" s="1088"/>
      <c r="V18" s="1054"/>
      <c r="W18" s="1808" t="s">
        <v>1707</v>
      </c>
      <c r="X18" s="1809"/>
      <c r="Y18" s="1809"/>
      <c r="Z18" s="1810"/>
      <c r="AA18" s="1237" t="s">
        <v>1708</v>
      </c>
      <c r="AB18" s="1088"/>
      <c r="AC18" s="1054"/>
      <c r="AD18" s="1808" t="s">
        <v>1707</v>
      </c>
      <c r="AE18" s="1809"/>
      <c r="AF18" s="1809"/>
      <c r="AG18" s="1810"/>
      <c r="AH18" s="1237" t="s">
        <v>1708</v>
      </c>
      <c r="AI18" s="1049"/>
    </row>
    <row r="19" spans="1:35" ht="30" customHeight="1" thickTop="1">
      <c r="A19" s="1083"/>
      <c r="B19" s="1083"/>
      <c r="C19" s="1090"/>
      <c r="D19" s="1067"/>
      <c r="E19" s="1060"/>
      <c r="F19" s="1073"/>
      <c r="G19" s="1054"/>
      <c r="H19" s="1054"/>
      <c r="I19" s="1088"/>
      <c r="J19" s="1088"/>
      <c r="K19" s="1088"/>
      <c r="L19" s="1088"/>
      <c r="M19" s="1088"/>
      <c r="N19" s="1088"/>
      <c r="O19" s="1054"/>
      <c r="P19" s="1088"/>
      <c r="Q19" s="1088"/>
      <c r="R19" s="1088"/>
      <c r="S19" s="1088"/>
      <c r="T19" s="1088"/>
      <c r="U19" s="1088"/>
      <c r="V19" s="1054"/>
      <c r="W19" s="1088"/>
      <c r="X19" s="1088"/>
      <c r="Y19" s="1088"/>
      <c r="Z19" s="1088"/>
      <c r="AA19" s="1088"/>
      <c r="AB19" s="1088"/>
      <c r="AC19" s="1054"/>
      <c r="AD19" s="1088"/>
      <c r="AE19" s="1088"/>
      <c r="AF19" s="1088"/>
      <c r="AG19" s="1088"/>
      <c r="AH19" s="1088"/>
      <c r="AI19" s="1049"/>
    </row>
    <row r="20" spans="1:35" ht="30" customHeight="1">
      <c r="A20" s="1797" t="s">
        <v>1520</v>
      </c>
      <c r="B20" s="1798"/>
      <c r="C20" s="1066" t="s">
        <v>1494</v>
      </c>
      <c r="D20" s="1060"/>
      <c r="E20" s="1060"/>
      <c r="F20" s="1073"/>
      <c r="G20" s="1054"/>
      <c r="H20" s="1054"/>
      <c r="I20" s="1058"/>
      <c r="J20" s="1058"/>
      <c r="K20" s="1058"/>
      <c r="L20" s="1058"/>
      <c r="M20" s="1058"/>
      <c r="N20" s="1054"/>
      <c r="O20" s="1054"/>
      <c r="P20" s="1058"/>
      <c r="Q20" s="1058"/>
      <c r="R20" s="1058"/>
      <c r="S20" s="1058"/>
      <c r="T20" s="1058"/>
      <c r="U20" s="1054"/>
      <c r="V20" s="1054"/>
      <c r="W20" s="1058"/>
      <c r="X20" s="1058"/>
      <c r="Y20" s="1058"/>
      <c r="Z20" s="1058"/>
      <c r="AA20" s="1058"/>
      <c r="AB20" s="1054"/>
      <c r="AC20" s="1054"/>
      <c r="AD20" s="1058"/>
      <c r="AE20" s="1058"/>
      <c r="AF20" s="1058"/>
      <c r="AG20" s="1058"/>
      <c r="AH20" s="1058"/>
      <c r="AI20" s="1049"/>
    </row>
    <row r="21" spans="1:35" ht="30" customHeight="1">
      <c r="A21" s="1799"/>
      <c r="B21" s="1800"/>
      <c r="C21" s="1066" t="s">
        <v>1494</v>
      </c>
      <c r="D21" s="1080"/>
      <c r="E21" s="1080"/>
      <c r="F21" s="1080"/>
      <c r="G21" s="1054"/>
      <c r="H21" s="1054"/>
      <c r="I21" s="1760" t="s">
        <v>1521</v>
      </c>
      <c r="J21" s="1763" t="s">
        <v>1493</v>
      </c>
      <c r="K21" s="1764"/>
      <c r="L21" s="1765"/>
      <c r="M21" s="1062" t="s">
        <v>1494</v>
      </c>
      <c r="N21" s="1054"/>
      <c r="O21" s="1054"/>
      <c r="P21" s="1760"/>
      <c r="Q21" s="1763" t="s">
        <v>1493</v>
      </c>
      <c r="R21" s="1764"/>
      <c r="S21" s="1765"/>
      <c r="T21" s="1062"/>
      <c r="U21" s="1054"/>
      <c r="V21" s="1054"/>
      <c r="W21" s="1760"/>
      <c r="X21" s="1763" t="s">
        <v>1493</v>
      </c>
      <c r="Y21" s="1764"/>
      <c r="Z21" s="1765"/>
      <c r="AA21" s="1062"/>
      <c r="AB21" s="1054"/>
      <c r="AC21" s="1054"/>
      <c r="AD21" s="1760"/>
      <c r="AE21" s="1763" t="s">
        <v>1493</v>
      </c>
      <c r="AF21" s="1764"/>
      <c r="AG21" s="1765"/>
      <c r="AH21" s="1062"/>
      <c r="AI21" s="1049"/>
    </row>
    <row r="22" spans="1:35" ht="30" customHeight="1" thickBot="1">
      <c r="A22" s="1090"/>
      <c r="B22" s="1090"/>
      <c r="C22" s="1090"/>
      <c r="D22" s="1080"/>
      <c r="E22" s="1080"/>
      <c r="F22" s="1080"/>
      <c r="G22" s="1054"/>
      <c r="H22" s="1054"/>
      <c r="I22" s="1761"/>
      <c r="J22" s="1774" t="s">
        <v>1522</v>
      </c>
      <c r="K22" s="1775"/>
      <c r="L22" s="1776"/>
      <c r="M22" s="1065">
        <v>12345678</v>
      </c>
      <c r="N22" s="1054"/>
      <c r="O22" s="1054"/>
      <c r="P22" s="1761"/>
      <c r="Q22" s="1774" t="s">
        <v>1522</v>
      </c>
      <c r="R22" s="1775"/>
      <c r="S22" s="1776"/>
      <c r="T22" s="1065"/>
      <c r="U22" s="1054"/>
      <c r="V22" s="1054"/>
      <c r="W22" s="1761"/>
      <c r="X22" s="1774" t="s">
        <v>1522</v>
      </c>
      <c r="Y22" s="1775"/>
      <c r="Z22" s="1776"/>
      <c r="AA22" s="1065"/>
      <c r="AB22" s="1054"/>
      <c r="AC22" s="1054"/>
      <c r="AD22" s="1761"/>
      <c r="AE22" s="1774" t="s">
        <v>1522</v>
      </c>
      <c r="AF22" s="1775"/>
      <c r="AG22" s="1776"/>
      <c r="AH22" s="1065"/>
      <c r="AI22" s="1049"/>
    </row>
    <row r="23" spans="1:35" ht="30" customHeight="1" thickTop="1" thickBot="1">
      <c r="D23" s="1080"/>
      <c r="E23" s="1080"/>
      <c r="F23" s="1080"/>
      <c r="G23" s="1054"/>
      <c r="H23" s="1054"/>
      <c r="I23" s="1762"/>
      <c r="J23" s="1766" t="s">
        <v>1501</v>
      </c>
      <c r="K23" s="1767"/>
      <c r="L23" s="1768"/>
      <c r="M23" s="1068" t="s">
        <v>1502</v>
      </c>
      <c r="N23" s="1054"/>
      <c r="O23" s="1054"/>
      <c r="P23" s="1762"/>
      <c r="Q23" s="1766" t="s">
        <v>1501</v>
      </c>
      <c r="R23" s="1767"/>
      <c r="S23" s="1768"/>
      <c r="T23" s="1068"/>
      <c r="U23" s="1054"/>
      <c r="V23" s="1054"/>
      <c r="W23" s="1762"/>
      <c r="X23" s="1766" t="s">
        <v>1501</v>
      </c>
      <c r="Y23" s="1767"/>
      <c r="Z23" s="1768"/>
      <c r="AA23" s="1068"/>
      <c r="AB23" s="1054"/>
      <c r="AC23" s="1054"/>
      <c r="AD23" s="1762"/>
      <c r="AE23" s="1766" t="s">
        <v>1501</v>
      </c>
      <c r="AF23" s="1767"/>
      <c r="AG23" s="1768"/>
      <c r="AH23" s="1068"/>
      <c r="AI23" s="1049"/>
    </row>
    <row r="24" spans="1:35" ht="30" customHeight="1" thickTop="1">
      <c r="D24" s="1080"/>
      <c r="E24" s="1080"/>
      <c r="F24" s="1091"/>
      <c r="G24" s="1054"/>
      <c r="H24" s="1054"/>
      <c r="I24" s="1762"/>
      <c r="J24" s="1771" t="s">
        <v>1504</v>
      </c>
      <c r="K24" s="1772"/>
      <c r="L24" s="1773"/>
      <c r="M24" s="1069" t="s">
        <v>1494</v>
      </c>
      <c r="N24" s="1054"/>
      <c r="O24" s="1054"/>
      <c r="P24" s="1762"/>
      <c r="Q24" s="1771" t="s">
        <v>1504</v>
      </c>
      <c r="R24" s="1772"/>
      <c r="S24" s="1773"/>
      <c r="T24" s="1069"/>
      <c r="U24" s="1054"/>
      <c r="V24" s="1054"/>
      <c r="W24" s="1762"/>
      <c r="X24" s="1771" t="s">
        <v>1504</v>
      </c>
      <c r="Y24" s="1772"/>
      <c r="Z24" s="1773"/>
      <c r="AA24" s="1069"/>
      <c r="AB24" s="1054"/>
      <c r="AC24" s="1054"/>
      <c r="AD24" s="1762"/>
      <c r="AE24" s="1771" t="s">
        <v>1504</v>
      </c>
      <c r="AF24" s="1772"/>
      <c r="AG24" s="1773"/>
      <c r="AH24" s="1069"/>
      <c r="AI24" s="1049"/>
    </row>
    <row r="25" spans="1:35" ht="30" customHeight="1">
      <c r="D25" s="1060"/>
      <c r="E25" s="1060"/>
      <c r="F25" s="1073"/>
      <c r="G25" s="1054"/>
      <c r="H25" s="1092"/>
      <c r="I25" s="1762"/>
      <c r="J25" s="1771" t="s">
        <v>141</v>
      </c>
      <c r="K25" s="1772"/>
      <c r="L25" s="1773"/>
      <c r="M25" s="1064">
        <v>12345678</v>
      </c>
      <c r="N25" s="1054"/>
      <c r="O25" s="1054"/>
      <c r="P25" s="1762"/>
      <c r="Q25" s="1771" t="s">
        <v>141</v>
      </c>
      <c r="R25" s="1772"/>
      <c r="S25" s="1773"/>
      <c r="T25" s="1064"/>
      <c r="U25" s="1054"/>
      <c r="V25" s="1054"/>
      <c r="W25" s="1762"/>
      <c r="X25" s="1771" t="s">
        <v>141</v>
      </c>
      <c r="Y25" s="1772"/>
      <c r="Z25" s="1773"/>
      <c r="AA25" s="1064"/>
      <c r="AB25" s="1054"/>
      <c r="AC25" s="1054"/>
      <c r="AD25" s="1762"/>
      <c r="AE25" s="1771" t="s">
        <v>141</v>
      </c>
      <c r="AF25" s="1772"/>
      <c r="AG25" s="1773"/>
      <c r="AH25" s="1064"/>
      <c r="AI25" s="1049"/>
    </row>
    <row r="26" spans="1:35" ht="30" customHeight="1" thickBot="1">
      <c r="D26" s="1060"/>
      <c r="E26" s="1060"/>
      <c r="F26" s="1073"/>
      <c r="G26" s="1054"/>
      <c r="H26" s="1092"/>
      <c r="I26" s="1762"/>
      <c r="J26" s="1784" t="s">
        <v>1507</v>
      </c>
      <c r="K26" s="1785"/>
      <c r="L26" s="1786"/>
      <c r="M26" s="1070" t="s">
        <v>1508</v>
      </c>
      <c r="N26" s="1054"/>
      <c r="O26" s="1092"/>
      <c r="P26" s="1762"/>
      <c r="Q26" s="1784" t="s">
        <v>1507</v>
      </c>
      <c r="R26" s="1785"/>
      <c r="S26" s="1786"/>
      <c r="T26" s="1070"/>
      <c r="U26" s="1054"/>
      <c r="V26" s="1092"/>
      <c r="W26" s="1762"/>
      <c r="X26" s="1784" t="s">
        <v>1507</v>
      </c>
      <c r="Y26" s="1785"/>
      <c r="Z26" s="1786"/>
      <c r="AA26" s="1070"/>
      <c r="AB26" s="1054"/>
      <c r="AC26" s="1092"/>
      <c r="AD26" s="1762"/>
      <c r="AE26" s="1784" t="s">
        <v>1507</v>
      </c>
      <c r="AF26" s="1785"/>
      <c r="AG26" s="1786"/>
      <c r="AH26" s="1070"/>
      <c r="AI26" s="1049"/>
    </row>
    <row r="27" spans="1:35" ht="30" customHeight="1" thickTop="1" thickBot="1">
      <c r="A27" s="1090"/>
      <c r="B27" s="1090"/>
      <c r="C27" s="1090"/>
      <c r="D27" s="1060"/>
      <c r="E27" s="1060"/>
      <c r="F27" s="1093"/>
      <c r="G27" s="1054"/>
      <c r="H27" s="1054"/>
      <c r="I27" s="1762"/>
      <c r="J27" s="1789" t="s">
        <v>87</v>
      </c>
      <c r="K27" s="1790"/>
      <c r="L27" s="1791"/>
      <c r="M27" s="1074">
        <v>1234567890</v>
      </c>
      <c r="N27" s="1076"/>
      <c r="O27" s="1092"/>
      <c r="P27" s="1762"/>
      <c r="Q27" s="1789" t="s">
        <v>87</v>
      </c>
      <c r="R27" s="1790"/>
      <c r="S27" s="1791"/>
      <c r="T27" s="1074"/>
      <c r="U27" s="1076"/>
      <c r="V27" s="1092"/>
      <c r="W27" s="1762"/>
      <c r="X27" s="1789" t="s">
        <v>87</v>
      </c>
      <c r="Y27" s="1790"/>
      <c r="Z27" s="1791"/>
      <c r="AA27" s="1074"/>
      <c r="AB27" s="1076"/>
      <c r="AC27" s="1092"/>
      <c r="AD27" s="1762"/>
      <c r="AE27" s="1789" t="s">
        <v>87</v>
      </c>
      <c r="AF27" s="1790"/>
      <c r="AG27" s="1791"/>
      <c r="AH27" s="1074"/>
      <c r="AI27" s="1049"/>
    </row>
    <row r="28" spans="1:35" ht="30" customHeight="1" thickTop="1">
      <c r="A28" s="1090"/>
      <c r="B28" s="1090"/>
      <c r="C28" s="1090"/>
      <c r="D28" s="1080"/>
      <c r="E28" s="1060"/>
      <c r="F28" s="1073"/>
      <c r="G28" s="1054"/>
      <c r="H28" s="1054"/>
      <c r="I28" s="1762"/>
      <c r="J28" s="1779" t="s">
        <v>1510</v>
      </c>
      <c r="K28" s="1780"/>
      <c r="L28" s="1781"/>
      <c r="M28" s="1066" t="s">
        <v>1494</v>
      </c>
      <c r="N28" s="1054"/>
      <c r="O28" s="1054"/>
      <c r="P28" s="1762"/>
      <c r="Q28" s="1779" t="s">
        <v>1510</v>
      </c>
      <c r="R28" s="1780"/>
      <c r="S28" s="1781"/>
      <c r="T28" s="1066"/>
      <c r="U28" s="1054"/>
      <c r="V28" s="1054"/>
      <c r="W28" s="1762"/>
      <c r="X28" s="1779" t="s">
        <v>1510</v>
      </c>
      <c r="Y28" s="1780"/>
      <c r="Z28" s="1781"/>
      <c r="AA28" s="1066"/>
      <c r="AB28" s="1054"/>
      <c r="AC28" s="1054"/>
      <c r="AD28" s="1762"/>
      <c r="AE28" s="1779" t="s">
        <v>1510</v>
      </c>
      <c r="AF28" s="1780"/>
      <c r="AG28" s="1781"/>
      <c r="AH28" s="1066"/>
      <c r="AI28" s="1049"/>
    </row>
    <row r="29" spans="1:35" ht="30" customHeight="1">
      <c r="A29" s="1090"/>
      <c r="B29" s="1090"/>
      <c r="C29" s="1090"/>
      <c r="D29" s="1080"/>
      <c r="E29" s="1060"/>
      <c r="F29" s="1060"/>
      <c r="G29" s="1054"/>
      <c r="H29" s="1054"/>
      <c r="I29" s="1762"/>
      <c r="J29" s="1763" t="s">
        <v>86</v>
      </c>
      <c r="K29" s="1764"/>
      <c r="L29" s="1765"/>
      <c r="M29" s="1062" t="s">
        <v>1494</v>
      </c>
      <c r="N29" s="1054"/>
      <c r="O29" s="1054"/>
      <c r="P29" s="1762"/>
      <c r="Q29" s="1763" t="s">
        <v>86</v>
      </c>
      <c r="R29" s="1764"/>
      <c r="S29" s="1765"/>
      <c r="T29" s="1062"/>
      <c r="U29" s="1054"/>
      <c r="V29" s="1054"/>
      <c r="W29" s="1762"/>
      <c r="X29" s="1763" t="s">
        <v>86</v>
      </c>
      <c r="Y29" s="1764"/>
      <c r="Z29" s="1765"/>
      <c r="AA29" s="1062"/>
      <c r="AB29" s="1054"/>
      <c r="AC29" s="1054"/>
      <c r="AD29" s="1762"/>
      <c r="AE29" s="1763" t="s">
        <v>86</v>
      </c>
      <c r="AF29" s="1764"/>
      <c r="AG29" s="1765"/>
      <c r="AH29" s="1062"/>
      <c r="AI29" s="1049"/>
    </row>
    <row r="30" spans="1:35" ht="30" customHeight="1">
      <c r="D30" s="1080"/>
      <c r="E30" s="1080"/>
      <c r="F30" s="1080"/>
      <c r="G30" s="1054"/>
      <c r="H30" s="1054"/>
      <c r="I30" s="1762"/>
      <c r="J30" s="1081"/>
      <c r="K30" s="1787" t="s">
        <v>1511</v>
      </c>
      <c r="L30" s="1788"/>
      <c r="M30" s="1082" t="s">
        <v>1512</v>
      </c>
      <c r="N30" s="1054"/>
      <c r="O30" s="1054"/>
      <c r="P30" s="1762"/>
      <c r="Q30" s="1081"/>
      <c r="R30" s="1787" t="s">
        <v>1511</v>
      </c>
      <c r="S30" s="1788"/>
      <c r="T30" s="1082"/>
      <c r="U30" s="1054"/>
      <c r="V30" s="1054"/>
      <c r="W30" s="1762"/>
      <c r="X30" s="1081"/>
      <c r="Y30" s="1787" t="s">
        <v>1511</v>
      </c>
      <c r="Z30" s="1788"/>
      <c r="AA30" s="1082"/>
      <c r="AB30" s="1054"/>
      <c r="AC30" s="1054"/>
      <c r="AD30" s="1762"/>
      <c r="AE30" s="1081"/>
      <c r="AF30" s="1787" t="s">
        <v>1511</v>
      </c>
      <c r="AG30" s="1788"/>
      <c r="AH30" s="1082"/>
      <c r="AI30" s="1049"/>
    </row>
    <row r="31" spans="1:35" ht="30" customHeight="1">
      <c r="D31" s="1080"/>
      <c r="E31" s="1080"/>
      <c r="F31" s="1080"/>
      <c r="G31" s="1088"/>
      <c r="H31" s="1054"/>
      <c r="I31" s="1792" t="s">
        <v>1513</v>
      </c>
      <c r="J31" s="1794" t="s">
        <v>1514</v>
      </c>
      <c r="K31" s="1795"/>
      <c r="L31" s="1796"/>
      <c r="M31" s="1066" t="s">
        <v>1494</v>
      </c>
      <c r="N31" s="1054"/>
      <c r="O31" s="1054"/>
      <c r="P31" s="1792" t="s">
        <v>1513</v>
      </c>
      <c r="Q31" s="1794" t="s">
        <v>1514</v>
      </c>
      <c r="R31" s="1795"/>
      <c r="S31" s="1796"/>
      <c r="T31" s="1066"/>
      <c r="U31" s="1054"/>
      <c r="V31" s="1054"/>
      <c r="W31" s="1792" t="s">
        <v>1513</v>
      </c>
      <c r="X31" s="1794" t="s">
        <v>1514</v>
      </c>
      <c r="Y31" s="1795"/>
      <c r="Z31" s="1796"/>
      <c r="AA31" s="1066"/>
      <c r="AB31" s="1054"/>
      <c r="AC31" s="1054"/>
      <c r="AD31" s="1792" t="s">
        <v>1513</v>
      </c>
      <c r="AE31" s="1794" t="s">
        <v>1514</v>
      </c>
      <c r="AF31" s="1795"/>
      <c r="AG31" s="1796"/>
      <c r="AH31" s="1066"/>
      <c r="AI31" s="1049"/>
    </row>
    <row r="32" spans="1:35" ht="30" customHeight="1">
      <c r="D32" s="1080"/>
      <c r="E32" s="1080"/>
      <c r="F32" s="1080"/>
      <c r="G32" s="1088"/>
      <c r="H32" s="1054"/>
      <c r="I32" s="1793"/>
      <c r="J32" s="1087"/>
      <c r="K32" s="1801" t="s">
        <v>1518</v>
      </c>
      <c r="L32" s="1802"/>
      <c r="M32" s="1066" t="s">
        <v>1494</v>
      </c>
      <c r="N32" s="1088"/>
      <c r="O32" s="1054"/>
      <c r="P32" s="1793"/>
      <c r="Q32" s="1087"/>
      <c r="R32" s="1801" t="s">
        <v>1518</v>
      </c>
      <c r="S32" s="1802"/>
      <c r="T32" s="1066"/>
      <c r="U32" s="1088"/>
      <c r="V32" s="1054"/>
      <c r="W32" s="1793"/>
      <c r="X32" s="1087"/>
      <c r="Y32" s="1801" t="s">
        <v>1518</v>
      </c>
      <c r="Z32" s="1802"/>
      <c r="AA32" s="1066"/>
      <c r="AB32" s="1088"/>
      <c r="AC32" s="1054"/>
      <c r="AD32" s="1793"/>
      <c r="AE32" s="1087"/>
      <c r="AF32" s="1801" t="s">
        <v>1518</v>
      </c>
      <c r="AG32" s="1802"/>
      <c r="AH32" s="1066"/>
      <c r="AI32" s="1049"/>
    </row>
    <row r="33" spans="1:53" ht="30" customHeight="1" thickBot="1">
      <c r="D33" s="1080"/>
      <c r="E33" s="1080"/>
      <c r="F33" s="1080"/>
      <c r="G33" s="1088"/>
      <c r="H33" s="1054"/>
      <c r="I33" s="1803" t="s">
        <v>84</v>
      </c>
      <c r="J33" s="1804"/>
      <c r="K33" s="1805" t="s">
        <v>1519</v>
      </c>
      <c r="L33" s="1806"/>
      <c r="M33" s="1807"/>
      <c r="N33" s="1088"/>
      <c r="O33" s="1054"/>
      <c r="P33" s="1803" t="s">
        <v>84</v>
      </c>
      <c r="Q33" s="1804"/>
      <c r="R33" s="1805"/>
      <c r="S33" s="1806"/>
      <c r="T33" s="1807"/>
      <c r="U33" s="1088"/>
      <c r="V33" s="1054"/>
      <c r="W33" s="1803" t="s">
        <v>84</v>
      </c>
      <c r="X33" s="1804"/>
      <c r="Y33" s="1805"/>
      <c r="Z33" s="1806"/>
      <c r="AA33" s="1807"/>
      <c r="AB33" s="1088"/>
      <c r="AC33" s="1054"/>
      <c r="AD33" s="1803" t="s">
        <v>84</v>
      </c>
      <c r="AE33" s="1804"/>
      <c r="AF33" s="1805"/>
      <c r="AG33" s="1806"/>
      <c r="AH33" s="1807"/>
      <c r="AI33" s="1049"/>
    </row>
    <row r="34" spans="1:53" ht="30" customHeight="1" thickTop="1" thickBot="1">
      <c r="D34" s="1080"/>
      <c r="E34" s="1080"/>
      <c r="F34" s="1080"/>
      <c r="G34" s="1054"/>
      <c r="H34" s="1054"/>
      <c r="I34" s="1808" t="s">
        <v>1707</v>
      </c>
      <c r="J34" s="1809"/>
      <c r="K34" s="1809"/>
      <c r="L34" s="1810"/>
      <c r="M34" s="1237" t="s">
        <v>1708</v>
      </c>
      <c r="N34" s="1088"/>
      <c r="O34" s="1054"/>
      <c r="P34" s="1808" t="s">
        <v>1707</v>
      </c>
      <c r="Q34" s="1809"/>
      <c r="R34" s="1809"/>
      <c r="S34" s="1810"/>
      <c r="T34" s="1237" t="s">
        <v>1708</v>
      </c>
      <c r="U34" s="1088"/>
      <c r="V34" s="1054"/>
      <c r="W34" s="1808" t="s">
        <v>1707</v>
      </c>
      <c r="X34" s="1809"/>
      <c r="Y34" s="1809"/>
      <c r="Z34" s="1810"/>
      <c r="AA34" s="1237" t="s">
        <v>1708</v>
      </c>
      <c r="AB34" s="1088"/>
      <c r="AC34" s="1054"/>
      <c r="AD34" s="1808" t="s">
        <v>1707</v>
      </c>
      <c r="AE34" s="1809"/>
      <c r="AF34" s="1809"/>
      <c r="AG34" s="1810"/>
      <c r="AH34" s="1237" t="s">
        <v>1708</v>
      </c>
      <c r="AI34" s="1049"/>
    </row>
    <row r="35" spans="1:53" ht="30" customHeight="1" thickTop="1">
      <c r="A35" s="1080"/>
      <c r="B35" s="1080"/>
      <c r="C35" s="1080"/>
      <c r="D35" s="1080"/>
      <c r="E35" s="1080"/>
      <c r="F35" s="1080"/>
      <c r="G35" s="1054"/>
      <c r="H35" s="1054"/>
      <c r="I35" s="1088"/>
      <c r="J35" s="1088"/>
      <c r="K35" s="1088"/>
      <c r="L35" s="1088"/>
      <c r="M35" s="1088"/>
      <c r="N35" s="1088"/>
      <c r="O35" s="1054"/>
      <c r="P35" s="1088"/>
      <c r="Q35" s="1088"/>
      <c r="R35" s="1088"/>
      <c r="S35" s="1088"/>
      <c r="T35" s="1088"/>
      <c r="U35" s="1088"/>
      <c r="V35" s="1054"/>
      <c r="W35" s="1088"/>
      <c r="X35" s="1088"/>
      <c r="Y35" s="1088"/>
      <c r="Z35" s="1088"/>
      <c r="AA35" s="1088"/>
      <c r="AB35" s="1088"/>
      <c r="AC35" s="1054"/>
      <c r="AD35" s="1088"/>
      <c r="AE35" s="1088"/>
      <c r="AF35" s="1088"/>
      <c r="AG35" s="1088"/>
      <c r="AH35" s="1088"/>
      <c r="AI35" s="1049"/>
    </row>
    <row r="36" spans="1:53" ht="30" customHeight="1">
      <c r="A36" s="1080"/>
      <c r="B36" s="1080"/>
      <c r="C36" s="1080"/>
      <c r="D36" s="1080"/>
      <c r="E36" s="1080"/>
      <c r="F36" s="1080"/>
      <c r="G36" s="1054"/>
      <c r="H36" s="1054"/>
      <c r="I36" s="1058"/>
      <c r="J36" s="1058"/>
      <c r="K36" s="1058"/>
      <c r="L36" s="1058"/>
      <c r="M36" s="1058"/>
      <c r="N36" s="1054"/>
      <c r="O36" s="1054"/>
      <c r="P36" s="1058"/>
      <c r="Q36" s="1058"/>
      <c r="R36" s="1058"/>
      <c r="S36" s="1058"/>
      <c r="T36" s="1058"/>
      <c r="U36" s="1054"/>
      <c r="V36" s="1054"/>
      <c r="W36" s="1058"/>
      <c r="X36" s="1058"/>
      <c r="Y36" s="1058"/>
      <c r="Z36" s="1058"/>
      <c r="AA36" s="1058"/>
      <c r="AB36" s="1054"/>
      <c r="AC36" s="1054"/>
      <c r="AD36" s="1058"/>
      <c r="AE36" s="1058"/>
      <c r="AF36" s="1058"/>
      <c r="AG36" s="1058"/>
      <c r="AH36" s="1058"/>
      <c r="AI36" s="1049"/>
    </row>
    <row r="37" spans="1:53" ht="30" customHeight="1">
      <c r="D37" s="1080"/>
      <c r="E37" s="1080"/>
      <c r="F37" s="1080"/>
      <c r="G37" s="1054"/>
      <c r="H37" s="1054"/>
      <c r="I37" s="1760" t="s">
        <v>1521</v>
      </c>
      <c r="J37" s="1763" t="s">
        <v>1493</v>
      </c>
      <c r="K37" s="1764"/>
      <c r="L37" s="1765"/>
      <c r="M37" s="1062" t="s">
        <v>1494</v>
      </c>
      <c r="N37" s="1054"/>
      <c r="O37" s="1054"/>
      <c r="P37" s="1760"/>
      <c r="Q37" s="1763" t="s">
        <v>1493</v>
      </c>
      <c r="R37" s="1764"/>
      <c r="S37" s="1765"/>
      <c r="T37" s="1062"/>
      <c r="U37" s="1054"/>
      <c r="V37" s="1054"/>
      <c r="W37" s="1760"/>
      <c r="X37" s="1763" t="s">
        <v>1493</v>
      </c>
      <c r="Y37" s="1764"/>
      <c r="Z37" s="1765"/>
      <c r="AA37" s="1062"/>
      <c r="AB37" s="1054"/>
      <c r="AC37" s="1054"/>
      <c r="AD37" s="1760"/>
      <c r="AE37" s="1763" t="s">
        <v>1493</v>
      </c>
      <c r="AF37" s="1764"/>
      <c r="AG37" s="1765"/>
      <c r="AH37" s="1062"/>
      <c r="AI37" s="1049"/>
    </row>
    <row r="38" spans="1:53" ht="30" customHeight="1" thickBot="1">
      <c r="D38" s="1080"/>
      <c r="E38" s="1080"/>
      <c r="F38" s="1080"/>
      <c r="G38" s="1054"/>
      <c r="H38" s="1054"/>
      <c r="I38" s="1761"/>
      <c r="J38" s="1774" t="s">
        <v>1522</v>
      </c>
      <c r="K38" s="1775"/>
      <c r="L38" s="1776"/>
      <c r="M38" s="1065">
        <v>12345678</v>
      </c>
      <c r="N38" s="1054"/>
      <c r="O38" s="1054"/>
      <c r="P38" s="1761"/>
      <c r="Q38" s="1774" t="s">
        <v>1522</v>
      </c>
      <c r="R38" s="1775"/>
      <c r="S38" s="1776"/>
      <c r="T38" s="1065"/>
      <c r="U38" s="1054"/>
      <c r="V38" s="1054"/>
      <c r="W38" s="1761"/>
      <c r="X38" s="1774" t="s">
        <v>1522</v>
      </c>
      <c r="Y38" s="1775"/>
      <c r="Z38" s="1776"/>
      <c r="AA38" s="1065"/>
      <c r="AB38" s="1054"/>
      <c r="AC38" s="1054"/>
      <c r="AD38" s="1761"/>
      <c r="AE38" s="1774" t="s">
        <v>1522</v>
      </c>
      <c r="AF38" s="1775"/>
      <c r="AG38" s="1776"/>
      <c r="AH38" s="1065"/>
      <c r="AI38" s="1049"/>
    </row>
    <row r="39" spans="1:53" ht="30" customHeight="1" thickTop="1" thickBot="1">
      <c r="D39" s="1080"/>
      <c r="E39" s="1080"/>
      <c r="F39" s="1091"/>
      <c r="G39" s="1054"/>
      <c r="H39" s="1054"/>
      <c r="I39" s="1762"/>
      <c r="J39" s="1766" t="s">
        <v>1501</v>
      </c>
      <c r="K39" s="1767"/>
      <c r="L39" s="1768"/>
      <c r="M39" s="1068" t="s">
        <v>1502</v>
      </c>
      <c r="N39" s="1054"/>
      <c r="O39" s="1054"/>
      <c r="P39" s="1762"/>
      <c r="Q39" s="1766" t="s">
        <v>1501</v>
      </c>
      <c r="R39" s="1767"/>
      <c r="S39" s="1768"/>
      <c r="T39" s="1068"/>
      <c r="U39" s="1054"/>
      <c r="V39" s="1054"/>
      <c r="W39" s="1762"/>
      <c r="X39" s="1766" t="s">
        <v>1501</v>
      </c>
      <c r="Y39" s="1767"/>
      <c r="Z39" s="1768"/>
      <c r="AA39" s="1068"/>
      <c r="AB39" s="1054"/>
      <c r="AC39" s="1054"/>
      <c r="AD39" s="1762"/>
      <c r="AE39" s="1766" t="s">
        <v>1501</v>
      </c>
      <c r="AF39" s="1767"/>
      <c r="AG39" s="1768"/>
      <c r="AH39" s="1068"/>
      <c r="AI39" s="1049"/>
    </row>
    <row r="40" spans="1:53" ht="30" customHeight="1" thickTop="1">
      <c r="D40" s="1080"/>
      <c r="E40" s="1060"/>
      <c r="F40" s="1073"/>
      <c r="G40" s="1054"/>
      <c r="H40" s="1092"/>
      <c r="I40" s="1762"/>
      <c r="J40" s="1771" t="s">
        <v>1504</v>
      </c>
      <c r="K40" s="1772"/>
      <c r="L40" s="1773"/>
      <c r="M40" s="1069" t="s">
        <v>1494</v>
      </c>
      <c r="N40" s="1054"/>
      <c r="O40" s="1054"/>
      <c r="P40" s="1762"/>
      <c r="Q40" s="1771" t="s">
        <v>1504</v>
      </c>
      <c r="R40" s="1772"/>
      <c r="S40" s="1773"/>
      <c r="T40" s="1069"/>
      <c r="U40" s="1054"/>
      <c r="V40" s="1054"/>
      <c r="W40" s="1762"/>
      <c r="X40" s="1771" t="s">
        <v>1504</v>
      </c>
      <c r="Y40" s="1772"/>
      <c r="Z40" s="1773"/>
      <c r="AA40" s="1069"/>
      <c r="AB40" s="1054"/>
      <c r="AC40" s="1054"/>
      <c r="AD40" s="1762"/>
      <c r="AE40" s="1771" t="s">
        <v>1504</v>
      </c>
      <c r="AF40" s="1772"/>
      <c r="AG40" s="1773"/>
      <c r="AH40" s="1069"/>
      <c r="AI40" s="1049"/>
    </row>
    <row r="41" spans="1:53" ht="30" customHeight="1">
      <c r="D41" s="1080"/>
      <c r="E41" s="1080"/>
      <c r="F41" s="1080"/>
      <c r="G41" s="1054"/>
      <c r="H41" s="1092"/>
      <c r="I41" s="1762"/>
      <c r="J41" s="1771" t="s">
        <v>141</v>
      </c>
      <c r="K41" s="1772"/>
      <c r="L41" s="1773"/>
      <c r="M41" s="1064">
        <v>12345678</v>
      </c>
      <c r="N41" s="1054"/>
      <c r="O41" s="1054"/>
      <c r="P41" s="1762"/>
      <c r="Q41" s="1771" t="s">
        <v>141</v>
      </c>
      <c r="R41" s="1772"/>
      <c r="S41" s="1773"/>
      <c r="T41" s="1064"/>
      <c r="U41" s="1054"/>
      <c r="V41" s="1054"/>
      <c r="W41" s="1762"/>
      <c r="X41" s="1771" t="s">
        <v>141</v>
      </c>
      <c r="Y41" s="1772"/>
      <c r="Z41" s="1773"/>
      <c r="AA41" s="1064"/>
      <c r="AB41" s="1054"/>
      <c r="AC41" s="1054"/>
      <c r="AD41" s="1762"/>
      <c r="AE41" s="1771" t="s">
        <v>141</v>
      </c>
      <c r="AF41" s="1772"/>
      <c r="AG41" s="1773"/>
      <c r="AH41" s="1064"/>
      <c r="AI41" s="1049"/>
    </row>
    <row r="42" spans="1:53" ht="30" customHeight="1" thickBot="1">
      <c r="D42" s="1080"/>
      <c r="E42" s="1080"/>
      <c r="F42" s="1080"/>
      <c r="G42" s="1054"/>
      <c r="H42" s="1058"/>
      <c r="I42" s="1762"/>
      <c r="J42" s="1784" t="s">
        <v>1507</v>
      </c>
      <c r="K42" s="1785"/>
      <c r="L42" s="1786"/>
      <c r="M42" s="1070" t="s">
        <v>1508</v>
      </c>
      <c r="N42" s="1054"/>
      <c r="O42" s="1092"/>
      <c r="P42" s="1762"/>
      <c r="Q42" s="1784" t="s">
        <v>1507</v>
      </c>
      <c r="R42" s="1785"/>
      <c r="S42" s="1786"/>
      <c r="T42" s="1094"/>
      <c r="U42" s="1076"/>
      <c r="V42" s="1092"/>
      <c r="W42" s="1762"/>
      <c r="X42" s="1784" t="s">
        <v>1507</v>
      </c>
      <c r="Y42" s="1785"/>
      <c r="Z42" s="1786"/>
      <c r="AA42" s="1094"/>
      <c r="AB42" s="1076"/>
      <c r="AC42" s="1092"/>
      <c r="AD42" s="1762"/>
      <c r="AE42" s="1784" t="s">
        <v>1507</v>
      </c>
      <c r="AF42" s="1785"/>
      <c r="AG42" s="1786"/>
      <c r="AH42" s="1070"/>
      <c r="AI42" s="1049"/>
    </row>
    <row r="43" spans="1:53" ht="30" customHeight="1" thickTop="1" thickBot="1">
      <c r="D43" s="1080"/>
      <c r="E43" s="1080"/>
      <c r="F43" s="1080"/>
      <c r="G43" s="1054"/>
      <c r="H43" s="1058"/>
      <c r="I43" s="1762"/>
      <c r="J43" s="1789" t="s">
        <v>87</v>
      </c>
      <c r="K43" s="1790"/>
      <c r="L43" s="1791"/>
      <c r="M43" s="1074">
        <v>1234567890</v>
      </c>
      <c r="N43" s="1076"/>
      <c r="O43" s="1092"/>
      <c r="P43" s="1762"/>
      <c r="Q43" s="1789" t="s">
        <v>87</v>
      </c>
      <c r="R43" s="1790"/>
      <c r="S43" s="1791"/>
      <c r="T43" s="1074"/>
      <c r="U43" s="1076"/>
      <c r="V43" s="1092"/>
      <c r="W43" s="1762"/>
      <c r="X43" s="1789" t="s">
        <v>87</v>
      </c>
      <c r="Y43" s="1790"/>
      <c r="Z43" s="1791"/>
      <c r="AA43" s="1074"/>
      <c r="AB43" s="1076"/>
      <c r="AC43" s="1092"/>
      <c r="AD43" s="1762"/>
      <c r="AE43" s="1789" t="s">
        <v>87</v>
      </c>
      <c r="AF43" s="1790"/>
      <c r="AG43" s="1791"/>
      <c r="AH43" s="1074"/>
      <c r="AI43" s="1049"/>
    </row>
    <row r="44" spans="1:53" ht="30" customHeight="1" thickTop="1">
      <c r="A44" s="884"/>
      <c r="D44" s="1080"/>
      <c r="E44" s="1080"/>
      <c r="F44" s="1080"/>
      <c r="G44" s="1054"/>
      <c r="H44" s="1058"/>
      <c r="I44" s="1762"/>
      <c r="J44" s="1779" t="s">
        <v>1510</v>
      </c>
      <c r="K44" s="1780"/>
      <c r="L44" s="1781"/>
      <c r="M44" s="1066" t="s">
        <v>1494</v>
      </c>
      <c r="N44" s="1054"/>
      <c r="O44" s="1058"/>
      <c r="P44" s="1762"/>
      <c r="Q44" s="1779" t="s">
        <v>1510</v>
      </c>
      <c r="R44" s="1780"/>
      <c r="S44" s="1781"/>
      <c r="T44" s="1066"/>
      <c r="U44" s="1054"/>
      <c r="V44" s="1058"/>
      <c r="W44" s="1762"/>
      <c r="X44" s="1779" t="s">
        <v>1510</v>
      </c>
      <c r="Y44" s="1780"/>
      <c r="Z44" s="1781"/>
      <c r="AA44" s="1066"/>
      <c r="AB44" s="1054"/>
      <c r="AC44" s="1058"/>
      <c r="AD44" s="1762"/>
      <c r="AE44" s="1779" t="s">
        <v>1510</v>
      </c>
      <c r="AF44" s="1780"/>
      <c r="AG44" s="1781"/>
      <c r="AH44" s="1066"/>
      <c r="AI44" s="1049"/>
    </row>
    <row r="45" spans="1:53" ht="30" customHeight="1">
      <c r="A45" s="884"/>
      <c r="D45" s="1080"/>
      <c r="E45" s="1080"/>
      <c r="F45" s="1080"/>
      <c r="G45" s="1054"/>
      <c r="H45" s="1058"/>
      <c r="I45" s="1762"/>
      <c r="J45" s="1763" t="s">
        <v>86</v>
      </c>
      <c r="K45" s="1764"/>
      <c r="L45" s="1765"/>
      <c r="M45" s="1062" t="s">
        <v>1494</v>
      </c>
      <c r="N45" s="1054"/>
      <c r="O45" s="1058"/>
      <c r="P45" s="1762"/>
      <c r="Q45" s="1763" t="s">
        <v>86</v>
      </c>
      <c r="R45" s="1764"/>
      <c r="S45" s="1765"/>
      <c r="T45" s="1062"/>
      <c r="U45" s="1054"/>
      <c r="V45" s="1058"/>
      <c r="W45" s="1762"/>
      <c r="X45" s="1763" t="s">
        <v>86</v>
      </c>
      <c r="Y45" s="1764"/>
      <c r="Z45" s="1765"/>
      <c r="AA45" s="1062"/>
      <c r="AB45" s="1054"/>
      <c r="AC45" s="1058"/>
      <c r="AD45" s="1762"/>
      <c r="AE45" s="1763" t="s">
        <v>86</v>
      </c>
      <c r="AF45" s="1764"/>
      <c r="AG45" s="1765"/>
      <c r="AH45" s="1062"/>
      <c r="AI45" s="1049"/>
    </row>
    <row r="46" spans="1:53" ht="30" customHeight="1">
      <c r="A46" s="884"/>
      <c r="B46" s="1080"/>
      <c r="C46" s="1080"/>
      <c r="D46" s="1080"/>
      <c r="E46" s="1080"/>
      <c r="F46" s="1080"/>
      <c r="G46" s="1088"/>
      <c r="H46" s="1058"/>
      <c r="I46" s="1762"/>
      <c r="J46" s="1081"/>
      <c r="K46" s="1787" t="s">
        <v>1511</v>
      </c>
      <c r="L46" s="1788"/>
      <c r="M46" s="1082" t="s">
        <v>1512</v>
      </c>
      <c r="N46" s="1054"/>
      <c r="O46" s="1058"/>
      <c r="P46" s="1762"/>
      <c r="Q46" s="1081"/>
      <c r="R46" s="1787" t="s">
        <v>1511</v>
      </c>
      <c r="S46" s="1788"/>
      <c r="T46" s="1082"/>
      <c r="U46" s="1054"/>
      <c r="V46" s="1058"/>
      <c r="W46" s="1762"/>
      <c r="X46" s="1081"/>
      <c r="Y46" s="1787" t="s">
        <v>1511</v>
      </c>
      <c r="Z46" s="1788"/>
      <c r="AA46" s="1082"/>
      <c r="AB46" s="1054"/>
      <c r="AC46" s="1058"/>
      <c r="AD46" s="1762"/>
      <c r="AE46" s="1081"/>
      <c r="AF46" s="1787" t="s">
        <v>1511</v>
      </c>
      <c r="AG46" s="1788"/>
      <c r="AH46" s="1082"/>
      <c r="AI46" s="1049"/>
    </row>
    <row r="47" spans="1:53" ht="30" customHeight="1">
      <c r="B47" s="1080"/>
      <c r="C47" s="1080"/>
      <c r="G47" s="1046"/>
      <c r="H47" s="1046"/>
      <c r="I47" s="1792" t="s">
        <v>1513</v>
      </c>
      <c r="J47" s="1794" t="s">
        <v>1514</v>
      </c>
      <c r="K47" s="1795"/>
      <c r="L47" s="1796"/>
      <c r="M47" s="1066" t="s">
        <v>1494</v>
      </c>
      <c r="N47" s="1054"/>
      <c r="O47" s="1058"/>
      <c r="P47" s="1792" t="s">
        <v>1513</v>
      </c>
      <c r="Q47" s="1794" t="s">
        <v>1514</v>
      </c>
      <c r="R47" s="1795"/>
      <c r="S47" s="1796"/>
      <c r="T47" s="1066"/>
      <c r="U47" s="1054"/>
      <c r="V47" s="1058"/>
      <c r="W47" s="1792" t="s">
        <v>1513</v>
      </c>
      <c r="X47" s="1794" t="s">
        <v>1514</v>
      </c>
      <c r="Y47" s="1795"/>
      <c r="Z47" s="1796"/>
      <c r="AA47" s="1066"/>
      <c r="AB47" s="1054"/>
      <c r="AC47" s="1058"/>
      <c r="AD47" s="1792" t="s">
        <v>1513</v>
      </c>
      <c r="AE47" s="1794" t="s">
        <v>1514</v>
      </c>
      <c r="AF47" s="1795"/>
      <c r="AG47" s="1796"/>
      <c r="AH47" s="1066"/>
      <c r="AI47" s="1095"/>
      <c r="AJ47" s="1095"/>
      <c r="AK47" s="1095"/>
      <c r="AL47" s="1095"/>
      <c r="AM47" s="1095"/>
      <c r="AN47" s="1095"/>
      <c r="AO47" s="1095"/>
      <c r="AP47" s="1095"/>
      <c r="AQ47" s="1095"/>
      <c r="AR47" s="1095"/>
      <c r="AS47" s="1095"/>
      <c r="AT47" s="1095"/>
      <c r="AU47" s="1095"/>
      <c r="AV47" s="1095"/>
      <c r="AW47" s="1095"/>
      <c r="AX47" s="1095"/>
      <c r="AY47" s="1095"/>
      <c r="AZ47" s="1095"/>
      <c r="BA47" s="1095"/>
    </row>
    <row r="48" spans="1:53" ht="30" customHeight="1">
      <c r="B48" s="1080"/>
      <c r="C48" s="1080"/>
      <c r="G48" s="1095"/>
      <c r="H48" s="1095"/>
      <c r="I48" s="1793"/>
      <c r="J48" s="1087"/>
      <c r="K48" s="1801" t="s">
        <v>1518</v>
      </c>
      <c r="L48" s="1802"/>
      <c r="M48" s="1066" t="s">
        <v>1494</v>
      </c>
      <c r="N48" s="1088"/>
      <c r="O48" s="1058"/>
      <c r="P48" s="1793"/>
      <c r="Q48" s="1087"/>
      <c r="R48" s="1801" t="s">
        <v>1518</v>
      </c>
      <c r="S48" s="1802"/>
      <c r="T48" s="1066"/>
      <c r="U48" s="1088"/>
      <c r="V48" s="1058"/>
      <c r="W48" s="1793"/>
      <c r="X48" s="1087"/>
      <c r="Y48" s="1801" t="s">
        <v>1518</v>
      </c>
      <c r="Z48" s="1802"/>
      <c r="AA48" s="1066"/>
      <c r="AB48" s="1088"/>
      <c r="AC48" s="1058"/>
      <c r="AD48" s="1793"/>
      <c r="AE48" s="1087"/>
      <c r="AF48" s="1801" t="s">
        <v>1518</v>
      </c>
      <c r="AG48" s="1802"/>
      <c r="AH48" s="1066"/>
      <c r="AI48" s="1095"/>
      <c r="AJ48" s="1095"/>
      <c r="AK48" s="1095"/>
      <c r="AL48" s="1095"/>
      <c r="AM48" s="1095"/>
      <c r="AN48" s="1095"/>
      <c r="AO48" s="1095"/>
      <c r="AP48" s="1095"/>
      <c r="AQ48" s="1095"/>
      <c r="AR48" s="1095"/>
      <c r="AS48" s="1095"/>
      <c r="AT48" s="1095"/>
      <c r="AU48" s="1095"/>
      <c r="AV48" s="1095"/>
      <c r="AW48" s="1095"/>
      <c r="AX48" s="1095"/>
      <c r="AY48" s="1095"/>
      <c r="AZ48" s="1095"/>
      <c r="BA48" s="1095"/>
    </row>
    <row r="49" spans="7:35" ht="30" customHeight="1" thickBot="1">
      <c r="G49" s="1095"/>
      <c r="H49" s="1095"/>
      <c r="I49" s="1803" t="s">
        <v>84</v>
      </c>
      <c r="J49" s="1804"/>
      <c r="K49" s="1805" t="s">
        <v>1519</v>
      </c>
      <c r="L49" s="1806"/>
      <c r="M49" s="1807"/>
      <c r="N49" s="1046"/>
      <c r="O49" s="1046"/>
      <c r="P49" s="1803" t="s">
        <v>84</v>
      </c>
      <c r="Q49" s="1804"/>
      <c r="R49" s="1805"/>
      <c r="S49" s="1806"/>
      <c r="T49" s="1807"/>
      <c r="U49" s="1046"/>
      <c r="V49" s="1046"/>
      <c r="W49" s="1803" t="s">
        <v>84</v>
      </c>
      <c r="X49" s="1804"/>
      <c r="Y49" s="1805"/>
      <c r="Z49" s="1806"/>
      <c r="AA49" s="1807"/>
      <c r="AB49" s="1046"/>
      <c r="AC49" s="1046"/>
      <c r="AD49" s="1803" t="s">
        <v>84</v>
      </c>
      <c r="AE49" s="1804"/>
      <c r="AF49" s="1805"/>
      <c r="AG49" s="1806"/>
      <c r="AH49" s="1807"/>
      <c r="AI49" s="1049"/>
    </row>
    <row r="50" spans="7:35" ht="30" customHeight="1" thickTop="1" thickBot="1">
      <c r="G50" s="1049"/>
      <c r="H50" s="1049"/>
      <c r="I50" s="1808" t="s">
        <v>1707</v>
      </c>
      <c r="J50" s="1809"/>
      <c r="K50" s="1809"/>
      <c r="L50" s="1810"/>
      <c r="M50" s="1237" t="s">
        <v>1708</v>
      </c>
      <c r="N50" s="1095"/>
      <c r="O50" s="1095"/>
      <c r="P50" s="1808" t="s">
        <v>1707</v>
      </c>
      <c r="Q50" s="1809"/>
      <c r="R50" s="1809"/>
      <c r="S50" s="1810"/>
      <c r="T50" s="1237" t="s">
        <v>1708</v>
      </c>
      <c r="U50" s="1095"/>
      <c r="V50" s="1095"/>
      <c r="W50" s="1808" t="s">
        <v>1707</v>
      </c>
      <c r="X50" s="1809"/>
      <c r="Y50" s="1809"/>
      <c r="Z50" s="1810"/>
      <c r="AA50" s="1237" t="s">
        <v>1708</v>
      </c>
      <c r="AB50" s="1095"/>
      <c r="AC50" s="1095"/>
      <c r="AD50" s="1808" t="s">
        <v>1707</v>
      </c>
      <c r="AE50" s="1809"/>
      <c r="AF50" s="1809"/>
      <c r="AG50" s="1810"/>
      <c r="AH50" s="1237" t="s">
        <v>1708</v>
      </c>
      <c r="AI50" s="1049"/>
    </row>
    <row r="51" spans="7:35" ht="30" customHeight="1" thickTop="1">
      <c r="G51" s="1049"/>
      <c r="H51" s="1049"/>
      <c r="I51" s="1049"/>
      <c r="K51" s="1095"/>
      <c r="L51" s="1095"/>
      <c r="M51" s="1095"/>
      <c r="N51" s="1095"/>
      <c r="O51" s="1095"/>
      <c r="P51" s="1095"/>
      <c r="Q51" s="1095"/>
      <c r="R51" s="1095"/>
      <c r="S51" s="1095"/>
      <c r="T51" s="1095"/>
      <c r="U51" s="1095"/>
      <c r="V51" s="1095"/>
      <c r="W51" s="1095"/>
      <c r="X51" s="1095"/>
      <c r="Y51" s="1095"/>
      <c r="Z51" s="1095"/>
      <c r="AA51" s="1095"/>
      <c r="AB51" s="1095"/>
      <c r="AC51" s="1095"/>
      <c r="AD51" s="1095"/>
      <c r="AE51" s="1095"/>
      <c r="AF51" s="1095"/>
      <c r="AG51" s="1095"/>
      <c r="AH51" s="1095"/>
      <c r="AI51" s="1049"/>
    </row>
    <row r="52" spans="7:35" ht="30" customHeight="1">
      <c r="G52" s="1049"/>
      <c r="H52" s="1049"/>
      <c r="I52" s="1049"/>
      <c r="J52" s="1096"/>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1049"/>
    </row>
    <row r="53" spans="7:35" ht="30" customHeight="1">
      <c r="G53" s="1049"/>
      <c r="H53" s="1049"/>
      <c r="I53" s="1049"/>
      <c r="K53" s="1049"/>
      <c r="L53" s="1049"/>
      <c r="M53" s="1049"/>
      <c r="N53" s="1049"/>
      <c r="O53" s="1049"/>
      <c r="P53" s="1049"/>
      <c r="Q53" s="1049"/>
      <c r="R53" s="1049"/>
      <c r="S53" s="1049"/>
      <c r="T53" s="1049"/>
      <c r="U53" s="1049"/>
      <c r="V53" s="1049"/>
      <c r="W53" s="1049"/>
      <c r="X53" s="1049"/>
      <c r="Y53" s="1049"/>
      <c r="Z53" s="1049"/>
      <c r="AA53" s="1049"/>
      <c r="AB53" s="1049"/>
      <c r="AC53" s="1049"/>
      <c r="AD53" s="1049"/>
      <c r="AE53" s="1049"/>
      <c r="AF53" s="1049"/>
      <c r="AG53" s="1049"/>
      <c r="AH53" s="1049"/>
      <c r="AI53" s="1049"/>
    </row>
    <row r="54" spans="7:35" ht="30" customHeight="1">
      <c r="I54" s="1049"/>
      <c r="K54" s="1049"/>
      <c r="L54" s="1049"/>
      <c r="M54" s="1049"/>
      <c r="N54" s="1049"/>
      <c r="O54" s="1049"/>
      <c r="P54" s="1049"/>
      <c r="Q54" s="1049"/>
      <c r="R54" s="1049"/>
      <c r="S54" s="1049"/>
      <c r="T54" s="1049"/>
      <c r="U54" s="1049"/>
      <c r="V54" s="1049"/>
      <c r="W54" s="1049"/>
      <c r="X54" s="1049"/>
      <c r="Y54" s="1049"/>
      <c r="Z54" s="1049"/>
      <c r="AA54" s="1049"/>
      <c r="AB54" s="1049"/>
      <c r="AC54" s="1049"/>
      <c r="AD54" s="1049"/>
      <c r="AE54" s="1049"/>
      <c r="AF54" s="1049"/>
      <c r="AG54" s="1049"/>
      <c r="AH54" s="1049"/>
      <c r="AI54" s="1049"/>
    </row>
    <row r="55" spans="7:35" ht="30" customHeight="1">
      <c r="I55" s="1049"/>
      <c r="J55" s="1049"/>
      <c r="K55" s="1049"/>
      <c r="L55" s="1049"/>
      <c r="M55" s="1049"/>
      <c r="N55" s="1049"/>
      <c r="O55" s="1049"/>
      <c r="P55" s="1049"/>
      <c r="Q55" s="1049"/>
      <c r="R55" s="1049"/>
      <c r="S55" s="1049"/>
      <c r="T55" s="1049"/>
      <c r="U55" s="1049"/>
      <c r="V55" s="1049"/>
      <c r="W55" s="1049"/>
      <c r="X55" s="1049"/>
      <c r="Y55" s="1049"/>
      <c r="Z55" s="1049"/>
      <c r="AA55" s="1049"/>
      <c r="AB55" s="1049"/>
      <c r="AC55" s="1049"/>
      <c r="AD55" s="1049"/>
      <c r="AE55" s="1049"/>
      <c r="AF55" s="1049"/>
      <c r="AG55" s="1049"/>
      <c r="AH55" s="1049"/>
      <c r="AI55" s="1049"/>
    </row>
    <row r="56" spans="7:35" ht="30" customHeight="1">
      <c r="O56" s="1049"/>
      <c r="AI56" s="1049"/>
    </row>
    <row r="57" spans="7:35" ht="30" customHeight="1"/>
    <row r="58" spans="7:35" ht="30" customHeight="1"/>
    <row r="59" spans="7:35" ht="30" customHeight="1"/>
    <row r="60" spans="7:35" ht="30" customHeight="1"/>
    <row r="61" spans="7:35" ht="30" customHeight="1"/>
    <row r="62" spans="7:35" ht="30" customHeight="1"/>
    <row r="63" spans="7:35" ht="30" customHeight="1"/>
    <row r="64" spans="7:3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sheetData>
  <sheetProtection formatCells="0"/>
  <mergeCells count="225">
    <mergeCell ref="AD50:AG50"/>
    <mergeCell ref="W50:Z50"/>
    <mergeCell ref="P50:S50"/>
    <mergeCell ref="I50:L50"/>
    <mergeCell ref="I18:L18"/>
    <mergeCell ref="P18:S18"/>
    <mergeCell ref="W18:Z18"/>
    <mergeCell ref="AD18:AG18"/>
    <mergeCell ref="AD49:AE49"/>
    <mergeCell ref="AF49:AH49"/>
    <mergeCell ref="I34:L34"/>
    <mergeCell ref="P34:S34"/>
    <mergeCell ref="W34:Z34"/>
    <mergeCell ref="AD34:AG34"/>
    <mergeCell ref="I49:J49"/>
    <mergeCell ref="K49:M49"/>
    <mergeCell ref="P49:Q49"/>
    <mergeCell ref="R49:T49"/>
    <mergeCell ref="W49:X49"/>
    <mergeCell ref="Y49:AA49"/>
    <mergeCell ref="AD47:AD48"/>
    <mergeCell ref="AE47:AG47"/>
    <mergeCell ref="K48:L48"/>
    <mergeCell ref="R48:S48"/>
    <mergeCell ref="Y48:Z48"/>
    <mergeCell ref="AF48:AG48"/>
    <mergeCell ref="K46:L46"/>
    <mergeCell ref="R46:S46"/>
    <mergeCell ref="Y46:Z46"/>
    <mergeCell ref="AF46:AG46"/>
    <mergeCell ref="I47:I48"/>
    <mergeCell ref="J47:L47"/>
    <mergeCell ref="P47:P48"/>
    <mergeCell ref="Q47:S47"/>
    <mergeCell ref="W47:W48"/>
    <mergeCell ref="X47:Z47"/>
    <mergeCell ref="J45:L45"/>
    <mergeCell ref="Q45:S45"/>
    <mergeCell ref="X45:Z45"/>
    <mergeCell ref="AE45:AG45"/>
    <mergeCell ref="J42:L42"/>
    <mergeCell ref="Q42:S42"/>
    <mergeCell ref="X42:Z42"/>
    <mergeCell ref="AE42:AG42"/>
    <mergeCell ref="J43:L43"/>
    <mergeCell ref="Q43:S43"/>
    <mergeCell ref="X43:Z43"/>
    <mergeCell ref="AE43:AG43"/>
    <mergeCell ref="J38:L38"/>
    <mergeCell ref="Q38:S38"/>
    <mergeCell ref="X38:Z38"/>
    <mergeCell ref="AE38:AG38"/>
    <mergeCell ref="J39:L39"/>
    <mergeCell ref="Q39:S39"/>
    <mergeCell ref="X39:Z39"/>
    <mergeCell ref="AE39:AG39"/>
    <mergeCell ref="J44:L44"/>
    <mergeCell ref="Q44:S44"/>
    <mergeCell ref="X44:Z44"/>
    <mergeCell ref="AE44:AG44"/>
    <mergeCell ref="AD33:AE33"/>
    <mergeCell ref="AF33:AH33"/>
    <mergeCell ref="I37:I46"/>
    <mergeCell ref="J37:L37"/>
    <mergeCell ref="P37:P46"/>
    <mergeCell ref="Q37:S37"/>
    <mergeCell ref="W37:W46"/>
    <mergeCell ref="X37:Z37"/>
    <mergeCell ref="AD37:AD46"/>
    <mergeCell ref="AE37:AG37"/>
    <mergeCell ref="I33:J33"/>
    <mergeCell ref="K33:M33"/>
    <mergeCell ref="P33:Q33"/>
    <mergeCell ref="R33:T33"/>
    <mergeCell ref="W33:X33"/>
    <mergeCell ref="Y33:AA33"/>
    <mergeCell ref="J40:L40"/>
    <mergeCell ref="Q40:S40"/>
    <mergeCell ref="X40:Z40"/>
    <mergeCell ref="AE40:AG40"/>
    <mergeCell ref="J41:L41"/>
    <mergeCell ref="Q41:S41"/>
    <mergeCell ref="X41:Z41"/>
    <mergeCell ref="AE41:AG41"/>
    <mergeCell ref="AD31:AD32"/>
    <mergeCell ref="AE31:AG31"/>
    <mergeCell ref="K32:L32"/>
    <mergeCell ref="R32:S32"/>
    <mergeCell ref="Y32:Z32"/>
    <mergeCell ref="AF32:AG32"/>
    <mergeCell ref="I31:I32"/>
    <mergeCell ref="J31:L31"/>
    <mergeCell ref="P31:P32"/>
    <mergeCell ref="Q31:S31"/>
    <mergeCell ref="W31:W32"/>
    <mergeCell ref="X31:Z31"/>
    <mergeCell ref="K30:L30"/>
    <mergeCell ref="R30:S30"/>
    <mergeCell ref="Y30:Z30"/>
    <mergeCell ref="AF30:AG30"/>
    <mergeCell ref="J27:L27"/>
    <mergeCell ref="Q27:S27"/>
    <mergeCell ref="X27:Z27"/>
    <mergeCell ref="AE27:AG27"/>
    <mergeCell ref="J28:L28"/>
    <mergeCell ref="Q28:S28"/>
    <mergeCell ref="X28:Z28"/>
    <mergeCell ref="AE28:AG28"/>
    <mergeCell ref="Q22:S22"/>
    <mergeCell ref="X22:Z22"/>
    <mergeCell ref="AE22:AG22"/>
    <mergeCell ref="J23:L23"/>
    <mergeCell ref="Q23:S23"/>
    <mergeCell ref="J29:L29"/>
    <mergeCell ref="Q29:S29"/>
    <mergeCell ref="X29:Z29"/>
    <mergeCell ref="AE29:AG29"/>
    <mergeCell ref="A20:B21"/>
    <mergeCell ref="I21:I30"/>
    <mergeCell ref="J21:L21"/>
    <mergeCell ref="P21:P30"/>
    <mergeCell ref="Q21:S21"/>
    <mergeCell ref="J25:L25"/>
    <mergeCell ref="Q25:S25"/>
    <mergeCell ref="X25:Z25"/>
    <mergeCell ref="AE25:AG25"/>
    <mergeCell ref="J26:L26"/>
    <mergeCell ref="Q26:S26"/>
    <mergeCell ref="X26:Z26"/>
    <mergeCell ref="AE26:AG26"/>
    <mergeCell ref="X23:Z23"/>
    <mergeCell ref="AE23:AG23"/>
    <mergeCell ref="J24:L24"/>
    <mergeCell ref="Q24:S24"/>
    <mergeCell ref="X24:Z24"/>
    <mergeCell ref="AE24:AG24"/>
    <mergeCell ref="W21:W30"/>
    <mergeCell ref="X21:Z21"/>
    <mergeCell ref="AD21:AD30"/>
    <mergeCell ref="AE21:AG21"/>
    <mergeCell ref="J22:L22"/>
    <mergeCell ref="AD15:AD16"/>
    <mergeCell ref="AE15:AG15"/>
    <mergeCell ref="A16:B17"/>
    <mergeCell ref="K16:L16"/>
    <mergeCell ref="R16:S16"/>
    <mergeCell ref="Y16:Z16"/>
    <mergeCell ref="AF16:AG16"/>
    <mergeCell ref="I17:J17"/>
    <mergeCell ref="K17:M17"/>
    <mergeCell ref="P17:Q17"/>
    <mergeCell ref="I15:I16"/>
    <mergeCell ref="J15:L15"/>
    <mergeCell ref="P15:P16"/>
    <mergeCell ref="Q15:S15"/>
    <mergeCell ref="W15:W16"/>
    <mergeCell ref="X15:Z15"/>
    <mergeCell ref="R17:T17"/>
    <mergeCell ref="W17:X17"/>
    <mergeCell ref="Y17:AA17"/>
    <mergeCell ref="AD17:AE17"/>
    <mergeCell ref="AF17:AH17"/>
    <mergeCell ref="J13:L13"/>
    <mergeCell ref="Q13:S13"/>
    <mergeCell ref="X13:Z13"/>
    <mergeCell ref="AE13:AG13"/>
    <mergeCell ref="K14:L14"/>
    <mergeCell ref="R14:S14"/>
    <mergeCell ref="Y14:Z14"/>
    <mergeCell ref="AF14:AG14"/>
    <mergeCell ref="J11:L11"/>
    <mergeCell ref="Q11:S11"/>
    <mergeCell ref="X11:Z11"/>
    <mergeCell ref="AE11:AG11"/>
    <mergeCell ref="J7:L7"/>
    <mergeCell ref="A12:B12"/>
    <mergeCell ref="J12:L12"/>
    <mergeCell ref="Q12:S12"/>
    <mergeCell ref="X12:Z12"/>
    <mergeCell ref="AE12:AG12"/>
    <mergeCell ref="A9:B9"/>
    <mergeCell ref="J9:L9"/>
    <mergeCell ref="Q9:S9"/>
    <mergeCell ref="X9:Z9"/>
    <mergeCell ref="AE9:AG9"/>
    <mergeCell ref="A10:B10"/>
    <mergeCell ref="J10:L10"/>
    <mergeCell ref="Q10:S10"/>
    <mergeCell ref="X10:Z10"/>
    <mergeCell ref="AE10:AG10"/>
    <mergeCell ref="AD4:AH4"/>
    <mergeCell ref="A5:B5"/>
    <mergeCell ref="I5:I14"/>
    <mergeCell ref="J5:L5"/>
    <mergeCell ref="P5:P14"/>
    <mergeCell ref="Q5:S5"/>
    <mergeCell ref="W5:W14"/>
    <mergeCell ref="Q7:S7"/>
    <mergeCell ref="X7:Z7"/>
    <mergeCell ref="AE7:AG7"/>
    <mergeCell ref="A8:B8"/>
    <mergeCell ref="J8:L8"/>
    <mergeCell ref="Q8:S8"/>
    <mergeCell ref="X8:Z8"/>
    <mergeCell ref="AE8:AG8"/>
    <mergeCell ref="X5:Z5"/>
    <mergeCell ref="AD5:AD14"/>
    <mergeCell ref="AE5:AG5"/>
    <mergeCell ref="A6:B6"/>
    <mergeCell ref="J6:L6"/>
    <mergeCell ref="Q6:S6"/>
    <mergeCell ref="X6:Z6"/>
    <mergeCell ref="AE6:AG6"/>
    <mergeCell ref="A7:B7"/>
    <mergeCell ref="A1:B1"/>
    <mergeCell ref="C1:F1"/>
    <mergeCell ref="I1:K2"/>
    <mergeCell ref="M1:O1"/>
    <mergeCell ref="P1:AA2"/>
    <mergeCell ref="A2:B2"/>
    <mergeCell ref="C2:F2"/>
    <mergeCell ref="M2:O2"/>
    <mergeCell ref="I4:M4"/>
    <mergeCell ref="P4:T4"/>
    <mergeCell ref="W4:AA4"/>
  </mergeCells>
  <phoneticPr fontId="10"/>
  <printOptions verticalCentered="1"/>
  <pageMargins left="0.78740157480314965" right="0.39370078740157483" top="0.39370078740157483" bottom="0.39370078740157483" header="0.31496062992125984" footer="0.31496062992125984"/>
  <pageSetup paperSize="8" scale="57"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G80"/>
  <sheetViews>
    <sheetView showWhiteSpace="0" view="pageBreakPreview" zoomScale="80" zoomScaleNormal="70" zoomScaleSheetLayoutView="80" zoomScalePageLayoutView="70" workbookViewId="0"/>
  </sheetViews>
  <sheetFormatPr defaultColWidth="2.21875" defaultRowHeight="13.5" customHeight="1"/>
  <cols>
    <col min="1" max="1" width="2.21875" style="1103"/>
    <col min="2" max="2" width="1" style="1103" customWidth="1"/>
    <col min="3" max="7" width="2.21875" style="1103" customWidth="1"/>
    <col min="8" max="8" width="1" style="1103" customWidth="1"/>
    <col min="9" max="21" width="2.21875" style="1103" customWidth="1"/>
    <col min="22" max="22" width="1.21875" style="1103" customWidth="1"/>
    <col min="23" max="23" width="1" style="1103" customWidth="1"/>
    <col min="24" max="28" width="2.21875" style="1103" customWidth="1"/>
    <col min="29" max="29" width="1" style="1103" customWidth="1"/>
    <col min="30" max="42" width="2.21875" style="1103" customWidth="1"/>
    <col min="43" max="43" width="21.33203125" style="1177" customWidth="1"/>
    <col min="44" max="44" width="1.6640625" style="1103" customWidth="1"/>
    <col min="45" max="49" width="2.21875" style="1103" customWidth="1"/>
    <col min="50" max="50" width="1" style="1103" customWidth="1"/>
    <col min="51" max="63" width="2.21875" style="1103" customWidth="1"/>
    <col min="64" max="64" width="1.21875" style="1103" customWidth="1"/>
    <col min="65" max="65" width="1" style="1103" customWidth="1"/>
    <col min="66" max="70" width="2.21875" style="1103" customWidth="1"/>
    <col min="71" max="71" width="1" style="1103" customWidth="1"/>
    <col min="72" max="16384" width="2.21875" style="1103"/>
  </cols>
  <sheetData>
    <row r="1" spans="1:85" ht="13.5" customHeight="1">
      <c r="A1" s="1097"/>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9"/>
      <c r="AH1" s="1099"/>
      <c r="AI1" s="1100" t="s">
        <v>7</v>
      </c>
      <c r="AJ1" s="1099"/>
      <c r="AK1" s="1099"/>
      <c r="AL1" s="1100" t="s">
        <v>8</v>
      </c>
      <c r="AM1" s="1099"/>
      <c r="AN1" s="1099"/>
      <c r="AO1" s="1100" t="s">
        <v>9</v>
      </c>
      <c r="AP1" s="1100"/>
      <c r="AQ1" s="1101"/>
      <c r="AR1" s="1098"/>
      <c r="AS1" s="1098"/>
      <c r="AT1" s="1098"/>
      <c r="AU1" s="1098"/>
      <c r="AV1" s="1098"/>
      <c r="AW1" s="1098"/>
      <c r="AX1" s="1098"/>
      <c r="AY1" s="1098"/>
      <c r="AZ1" s="1098"/>
      <c r="BA1" s="1098"/>
      <c r="BB1" s="1098"/>
      <c r="BC1" s="1098"/>
      <c r="BD1" s="1098"/>
      <c r="BE1" s="1098"/>
      <c r="BF1" s="1098"/>
      <c r="BG1" s="1098"/>
      <c r="BH1" s="1098"/>
      <c r="BI1" s="1098"/>
      <c r="BJ1" s="1098"/>
      <c r="BK1" s="1098"/>
      <c r="BL1" s="1098"/>
      <c r="BM1" s="1098"/>
      <c r="BN1" s="1098"/>
      <c r="BO1" s="1098"/>
      <c r="BP1" s="1098"/>
      <c r="BQ1" s="1098"/>
      <c r="BR1" s="1098"/>
      <c r="BS1" s="1098"/>
      <c r="BT1" s="1098"/>
      <c r="BU1" s="1098"/>
      <c r="BV1" s="1098"/>
      <c r="BW1" s="1098"/>
      <c r="BX1" s="1098"/>
      <c r="BY1" s="1098"/>
      <c r="BZ1" s="1098"/>
      <c r="CA1" s="1098"/>
      <c r="CB1" s="1098"/>
      <c r="CC1" s="1098"/>
      <c r="CD1" s="1098"/>
      <c r="CE1" s="1102" t="s">
        <v>1523</v>
      </c>
      <c r="CF1" s="1098"/>
      <c r="CG1" s="1097"/>
    </row>
    <row r="2" spans="1:85" ht="9.9" customHeight="1">
      <c r="A2" s="1097"/>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100"/>
      <c r="AH2" s="1100"/>
      <c r="AI2" s="1100"/>
      <c r="AJ2" s="1100"/>
      <c r="AK2" s="1100"/>
      <c r="AL2" s="1100"/>
      <c r="AM2" s="1100"/>
      <c r="AN2" s="1100"/>
      <c r="AO2" s="1100"/>
      <c r="AP2" s="1100"/>
      <c r="AQ2" s="1101"/>
      <c r="AR2" s="1098"/>
      <c r="AS2" s="1098"/>
      <c r="AT2" s="1098"/>
      <c r="AU2" s="1098"/>
      <c r="AV2" s="1098"/>
      <c r="AW2" s="1098"/>
      <c r="AX2" s="1098"/>
      <c r="AY2" s="1098"/>
      <c r="AZ2" s="1098"/>
      <c r="BA2" s="1098"/>
      <c r="BB2" s="1098"/>
      <c r="BC2" s="1098"/>
      <c r="BD2" s="1098"/>
      <c r="BE2" s="1098"/>
      <c r="BF2" s="1098"/>
      <c r="BG2" s="1098"/>
      <c r="BH2" s="1098"/>
      <c r="BI2" s="1098"/>
      <c r="BJ2" s="1098"/>
      <c r="BK2" s="1098"/>
      <c r="BL2" s="1098"/>
      <c r="BM2" s="1098"/>
      <c r="BN2" s="1098"/>
      <c r="BO2" s="1098"/>
      <c r="BP2" s="1098"/>
      <c r="BQ2" s="1098"/>
      <c r="BR2" s="1098"/>
      <c r="BS2" s="1098"/>
      <c r="BT2" s="1098"/>
      <c r="BU2" s="1098"/>
      <c r="BV2" s="1098"/>
      <c r="BW2" s="1098"/>
      <c r="BX2" s="1098"/>
      <c r="BY2" s="1098"/>
      <c r="BZ2" s="1098"/>
      <c r="CA2" s="1098"/>
      <c r="CB2" s="1098"/>
      <c r="CC2" s="1098"/>
      <c r="CD2" s="1098"/>
      <c r="CE2" s="1102"/>
      <c r="CF2" s="1098"/>
      <c r="CG2" s="1097"/>
    </row>
    <row r="3" spans="1:85" ht="9.9" customHeight="1">
      <c r="A3" s="1097"/>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100"/>
      <c r="AH3" s="1100"/>
      <c r="AI3" s="1100"/>
      <c r="AJ3" s="1100"/>
      <c r="AK3" s="1100"/>
      <c r="AL3" s="1100"/>
      <c r="AM3" s="1100"/>
      <c r="AN3" s="1100"/>
      <c r="AO3" s="1100"/>
      <c r="AP3" s="1100"/>
      <c r="AQ3" s="1101"/>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8"/>
      <c r="BT3" s="1098"/>
      <c r="BU3" s="1098"/>
      <c r="BV3" s="1098"/>
      <c r="BW3" s="1098"/>
      <c r="BX3" s="1098"/>
      <c r="BY3" s="1098"/>
      <c r="BZ3" s="1098"/>
      <c r="CA3" s="1098"/>
      <c r="CB3" s="1098"/>
      <c r="CC3" s="1098"/>
      <c r="CD3" s="1098"/>
      <c r="CE3" s="1102"/>
      <c r="CF3" s="1098"/>
      <c r="CG3" s="1097"/>
    </row>
    <row r="4" spans="1:85" ht="9.9" customHeight="1">
      <c r="A4" s="1097"/>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100"/>
      <c r="AH4" s="1100"/>
      <c r="AI4" s="1100"/>
      <c r="AJ4" s="1100"/>
      <c r="AK4" s="1100"/>
      <c r="AL4" s="1100"/>
      <c r="AM4" s="1100"/>
      <c r="AN4" s="1100"/>
      <c r="AO4" s="1100"/>
      <c r="AP4" s="1100"/>
      <c r="AQ4" s="1101"/>
      <c r="AR4" s="1098"/>
      <c r="AS4" s="1098"/>
      <c r="AT4" s="1098"/>
      <c r="AU4" s="1098"/>
      <c r="AV4" s="1098"/>
      <c r="AW4" s="1098"/>
      <c r="AX4" s="1098"/>
      <c r="AY4" s="1098"/>
      <c r="AZ4" s="1098"/>
      <c r="BA4" s="1098"/>
      <c r="BB4" s="1098"/>
      <c r="BC4" s="1098"/>
      <c r="BD4" s="1098"/>
      <c r="BE4" s="1098"/>
      <c r="BF4" s="1098"/>
      <c r="BG4" s="1098"/>
      <c r="BH4" s="1098"/>
      <c r="BI4" s="1098"/>
      <c r="BJ4" s="1098"/>
      <c r="BK4" s="1098"/>
      <c r="BL4" s="1098"/>
      <c r="BM4" s="1098"/>
      <c r="BN4" s="1098"/>
      <c r="BO4" s="1098"/>
      <c r="BP4" s="1098"/>
      <c r="BQ4" s="1098"/>
      <c r="BR4" s="1098"/>
      <c r="BS4" s="1098"/>
      <c r="BT4" s="1098"/>
      <c r="BU4" s="1098"/>
      <c r="BV4" s="1098"/>
      <c r="BW4" s="1098"/>
      <c r="BX4" s="1098"/>
      <c r="BY4" s="1098"/>
      <c r="BZ4" s="1098"/>
      <c r="CA4" s="1098"/>
      <c r="CB4" s="1098"/>
      <c r="CC4" s="1098"/>
      <c r="CD4" s="1098"/>
      <c r="CE4" s="1102"/>
      <c r="CF4" s="1098"/>
      <c r="CG4" s="1097"/>
    </row>
    <row r="5" spans="1:85" ht="13.5" customHeight="1">
      <c r="A5" s="1097"/>
      <c r="B5" s="1098"/>
      <c r="C5" s="1098"/>
      <c r="D5" s="1098"/>
      <c r="E5" s="1098"/>
      <c r="F5" s="1098"/>
      <c r="G5" s="1098"/>
      <c r="H5" s="1098"/>
      <c r="I5" s="1098"/>
      <c r="J5" s="1098"/>
      <c r="K5" s="1098"/>
      <c r="L5" s="1098"/>
      <c r="M5" s="1098"/>
      <c r="N5" s="1098"/>
      <c r="O5" s="1098"/>
      <c r="P5" s="1098"/>
      <c r="Q5" s="1098"/>
      <c r="R5" s="1098"/>
      <c r="S5" s="1098"/>
      <c r="T5" s="1098"/>
      <c r="U5" s="1098"/>
      <c r="V5" s="1098"/>
      <c r="W5" s="1098"/>
      <c r="X5" s="1098"/>
      <c r="Y5" s="1098"/>
      <c r="Z5" s="1098"/>
      <c r="AA5" s="1098"/>
      <c r="AB5" s="1098"/>
      <c r="AC5" s="1098"/>
      <c r="AD5" s="1098"/>
      <c r="AE5" s="1098"/>
      <c r="AF5" s="1098"/>
      <c r="AG5" s="1098"/>
      <c r="AH5" s="1098"/>
      <c r="AI5" s="1098"/>
      <c r="AJ5" s="1098"/>
      <c r="AK5" s="1098"/>
      <c r="AL5" s="1098"/>
      <c r="AM5" s="1098"/>
      <c r="AN5" s="1098"/>
      <c r="AO5" s="1098"/>
      <c r="AP5" s="1098"/>
      <c r="AQ5" s="1101"/>
      <c r="AR5" s="1098"/>
      <c r="AS5" s="1098"/>
      <c r="AT5" s="1098"/>
      <c r="AU5" s="1098"/>
      <c r="AV5" s="1098"/>
      <c r="AW5" s="1098"/>
      <c r="AX5" s="1098"/>
      <c r="AY5" s="1098"/>
      <c r="AZ5" s="1098"/>
      <c r="BA5" s="1098"/>
      <c r="BB5" s="1098"/>
      <c r="BC5" s="1098"/>
      <c r="BD5" s="1098"/>
      <c r="BE5" s="1098"/>
      <c r="BF5" s="1098"/>
      <c r="BG5" s="1098"/>
      <c r="BH5" s="1098"/>
      <c r="BI5" s="1098"/>
      <c r="BJ5" s="1098"/>
      <c r="BK5" s="1098"/>
      <c r="BL5" s="1098"/>
      <c r="BM5" s="1098"/>
      <c r="BN5" s="1098"/>
      <c r="BO5" s="1098"/>
      <c r="BP5" s="1098"/>
      <c r="BQ5" s="1098"/>
      <c r="BR5" s="1098"/>
      <c r="BS5" s="1098"/>
      <c r="BT5" s="1098"/>
      <c r="BU5" s="1098"/>
      <c r="BV5" s="1098"/>
      <c r="BW5" s="1098"/>
      <c r="BX5" s="1098"/>
      <c r="BY5" s="1098"/>
      <c r="BZ5" s="1098"/>
      <c r="CA5" s="1098"/>
      <c r="CB5" s="1098"/>
      <c r="CC5" s="1098"/>
      <c r="CD5" s="1098"/>
      <c r="CE5" s="1098"/>
      <c r="CF5" s="1098"/>
      <c r="CG5" s="1097"/>
    </row>
    <row r="6" spans="1:85" ht="13.5" customHeight="1">
      <c r="A6" s="1097"/>
      <c r="B6" s="1811" t="s">
        <v>1524</v>
      </c>
      <c r="C6" s="1812"/>
      <c r="D6" s="1812"/>
      <c r="E6" s="1812"/>
      <c r="F6" s="1812"/>
      <c r="G6" s="1812"/>
      <c r="H6" s="1812"/>
      <c r="I6" s="1812"/>
      <c r="J6" s="1812"/>
      <c r="K6" s="1812"/>
      <c r="L6" s="1812"/>
      <c r="M6" s="1812"/>
      <c r="N6" s="1812"/>
      <c r="O6" s="1812"/>
      <c r="P6" s="1812"/>
      <c r="Q6" s="1812"/>
      <c r="R6" s="1812"/>
      <c r="S6" s="1812"/>
      <c r="T6" s="1812"/>
      <c r="U6" s="1812"/>
      <c r="V6" s="1812"/>
      <c r="W6" s="1812"/>
      <c r="X6" s="1812"/>
      <c r="Y6" s="1812"/>
      <c r="Z6" s="1812"/>
      <c r="AA6" s="1812"/>
      <c r="AB6" s="1812"/>
      <c r="AC6" s="1812"/>
      <c r="AD6" s="1812"/>
      <c r="AE6" s="1812"/>
      <c r="AF6" s="1812"/>
      <c r="AG6" s="1812"/>
      <c r="AH6" s="1812"/>
      <c r="AI6" s="1812"/>
      <c r="AJ6" s="1812"/>
      <c r="AK6" s="1812"/>
      <c r="AL6" s="1812"/>
      <c r="AM6" s="1812"/>
      <c r="AN6" s="1812"/>
      <c r="AO6" s="1812"/>
      <c r="AP6" s="1812"/>
      <c r="AQ6" s="1104"/>
      <c r="AR6" s="1813" t="s">
        <v>1525</v>
      </c>
      <c r="AS6" s="1813"/>
      <c r="AT6" s="1813"/>
      <c r="AU6" s="1813"/>
      <c r="AV6" s="1813"/>
      <c r="AW6" s="1813"/>
      <c r="AX6" s="1813"/>
      <c r="AY6" s="1813"/>
      <c r="AZ6" s="1813"/>
      <c r="BA6" s="1813"/>
      <c r="BB6" s="1813"/>
      <c r="BC6" s="1813"/>
      <c r="BD6" s="1813"/>
      <c r="BE6" s="1813"/>
      <c r="BF6" s="1813"/>
      <c r="BG6" s="1813"/>
      <c r="BH6" s="1813"/>
      <c r="BI6" s="1813"/>
      <c r="BJ6" s="1813"/>
      <c r="BK6" s="1813"/>
      <c r="BL6" s="1813"/>
      <c r="BM6" s="1813"/>
      <c r="BN6" s="1813"/>
      <c r="BO6" s="1813"/>
      <c r="BP6" s="1813"/>
      <c r="BQ6" s="1813"/>
      <c r="BR6" s="1813"/>
      <c r="BS6" s="1813"/>
      <c r="BT6" s="1813"/>
      <c r="BU6" s="1813"/>
      <c r="BV6" s="1813"/>
      <c r="BW6" s="1813"/>
      <c r="BX6" s="1813"/>
      <c r="BY6" s="1813"/>
      <c r="BZ6" s="1813"/>
      <c r="CA6" s="1813"/>
      <c r="CB6" s="1813"/>
      <c r="CC6" s="1813"/>
      <c r="CD6" s="1813"/>
      <c r="CE6" s="1813"/>
      <c r="CF6" s="1813"/>
      <c r="CG6" s="1097"/>
    </row>
    <row r="7" spans="1:85" ht="13.5" customHeight="1">
      <c r="A7" s="1097"/>
      <c r="B7" s="1812"/>
      <c r="C7" s="1812"/>
      <c r="D7" s="1812"/>
      <c r="E7" s="1812"/>
      <c r="F7" s="1812"/>
      <c r="G7" s="1812"/>
      <c r="H7" s="1812"/>
      <c r="I7" s="1812"/>
      <c r="J7" s="1812"/>
      <c r="K7" s="1812"/>
      <c r="L7" s="1812"/>
      <c r="M7" s="1812"/>
      <c r="N7" s="1812"/>
      <c r="O7" s="1812"/>
      <c r="P7" s="1812"/>
      <c r="Q7" s="1812"/>
      <c r="R7" s="1812"/>
      <c r="S7" s="1812"/>
      <c r="T7" s="1812"/>
      <c r="U7" s="1812"/>
      <c r="V7" s="1812"/>
      <c r="W7" s="1812"/>
      <c r="X7" s="1812"/>
      <c r="Y7" s="1812"/>
      <c r="Z7" s="1812"/>
      <c r="AA7" s="1812"/>
      <c r="AB7" s="1812"/>
      <c r="AC7" s="1812"/>
      <c r="AD7" s="1812"/>
      <c r="AE7" s="1812"/>
      <c r="AF7" s="1812"/>
      <c r="AG7" s="1812"/>
      <c r="AH7" s="1812"/>
      <c r="AI7" s="1812"/>
      <c r="AJ7" s="1812"/>
      <c r="AK7" s="1812"/>
      <c r="AL7" s="1812"/>
      <c r="AM7" s="1812"/>
      <c r="AN7" s="1812"/>
      <c r="AO7" s="1812"/>
      <c r="AP7" s="1812"/>
      <c r="AQ7" s="1104"/>
      <c r="AR7" s="1813"/>
      <c r="AS7" s="1813"/>
      <c r="AT7" s="1813"/>
      <c r="AU7" s="1813"/>
      <c r="AV7" s="1813"/>
      <c r="AW7" s="1813"/>
      <c r="AX7" s="1813"/>
      <c r="AY7" s="1813"/>
      <c r="AZ7" s="1813"/>
      <c r="BA7" s="1813"/>
      <c r="BB7" s="1813"/>
      <c r="BC7" s="1813"/>
      <c r="BD7" s="1813"/>
      <c r="BE7" s="1813"/>
      <c r="BF7" s="1813"/>
      <c r="BG7" s="1813"/>
      <c r="BH7" s="1813"/>
      <c r="BI7" s="1813"/>
      <c r="BJ7" s="1813"/>
      <c r="BK7" s="1813"/>
      <c r="BL7" s="1813"/>
      <c r="BM7" s="1813"/>
      <c r="BN7" s="1813"/>
      <c r="BO7" s="1813"/>
      <c r="BP7" s="1813"/>
      <c r="BQ7" s="1813"/>
      <c r="BR7" s="1813"/>
      <c r="BS7" s="1813"/>
      <c r="BT7" s="1813"/>
      <c r="BU7" s="1813"/>
      <c r="BV7" s="1813"/>
      <c r="BW7" s="1813"/>
      <c r="BX7" s="1813"/>
      <c r="BY7" s="1813"/>
      <c r="BZ7" s="1813"/>
      <c r="CA7" s="1813"/>
      <c r="CB7" s="1813"/>
      <c r="CC7" s="1813"/>
      <c r="CD7" s="1813"/>
      <c r="CE7" s="1813"/>
      <c r="CF7" s="1813"/>
      <c r="CG7" s="1097"/>
    </row>
    <row r="8" spans="1:85" ht="13.5" customHeight="1">
      <c r="A8" s="1097"/>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8"/>
      <c r="AG8" s="1098"/>
      <c r="AH8" s="1098"/>
      <c r="AI8" s="1098"/>
      <c r="AJ8" s="1098"/>
      <c r="AK8" s="1098"/>
      <c r="AL8" s="1098"/>
      <c r="AM8" s="1098"/>
      <c r="AN8" s="1098"/>
      <c r="AO8" s="1098"/>
      <c r="AP8" s="1098"/>
      <c r="AQ8" s="1101"/>
      <c r="AR8" s="1105"/>
      <c r="AS8" s="1814" t="s">
        <v>1526</v>
      </c>
      <c r="AT8" s="1814"/>
      <c r="AU8" s="1814"/>
      <c r="AV8" s="1814"/>
      <c r="AW8" s="1814"/>
      <c r="AX8" s="1106"/>
      <c r="AY8" s="1817"/>
      <c r="AZ8" s="1818"/>
      <c r="BA8" s="1818"/>
      <c r="BB8" s="1818"/>
      <c r="BC8" s="1818"/>
      <c r="BD8" s="1818"/>
      <c r="BE8" s="1818"/>
      <c r="BF8" s="1818"/>
      <c r="BG8" s="1818"/>
      <c r="BH8" s="1818"/>
      <c r="BI8" s="1818"/>
      <c r="BJ8" s="1818"/>
      <c r="BK8" s="1818"/>
      <c r="BL8" s="1819"/>
      <c r="BM8" s="1105"/>
      <c r="BN8" s="1814" t="s">
        <v>1527</v>
      </c>
      <c r="BO8" s="1814"/>
      <c r="BP8" s="1814"/>
      <c r="BQ8" s="1814"/>
      <c r="BR8" s="1814"/>
      <c r="BS8" s="1106"/>
      <c r="BT8" s="1817"/>
      <c r="BU8" s="1818"/>
      <c r="BV8" s="1818"/>
      <c r="BW8" s="1818"/>
      <c r="BX8" s="1818"/>
      <c r="BY8" s="1818"/>
      <c r="BZ8" s="1818"/>
      <c r="CA8" s="1818"/>
      <c r="CB8" s="1818"/>
      <c r="CC8" s="1818"/>
      <c r="CD8" s="1818"/>
      <c r="CE8" s="1818"/>
      <c r="CF8" s="1819"/>
      <c r="CG8" s="1097"/>
    </row>
    <row r="9" spans="1:85" ht="13.5" customHeight="1">
      <c r="A9" s="1097"/>
      <c r="B9" s="1826" t="s">
        <v>1528</v>
      </c>
      <c r="C9" s="1826"/>
      <c r="D9" s="1826"/>
      <c r="E9" s="1826"/>
      <c r="F9" s="1826"/>
      <c r="G9" s="1826"/>
      <c r="H9" s="1826"/>
      <c r="I9" s="1826"/>
      <c r="J9" s="1826"/>
      <c r="K9" s="1826"/>
      <c r="L9" s="1827"/>
      <c r="M9" s="1827"/>
      <c r="N9" s="1827"/>
      <c r="O9" s="1827"/>
      <c r="P9" s="1827"/>
      <c r="Q9" s="1827"/>
      <c r="R9" s="1827"/>
      <c r="S9" s="1827"/>
      <c r="T9" s="1827"/>
      <c r="U9" s="1827"/>
      <c r="V9" s="1827"/>
      <c r="W9" s="1827"/>
      <c r="X9" s="1827"/>
      <c r="Y9" s="1827"/>
      <c r="Z9" s="1827"/>
      <c r="AA9" s="1827"/>
      <c r="AB9" s="1827"/>
      <c r="AC9" s="1827"/>
      <c r="AD9" s="1827"/>
      <c r="AE9" s="1827"/>
      <c r="AF9" s="1827"/>
      <c r="AG9" s="1827"/>
      <c r="AH9" s="1827"/>
      <c r="AI9" s="1827"/>
      <c r="AJ9" s="1827"/>
      <c r="AK9" s="1827"/>
      <c r="AL9" s="1827"/>
      <c r="AM9" s="1098"/>
      <c r="AN9" s="1098"/>
      <c r="AO9" s="1098"/>
      <c r="AP9" s="1098"/>
      <c r="AQ9" s="1101"/>
      <c r="AR9" s="1107"/>
      <c r="AS9" s="1815"/>
      <c r="AT9" s="1815"/>
      <c r="AU9" s="1815"/>
      <c r="AV9" s="1815"/>
      <c r="AW9" s="1815"/>
      <c r="AX9" s="1108"/>
      <c r="AY9" s="1820"/>
      <c r="AZ9" s="1821"/>
      <c r="BA9" s="1821"/>
      <c r="BB9" s="1821"/>
      <c r="BC9" s="1821"/>
      <c r="BD9" s="1821"/>
      <c r="BE9" s="1821"/>
      <c r="BF9" s="1821"/>
      <c r="BG9" s="1821"/>
      <c r="BH9" s="1821"/>
      <c r="BI9" s="1821"/>
      <c r="BJ9" s="1821"/>
      <c r="BK9" s="1821"/>
      <c r="BL9" s="1822"/>
      <c r="BM9" s="1107"/>
      <c r="BN9" s="1815"/>
      <c r="BO9" s="1815"/>
      <c r="BP9" s="1815"/>
      <c r="BQ9" s="1815"/>
      <c r="BR9" s="1815"/>
      <c r="BS9" s="1108"/>
      <c r="BT9" s="1820"/>
      <c r="BU9" s="1821"/>
      <c r="BV9" s="1821"/>
      <c r="BW9" s="1821"/>
      <c r="BX9" s="1821"/>
      <c r="BY9" s="1821"/>
      <c r="BZ9" s="1821"/>
      <c r="CA9" s="1821"/>
      <c r="CB9" s="1821"/>
      <c r="CC9" s="1821"/>
      <c r="CD9" s="1821"/>
      <c r="CE9" s="1821"/>
      <c r="CF9" s="1822"/>
      <c r="CG9" s="1097"/>
    </row>
    <row r="10" spans="1:85" ht="13.5" customHeight="1">
      <c r="A10" s="1097"/>
      <c r="B10" s="1098"/>
      <c r="C10" s="1098"/>
      <c r="D10" s="1098"/>
      <c r="E10" s="1098"/>
      <c r="F10" s="1098"/>
      <c r="G10" s="1098"/>
      <c r="H10" s="1098"/>
      <c r="I10" s="1098"/>
      <c r="J10" s="1098"/>
      <c r="K10" s="1098"/>
      <c r="L10" s="1098"/>
      <c r="M10" s="1098"/>
      <c r="N10" s="1098"/>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101"/>
      <c r="AR10" s="1109"/>
      <c r="AS10" s="1816"/>
      <c r="AT10" s="1816"/>
      <c r="AU10" s="1816"/>
      <c r="AV10" s="1816"/>
      <c r="AW10" s="1816"/>
      <c r="AX10" s="1110"/>
      <c r="AY10" s="1823"/>
      <c r="AZ10" s="1824"/>
      <c r="BA10" s="1824"/>
      <c r="BB10" s="1824"/>
      <c r="BC10" s="1824"/>
      <c r="BD10" s="1824"/>
      <c r="BE10" s="1824"/>
      <c r="BF10" s="1824"/>
      <c r="BG10" s="1824"/>
      <c r="BH10" s="1824"/>
      <c r="BI10" s="1824"/>
      <c r="BJ10" s="1824"/>
      <c r="BK10" s="1824"/>
      <c r="BL10" s="1825"/>
      <c r="BM10" s="1109"/>
      <c r="BN10" s="1816"/>
      <c r="BO10" s="1816"/>
      <c r="BP10" s="1816"/>
      <c r="BQ10" s="1816"/>
      <c r="BR10" s="1816"/>
      <c r="BS10" s="1110"/>
      <c r="BT10" s="1823"/>
      <c r="BU10" s="1824"/>
      <c r="BV10" s="1824"/>
      <c r="BW10" s="1824"/>
      <c r="BX10" s="1824"/>
      <c r="BY10" s="1824"/>
      <c r="BZ10" s="1824"/>
      <c r="CA10" s="1824"/>
      <c r="CB10" s="1824"/>
      <c r="CC10" s="1824"/>
      <c r="CD10" s="1824"/>
      <c r="CE10" s="1824"/>
      <c r="CF10" s="1825"/>
      <c r="CG10" s="1097"/>
    </row>
    <row r="11" spans="1:85" ht="13.5" customHeight="1">
      <c r="A11" s="1097"/>
      <c r="B11" s="1828" t="s">
        <v>1529</v>
      </c>
      <c r="C11" s="1828"/>
      <c r="D11" s="1828"/>
      <c r="E11" s="1828"/>
      <c r="F11" s="1828"/>
      <c r="G11" s="1828"/>
      <c r="H11" s="1828"/>
      <c r="I11" s="1828"/>
      <c r="J11" s="1828"/>
      <c r="K11" s="1828"/>
      <c r="L11" s="1827"/>
      <c r="M11" s="1827"/>
      <c r="N11" s="1827"/>
      <c r="O11" s="1827"/>
      <c r="P11" s="1827"/>
      <c r="Q11" s="1827"/>
      <c r="R11" s="1827"/>
      <c r="S11" s="1827"/>
      <c r="T11" s="1827"/>
      <c r="U11" s="1827"/>
      <c r="V11" s="1827"/>
      <c r="W11" s="1827"/>
      <c r="X11" s="1827"/>
      <c r="Y11" s="1827"/>
      <c r="Z11" s="1827"/>
      <c r="AA11" s="1827"/>
      <c r="AB11" s="1827"/>
      <c r="AC11" s="1827"/>
      <c r="AD11" s="1827"/>
      <c r="AE11" s="1827"/>
      <c r="AF11" s="1827"/>
      <c r="AG11" s="1827"/>
      <c r="AH11" s="1827"/>
      <c r="AI11" s="1827"/>
      <c r="AJ11" s="1827"/>
      <c r="AK11" s="1827"/>
      <c r="AL11" s="1827"/>
      <c r="AM11" s="1098"/>
      <c r="AN11" s="1098"/>
      <c r="AO11" s="1098"/>
      <c r="AP11" s="1098"/>
      <c r="AQ11" s="1101"/>
      <c r="AR11" s="1105"/>
      <c r="AS11" s="1829" t="s">
        <v>1530</v>
      </c>
      <c r="AT11" s="1829"/>
      <c r="AU11" s="1829"/>
      <c r="AV11" s="1829"/>
      <c r="AW11" s="1829"/>
      <c r="AX11" s="1106"/>
      <c r="AY11" s="1832"/>
      <c r="AZ11" s="1833"/>
      <c r="BA11" s="1833"/>
      <c r="BB11" s="1833"/>
      <c r="BC11" s="1833"/>
      <c r="BD11" s="1833"/>
      <c r="BE11" s="1833"/>
      <c r="BF11" s="1833"/>
      <c r="BG11" s="1833"/>
      <c r="BH11" s="1833"/>
      <c r="BI11" s="1833"/>
      <c r="BJ11" s="1833"/>
      <c r="BK11" s="1833"/>
      <c r="BL11" s="1833"/>
      <c r="BM11" s="1833"/>
      <c r="BN11" s="1833"/>
      <c r="BO11" s="1833"/>
      <c r="BP11" s="1833"/>
      <c r="BQ11" s="1833"/>
      <c r="BR11" s="1833"/>
      <c r="BS11" s="1833"/>
      <c r="BT11" s="1833"/>
      <c r="BU11" s="1833"/>
      <c r="BV11" s="1833"/>
      <c r="BW11" s="1833"/>
      <c r="BX11" s="1833"/>
      <c r="BY11" s="1833"/>
      <c r="BZ11" s="1833"/>
      <c r="CA11" s="1833"/>
      <c r="CB11" s="1833"/>
      <c r="CC11" s="1833"/>
      <c r="CD11" s="1833"/>
      <c r="CE11" s="1833"/>
      <c r="CF11" s="1834"/>
      <c r="CG11" s="1097"/>
    </row>
    <row r="12" spans="1:85" ht="13.5" customHeight="1">
      <c r="A12" s="1097"/>
      <c r="B12" s="1098"/>
      <c r="C12" s="1098"/>
      <c r="D12" s="1098"/>
      <c r="E12" s="1098"/>
      <c r="F12" s="1098"/>
      <c r="G12" s="1098"/>
      <c r="H12" s="1098"/>
      <c r="I12" s="1098"/>
      <c r="J12" s="1098"/>
      <c r="K12" s="1098"/>
      <c r="L12" s="1098"/>
      <c r="M12" s="1098"/>
      <c r="N12" s="1098"/>
      <c r="O12" s="1098"/>
      <c r="P12" s="1098"/>
      <c r="Q12" s="1098"/>
      <c r="R12" s="1098"/>
      <c r="S12" s="1098"/>
      <c r="T12" s="1098"/>
      <c r="U12" s="1098"/>
      <c r="V12" s="1098"/>
      <c r="W12" s="1098"/>
      <c r="X12" s="1098"/>
      <c r="Y12" s="1098"/>
      <c r="Z12" s="1098"/>
      <c r="AA12" s="1098"/>
      <c r="AB12" s="1098"/>
      <c r="AC12" s="1098"/>
      <c r="AD12" s="1098"/>
      <c r="AE12" s="1098"/>
      <c r="AF12" s="1098"/>
      <c r="AG12" s="1098"/>
      <c r="AH12" s="1098"/>
      <c r="AI12" s="1098"/>
      <c r="AJ12" s="1098"/>
      <c r="AK12" s="1098"/>
      <c r="AL12" s="1098"/>
      <c r="AM12" s="1098"/>
      <c r="AN12" s="1098"/>
      <c r="AO12" s="1098"/>
      <c r="AP12" s="1098"/>
      <c r="AQ12" s="1101"/>
      <c r="AR12" s="1107"/>
      <c r="AS12" s="1830"/>
      <c r="AT12" s="1830"/>
      <c r="AU12" s="1830"/>
      <c r="AV12" s="1830"/>
      <c r="AW12" s="1830"/>
      <c r="AX12" s="1108"/>
      <c r="AY12" s="1835"/>
      <c r="AZ12" s="1836"/>
      <c r="BA12" s="1836"/>
      <c r="BB12" s="1836"/>
      <c r="BC12" s="1836"/>
      <c r="BD12" s="1836"/>
      <c r="BE12" s="1836"/>
      <c r="BF12" s="1836"/>
      <c r="BG12" s="1836"/>
      <c r="BH12" s="1836"/>
      <c r="BI12" s="1836"/>
      <c r="BJ12" s="1836"/>
      <c r="BK12" s="1836"/>
      <c r="BL12" s="1836"/>
      <c r="BM12" s="1836"/>
      <c r="BN12" s="1836"/>
      <c r="BO12" s="1836"/>
      <c r="BP12" s="1836"/>
      <c r="BQ12" s="1836"/>
      <c r="BR12" s="1836"/>
      <c r="BS12" s="1836"/>
      <c r="BT12" s="1836"/>
      <c r="BU12" s="1836"/>
      <c r="BV12" s="1836"/>
      <c r="BW12" s="1836"/>
      <c r="BX12" s="1836"/>
      <c r="BY12" s="1836"/>
      <c r="BZ12" s="1836"/>
      <c r="CA12" s="1836"/>
      <c r="CB12" s="1836"/>
      <c r="CC12" s="1836"/>
      <c r="CD12" s="1836"/>
      <c r="CE12" s="1836"/>
      <c r="CF12" s="1837"/>
      <c r="CG12" s="1097"/>
    </row>
    <row r="13" spans="1:85" ht="13.5" customHeight="1">
      <c r="A13" s="1097"/>
      <c r="B13" s="1105"/>
      <c r="C13" s="1829" t="s">
        <v>1531</v>
      </c>
      <c r="D13" s="1829"/>
      <c r="E13" s="1829"/>
      <c r="F13" s="1829"/>
      <c r="G13" s="1829"/>
      <c r="H13" s="1106"/>
      <c r="I13" s="1838" t="s">
        <v>1532</v>
      </c>
      <c r="J13" s="1839"/>
      <c r="K13" s="1839"/>
      <c r="L13" s="1839"/>
      <c r="M13" s="1839"/>
      <c r="N13" s="1839"/>
      <c r="O13" s="1839"/>
      <c r="P13" s="1839"/>
      <c r="Q13" s="1839"/>
      <c r="R13" s="1840"/>
      <c r="S13" s="1838" t="s">
        <v>1533</v>
      </c>
      <c r="T13" s="1839"/>
      <c r="U13" s="1839"/>
      <c r="V13" s="1839"/>
      <c r="W13" s="1839"/>
      <c r="X13" s="1839"/>
      <c r="Y13" s="1839"/>
      <c r="Z13" s="1839"/>
      <c r="AA13" s="1839"/>
      <c r="AB13" s="1839"/>
      <c r="AC13" s="1839"/>
      <c r="AD13" s="1839"/>
      <c r="AE13" s="1839"/>
      <c r="AF13" s="1840"/>
      <c r="AG13" s="1838" t="s">
        <v>1534</v>
      </c>
      <c r="AH13" s="1839"/>
      <c r="AI13" s="1839"/>
      <c r="AJ13" s="1839"/>
      <c r="AK13" s="1839"/>
      <c r="AL13" s="1839"/>
      <c r="AM13" s="1839"/>
      <c r="AN13" s="1839"/>
      <c r="AO13" s="1839"/>
      <c r="AP13" s="1840"/>
      <c r="AQ13" s="1111"/>
      <c r="AR13" s="1109"/>
      <c r="AS13" s="1831"/>
      <c r="AT13" s="1831"/>
      <c r="AU13" s="1831"/>
      <c r="AV13" s="1831"/>
      <c r="AW13" s="1831"/>
      <c r="AX13" s="1110"/>
      <c r="AY13" s="1844" t="s">
        <v>1535</v>
      </c>
      <c r="AZ13" s="1845"/>
      <c r="BA13" s="1845"/>
      <c r="BB13" s="1845"/>
      <c r="BC13" s="1845"/>
      <c r="BD13" s="1845"/>
      <c r="BE13" s="1845"/>
      <c r="BF13" s="1845"/>
      <c r="BG13" s="1845"/>
      <c r="BH13" s="1845"/>
      <c r="BI13" s="1845"/>
      <c r="BJ13" s="1845"/>
      <c r="BK13" s="1845"/>
      <c r="BL13" s="1845"/>
      <c r="BM13" s="1845"/>
      <c r="BN13" s="1845"/>
      <c r="BO13" s="1845"/>
      <c r="BP13" s="1845"/>
      <c r="BQ13" s="1845"/>
      <c r="BR13" s="1845"/>
      <c r="BS13" s="1845"/>
      <c r="BT13" s="1845"/>
      <c r="BU13" s="1845"/>
      <c r="BV13" s="1845"/>
      <c r="BW13" s="1845"/>
      <c r="BX13" s="1845"/>
      <c r="BY13" s="1845"/>
      <c r="BZ13" s="1845"/>
      <c r="CA13" s="1845"/>
      <c r="CB13" s="1845"/>
      <c r="CC13" s="1845"/>
      <c r="CD13" s="1845"/>
      <c r="CE13" s="1845"/>
      <c r="CF13" s="1846"/>
      <c r="CG13" s="1097"/>
    </row>
    <row r="14" spans="1:85" ht="13.5" customHeight="1">
      <c r="A14" s="1097"/>
      <c r="B14" s="1107"/>
      <c r="C14" s="1830"/>
      <c r="D14" s="1830"/>
      <c r="E14" s="1830"/>
      <c r="F14" s="1830"/>
      <c r="G14" s="1830"/>
      <c r="H14" s="1108"/>
      <c r="I14" s="1841"/>
      <c r="J14" s="1842"/>
      <c r="K14" s="1842"/>
      <c r="L14" s="1842"/>
      <c r="M14" s="1842"/>
      <c r="N14" s="1842"/>
      <c r="O14" s="1842"/>
      <c r="P14" s="1842"/>
      <c r="Q14" s="1842"/>
      <c r="R14" s="1843"/>
      <c r="S14" s="1841"/>
      <c r="T14" s="1842"/>
      <c r="U14" s="1842"/>
      <c r="V14" s="1842"/>
      <c r="W14" s="1842"/>
      <c r="X14" s="1842"/>
      <c r="Y14" s="1842"/>
      <c r="Z14" s="1842"/>
      <c r="AA14" s="1842"/>
      <c r="AB14" s="1842"/>
      <c r="AC14" s="1842"/>
      <c r="AD14" s="1842"/>
      <c r="AE14" s="1842"/>
      <c r="AF14" s="1843"/>
      <c r="AG14" s="1841"/>
      <c r="AH14" s="1842"/>
      <c r="AI14" s="1842"/>
      <c r="AJ14" s="1842"/>
      <c r="AK14" s="1842"/>
      <c r="AL14" s="1842"/>
      <c r="AM14" s="1842"/>
      <c r="AN14" s="1842"/>
      <c r="AO14" s="1842"/>
      <c r="AP14" s="1843"/>
      <c r="AQ14" s="1111"/>
      <c r="AR14" s="1105"/>
      <c r="AS14" s="1847" t="s">
        <v>1536</v>
      </c>
      <c r="AT14" s="1847"/>
      <c r="AU14" s="1847"/>
      <c r="AV14" s="1847"/>
      <c r="AW14" s="1847"/>
      <c r="AX14" s="1106"/>
      <c r="AY14" s="1817"/>
      <c r="AZ14" s="1818"/>
      <c r="BA14" s="1818"/>
      <c r="BB14" s="1818"/>
      <c r="BC14" s="1818"/>
      <c r="BD14" s="1818"/>
      <c r="BE14" s="1818"/>
      <c r="BF14" s="1818"/>
      <c r="BG14" s="1818"/>
      <c r="BH14" s="1818"/>
      <c r="BI14" s="1818"/>
      <c r="BJ14" s="1818"/>
      <c r="BK14" s="1818"/>
      <c r="BL14" s="1818"/>
      <c r="BM14" s="1818"/>
      <c r="BN14" s="1818"/>
      <c r="BO14" s="1818"/>
      <c r="BP14" s="1818"/>
      <c r="BQ14" s="1818"/>
      <c r="BR14" s="1818"/>
      <c r="BS14" s="1818"/>
      <c r="BT14" s="1818"/>
      <c r="BU14" s="1818"/>
      <c r="BV14" s="1818"/>
      <c r="BW14" s="1818"/>
      <c r="BX14" s="1818"/>
      <c r="BY14" s="1818"/>
      <c r="BZ14" s="1818"/>
      <c r="CA14" s="1818"/>
      <c r="CB14" s="1818"/>
      <c r="CC14" s="1818"/>
      <c r="CD14" s="1818"/>
      <c r="CE14" s="1818"/>
      <c r="CF14" s="1819"/>
      <c r="CG14" s="1097"/>
    </row>
    <row r="15" spans="1:85" ht="13.5" customHeight="1">
      <c r="A15" s="1097"/>
      <c r="B15" s="1107"/>
      <c r="C15" s="1830"/>
      <c r="D15" s="1830"/>
      <c r="E15" s="1830"/>
      <c r="F15" s="1830"/>
      <c r="G15" s="1830"/>
      <c r="H15" s="1108"/>
      <c r="I15" s="1874" t="s">
        <v>1537</v>
      </c>
      <c r="J15" s="1875"/>
      <c r="K15" s="1875"/>
      <c r="L15" s="1875"/>
      <c r="M15" s="1875"/>
      <c r="N15" s="1875"/>
      <c r="O15" s="1875"/>
      <c r="P15" s="1875"/>
      <c r="Q15" s="1875"/>
      <c r="R15" s="1876"/>
      <c r="S15" s="1877" t="s">
        <v>1538</v>
      </c>
      <c r="T15" s="1878"/>
      <c r="U15" s="1878"/>
      <c r="V15" s="1878"/>
      <c r="W15" s="1878"/>
      <c r="X15" s="1879" t="s">
        <v>1539</v>
      </c>
      <c r="Y15" s="1880"/>
      <c r="Z15" s="1880"/>
      <c r="AA15" s="1880"/>
      <c r="AB15" s="1880"/>
      <c r="AC15" s="1880"/>
      <c r="AD15" s="1880"/>
      <c r="AE15" s="1880"/>
      <c r="AF15" s="1881"/>
      <c r="AG15" s="1874" t="s">
        <v>1540</v>
      </c>
      <c r="AH15" s="1884"/>
      <c r="AI15" s="1884"/>
      <c r="AJ15" s="1884"/>
      <c r="AK15" s="1884"/>
      <c r="AL15" s="1884"/>
      <c r="AM15" s="1884"/>
      <c r="AN15" s="1884"/>
      <c r="AO15" s="1884"/>
      <c r="AP15" s="1885"/>
      <c r="AQ15" s="1101"/>
      <c r="AR15" s="1107"/>
      <c r="AS15" s="1848"/>
      <c r="AT15" s="1848"/>
      <c r="AU15" s="1848"/>
      <c r="AV15" s="1848"/>
      <c r="AW15" s="1848"/>
      <c r="AX15" s="1108"/>
      <c r="AY15" s="1820"/>
      <c r="AZ15" s="1821"/>
      <c r="BA15" s="1821"/>
      <c r="BB15" s="1821"/>
      <c r="BC15" s="1821"/>
      <c r="BD15" s="1821"/>
      <c r="BE15" s="1821"/>
      <c r="BF15" s="1821"/>
      <c r="BG15" s="1821"/>
      <c r="BH15" s="1821"/>
      <c r="BI15" s="1821"/>
      <c r="BJ15" s="1821"/>
      <c r="BK15" s="1821"/>
      <c r="BL15" s="1821"/>
      <c r="BM15" s="1821"/>
      <c r="BN15" s="1821"/>
      <c r="BO15" s="1821"/>
      <c r="BP15" s="1821"/>
      <c r="BQ15" s="1821"/>
      <c r="BR15" s="1821"/>
      <c r="BS15" s="1821"/>
      <c r="BT15" s="1821"/>
      <c r="BU15" s="1821"/>
      <c r="BV15" s="1821"/>
      <c r="BW15" s="1821"/>
      <c r="BX15" s="1821"/>
      <c r="BY15" s="1821"/>
      <c r="BZ15" s="1821"/>
      <c r="CA15" s="1821"/>
      <c r="CB15" s="1821"/>
      <c r="CC15" s="1821"/>
      <c r="CD15" s="1821"/>
      <c r="CE15" s="1821"/>
      <c r="CF15" s="1822"/>
      <c r="CG15" s="1097"/>
    </row>
    <row r="16" spans="1:85" ht="13.5" customHeight="1">
      <c r="A16" s="1097"/>
      <c r="B16" s="1107"/>
      <c r="C16" s="1830"/>
      <c r="D16" s="1830"/>
      <c r="E16" s="1830"/>
      <c r="F16" s="1830"/>
      <c r="G16" s="1830"/>
      <c r="H16" s="1108"/>
      <c r="I16" s="1844"/>
      <c r="J16" s="1845"/>
      <c r="K16" s="1845"/>
      <c r="L16" s="1845"/>
      <c r="M16" s="1845"/>
      <c r="N16" s="1845"/>
      <c r="O16" s="1845"/>
      <c r="P16" s="1845"/>
      <c r="Q16" s="1845"/>
      <c r="R16" s="1846"/>
      <c r="S16" s="1888" t="s">
        <v>1541</v>
      </c>
      <c r="T16" s="1889"/>
      <c r="U16" s="1889"/>
      <c r="V16" s="1889"/>
      <c r="W16" s="1889"/>
      <c r="X16" s="1882"/>
      <c r="Y16" s="1882"/>
      <c r="Z16" s="1882"/>
      <c r="AA16" s="1882"/>
      <c r="AB16" s="1882"/>
      <c r="AC16" s="1882"/>
      <c r="AD16" s="1882"/>
      <c r="AE16" s="1882"/>
      <c r="AF16" s="1883"/>
      <c r="AG16" s="1886"/>
      <c r="AH16" s="1827"/>
      <c r="AI16" s="1827"/>
      <c r="AJ16" s="1827"/>
      <c r="AK16" s="1827"/>
      <c r="AL16" s="1827"/>
      <c r="AM16" s="1827"/>
      <c r="AN16" s="1827"/>
      <c r="AO16" s="1827"/>
      <c r="AP16" s="1887"/>
      <c r="AQ16" s="1101"/>
      <c r="AR16" s="1109"/>
      <c r="AS16" s="1849"/>
      <c r="AT16" s="1849"/>
      <c r="AU16" s="1849"/>
      <c r="AV16" s="1849"/>
      <c r="AW16" s="1849"/>
      <c r="AX16" s="1110"/>
      <c r="AY16" s="1823"/>
      <c r="AZ16" s="1824"/>
      <c r="BA16" s="1824"/>
      <c r="BB16" s="1824"/>
      <c r="BC16" s="1824"/>
      <c r="BD16" s="1824"/>
      <c r="BE16" s="1824"/>
      <c r="BF16" s="1824"/>
      <c r="BG16" s="1824"/>
      <c r="BH16" s="1824"/>
      <c r="BI16" s="1824"/>
      <c r="BJ16" s="1824"/>
      <c r="BK16" s="1824"/>
      <c r="BL16" s="1824"/>
      <c r="BM16" s="1824"/>
      <c r="BN16" s="1824"/>
      <c r="BO16" s="1824"/>
      <c r="BP16" s="1824"/>
      <c r="BQ16" s="1824"/>
      <c r="BR16" s="1824"/>
      <c r="BS16" s="1824"/>
      <c r="BT16" s="1824"/>
      <c r="BU16" s="1824"/>
      <c r="BV16" s="1824"/>
      <c r="BW16" s="1824"/>
      <c r="BX16" s="1824"/>
      <c r="BY16" s="1824"/>
      <c r="BZ16" s="1824"/>
      <c r="CA16" s="1824"/>
      <c r="CB16" s="1824"/>
      <c r="CC16" s="1824"/>
      <c r="CD16" s="1824"/>
      <c r="CE16" s="1824"/>
      <c r="CF16" s="1825"/>
      <c r="CG16" s="1097"/>
    </row>
    <row r="17" spans="1:85" ht="13.5" customHeight="1">
      <c r="A17" s="1097"/>
      <c r="B17" s="1107"/>
      <c r="C17" s="1830"/>
      <c r="D17" s="1830"/>
      <c r="E17" s="1830"/>
      <c r="F17" s="1830"/>
      <c r="G17" s="1830"/>
      <c r="H17" s="1108"/>
      <c r="I17" s="1850" t="s">
        <v>1537</v>
      </c>
      <c r="J17" s="1851"/>
      <c r="K17" s="1851"/>
      <c r="L17" s="1851"/>
      <c r="M17" s="1851"/>
      <c r="N17" s="1851"/>
      <c r="O17" s="1851"/>
      <c r="P17" s="1851"/>
      <c r="Q17" s="1851"/>
      <c r="R17" s="1852"/>
      <c r="S17" s="1856" t="s">
        <v>1538</v>
      </c>
      <c r="T17" s="1857"/>
      <c r="U17" s="1857"/>
      <c r="V17" s="1857"/>
      <c r="W17" s="1857"/>
      <c r="X17" s="1858" t="s">
        <v>1539</v>
      </c>
      <c r="Y17" s="1859"/>
      <c r="Z17" s="1859"/>
      <c r="AA17" s="1859"/>
      <c r="AB17" s="1859"/>
      <c r="AC17" s="1859"/>
      <c r="AD17" s="1859"/>
      <c r="AE17" s="1859"/>
      <c r="AF17" s="1860"/>
      <c r="AG17" s="1850" t="s">
        <v>1540</v>
      </c>
      <c r="AH17" s="1863"/>
      <c r="AI17" s="1863"/>
      <c r="AJ17" s="1863"/>
      <c r="AK17" s="1863"/>
      <c r="AL17" s="1863"/>
      <c r="AM17" s="1863"/>
      <c r="AN17" s="1863"/>
      <c r="AO17" s="1863"/>
      <c r="AP17" s="1864"/>
      <c r="AQ17" s="1101"/>
      <c r="AR17" s="1105"/>
      <c r="AS17" s="1814" t="s">
        <v>1542</v>
      </c>
      <c r="AT17" s="1814"/>
      <c r="AU17" s="1814"/>
      <c r="AV17" s="1814"/>
      <c r="AW17" s="1814"/>
      <c r="AX17" s="1106"/>
      <c r="AY17" s="1868" t="s">
        <v>1543</v>
      </c>
      <c r="AZ17" s="1869"/>
      <c r="BA17" s="1869"/>
      <c r="BB17" s="1869"/>
      <c r="BC17" s="1869"/>
      <c r="BD17" s="1869"/>
      <c r="BE17" s="1869"/>
      <c r="BF17" s="1869"/>
      <c r="BG17" s="1869"/>
      <c r="BH17" s="1869"/>
      <c r="BI17" s="1869"/>
      <c r="BJ17" s="1869"/>
      <c r="BK17" s="1869"/>
      <c r="BL17" s="1870"/>
      <c r="BM17" s="1112"/>
      <c r="BN17" s="1814" t="s">
        <v>84</v>
      </c>
      <c r="BO17" s="1814"/>
      <c r="BP17" s="1814"/>
      <c r="BQ17" s="1814"/>
      <c r="BR17" s="1814"/>
      <c r="BS17" s="1106"/>
      <c r="BT17" s="1868" t="s">
        <v>1544</v>
      </c>
      <c r="BU17" s="1890"/>
      <c r="BV17" s="1890"/>
      <c r="BW17" s="1890"/>
      <c r="BX17" s="1890"/>
      <c r="BY17" s="1890"/>
      <c r="BZ17" s="1890"/>
      <c r="CA17" s="1890"/>
      <c r="CB17" s="1890"/>
      <c r="CC17" s="1890"/>
      <c r="CD17" s="1890"/>
      <c r="CE17" s="1890"/>
      <c r="CF17" s="1891"/>
      <c r="CG17" s="1097"/>
    </row>
    <row r="18" spans="1:85" ht="13.5" customHeight="1">
      <c r="A18" s="1097"/>
      <c r="B18" s="1109"/>
      <c r="C18" s="1831"/>
      <c r="D18" s="1831"/>
      <c r="E18" s="1831"/>
      <c r="F18" s="1831"/>
      <c r="G18" s="1831"/>
      <c r="H18" s="1110"/>
      <c r="I18" s="1853"/>
      <c r="J18" s="1854"/>
      <c r="K18" s="1854"/>
      <c r="L18" s="1854"/>
      <c r="M18" s="1854"/>
      <c r="N18" s="1854"/>
      <c r="O18" s="1854"/>
      <c r="P18" s="1854"/>
      <c r="Q18" s="1854"/>
      <c r="R18" s="1855"/>
      <c r="S18" s="1892" t="s">
        <v>1541</v>
      </c>
      <c r="T18" s="1893"/>
      <c r="U18" s="1893"/>
      <c r="V18" s="1893"/>
      <c r="W18" s="1893"/>
      <c r="X18" s="1861"/>
      <c r="Y18" s="1861"/>
      <c r="Z18" s="1861"/>
      <c r="AA18" s="1861"/>
      <c r="AB18" s="1861"/>
      <c r="AC18" s="1861"/>
      <c r="AD18" s="1861"/>
      <c r="AE18" s="1861"/>
      <c r="AF18" s="1862"/>
      <c r="AG18" s="1865"/>
      <c r="AH18" s="1866"/>
      <c r="AI18" s="1866"/>
      <c r="AJ18" s="1866"/>
      <c r="AK18" s="1866"/>
      <c r="AL18" s="1866"/>
      <c r="AM18" s="1866"/>
      <c r="AN18" s="1866"/>
      <c r="AO18" s="1866"/>
      <c r="AP18" s="1867"/>
      <c r="AQ18" s="1101"/>
      <c r="AR18" s="1109"/>
      <c r="AS18" s="1816"/>
      <c r="AT18" s="1816"/>
      <c r="AU18" s="1816"/>
      <c r="AV18" s="1816"/>
      <c r="AW18" s="1816"/>
      <c r="AX18" s="1110"/>
      <c r="AY18" s="1871"/>
      <c r="AZ18" s="1872"/>
      <c r="BA18" s="1872"/>
      <c r="BB18" s="1872"/>
      <c r="BC18" s="1872"/>
      <c r="BD18" s="1872"/>
      <c r="BE18" s="1872"/>
      <c r="BF18" s="1872"/>
      <c r="BG18" s="1872"/>
      <c r="BH18" s="1872"/>
      <c r="BI18" s="1872"/>
      <c r="BJ18" s="1872"/>
      <c r="BK18" s="1872"/>
      <c r="BL18" s="1873"/>
      <c r="BM18" s="1113"/>
      <c r="BN18" s="1816"/>
      <c r="BO18" s="1816"/>
      <c r="BP18" s="1816"/>
      <c r="BQ18" s="1816"/>
      <c r="BR18" s="1816"/>
      <c r="BS18" s="1110"/>
      <c r="BT18" s="1894" t="s">
        <v>1545</v>
      </c>
      <c r="BU18" s="1895"/>
      <c r="BV18" s="1895"/>
      <c r="BW18" s="1895"/>
      <c r="BX18" s="1895"/>
      <c r="BY18" s="1895"/>
      <c r="BZ18" s="1895"/>
      <c r="CA18" s="1895"/>
      <c r="CB18" s="1895"/>
      <c r="CC18" s="1895"/>
      <c r="CD18" s="1895"/>
      <c r="CE18" s="1895"/>
      <c r="CF18" s="1896"/>
      <c r="CG18" s="1097"/>
    </row>
    <row r="19" spans="1:85" ht="13.5" customHeight="1">
      <c r="A19" s="1097"/>
      <c r="B19" s="1114"/>
      <c r="C19" s="1115"/>
      <c r="D19" s="1115"/>
      <c r="E19" s="1115"/>
      <c r="F19" s="1115"/>
      <c r="G19" s="1115"/>
      <c r="H19" s="1114"/>
      <c r="I19" s="1114"/>
      <c r="J19" s="1114"/>
      <c r="K19" s="1114"/>
      <c r="L19" s="1114"/>
      <c r="M19" s="1114"/>
      <c r="N19" s="1114"/>
      <c r="O19" s="1114"/>
      <c r="P19" s="1114"/>
      <c r="Q19" s="1114"/>
      <c r="R19" s="1114"/>
      <c r="S19" s="1114"/>
      <c r="T19" s="1114"/>
      <c r="U19" s="1114"/>
      <c r="V19" s="1114"/>
      <c r="W19" s="1114"/>
      <c r="X19" s="1114"/>
      <c r="Y19" s="1114"/>
      <c r="Z19" s="1114"/>
      <c r="AA19" s="1114"/>
      <c r="AB19" s="1114"/>
      <c r="AC19" s="1114"/>
      <c r="AD19" s="1114"/>
      <c r="AE19" s="1114"/>
      <c r="AF19" s="1114"/>
      <c r="AG19" s="1114"/>
      <c r="AH19" s="1114"/>
      <c r="AI19" s="1114"/>
      <c r="AJ19" s="1114"/>
      <c r="AK19" s="1114"/>
      <c r="AL19" s="1114"/>
      <c r="AM19" s="1114"/>
      <c r="AN19" s="1114"/>
      <c r="AO19" s="1114"/>
      <c r="AP19" s="1114"/>
      <c r="AQ19" s="1101"/>
      <c r="AR19" s="1107"/>
      <c r="AS19" s="1830" t="s">
        <v>1546</v>
      </c>
      <c r="AT19" s="1815"/>
      <c r="AU19" s="1815"/>
      <c r="AV19" s="1815"/>
      <c r="AW19" s="1815"/>
      <c r="AX19" s="1108"/>
      <c r="AY19" s="1897" t="s">
        <v>1547</v>
      </c>
      <c r="AZ19" s="1898"/>
      <c r="BA19" s="1898"/>
      <c r="BB19" s="1898"/>
      <c r="BC19" s="1898"/>
      <c r="BD19" s="1898"/>
      <c r="BE19" s="1898"/>
      <c r="BF19" s="1898"/>
      <c r="BG19" s="1898"/>
      <c r="BH19" s="1898"/>
      <c r="BI19" s="1898"/>
      <c r="BJ19" s="1898"/>
      <c r="BK19" s="1898"/>
      <c r="BL19" s="1899"/>
      <c r="BM19" s="1116"/>
      <c r="BN19" s="1829" t="s">
        <v>1548</v>
      </c>
      <c r="BO19" s="1903"/>
      <c r="BP19" s="1903"/>
      <c r="BQ19" s="1903"/>
      <c r="BR19" s="1903"/>
      <c r="BS19" s="1108"/>
      <c r="BT19" s="1868" t="s">
        <v>1549</v>
      </c>
      <c r="BU19" s="1890"/>
      <c r="BV19" s="1890"/>
      <c r="BW19" s="1890"/>
      <c r="BX19" s="1890"/>
      <c r="BY19" s="1890"/>
      <c r="BZ19" s="1906" t="s">
        <v>1550</v>
      </c>
      <c r="CA19" s="1907"/>
      <c r="CB19" s="1907"/>
      <c r="CC19" s="1907"/>
      <c r="CD19" s="1907"/>
      <c r="CE19" s="1907"/>
      <c r="CF19" s="1908"/>
      <c r="CG19" s="1097"/>
    </row>
    <row r="20" spans="1:85" ht="13.5" customHeight="1">
      <c r="A20" s="1097"/>
      <c r="B20" s="1105"/>
      <c r="C20" s="1847" t="s">
        <v>1536</v>
      </c>
      <c r="D20" s="1847"/>
      <c r="E20" s="1847"/>
      <c r="F20" s="1847"/>
      <c r="G20" s="1847"/>
      <c r="H20" s="1106"/>
      <c r="I20" s="1924"/>
      <c r="J20" s="1884"/>
      <c r="K20" s="1884"/>
      <c r="L20" s="1884"/>
      <c r="M20" s="1884"/>
      <c r="N20" s="1884"/>
      <c r="O20" s="1884"/>
      <c r="P20" s="1884"/>
      <c r="Q20" s="1884"/>
      <c r="R20" s="1884"/>
      <c r="S20" s="1884"/>
      <c r="T20" s="1884"/>
      <c r="U20" s="1884"/>
      <c r="V20" s="1884"/>
      <c r="W20" s="1884"/>
      <c r="X20" s="1884"/>
      <c r="Y20" s="1884"/>
      <c r="Z20" s="1884"/>
      <c r="AA20" s="1884"/>
      <c r="AB20" s="1884"/>
      <c r="AC20" s="1884"/>
      <c r="AD20" s="1884"/>
      <c r="AE20" s="1884"/>
      <c r="AF20" s="1884"/>
      <c r="AG20" s="1884"/>
      <c r="AH20" s="1884"/>
      <c r="AI20" s="1884"/>
      <c r="AJ20" s="1884"/>
      <c r="AK20" s="1884"/>
      <c r="AL20" s="1884"/>
      <c r="AM20" s="1884"/>
      <c r="AN20" s="1884"/>
      <c r="AO20" s="1884"/>
      <c r="AP20" s="1885"/>
      <c r="AQ20" s="1101"/>
      <c r="AR20" s="1109"/>
      <c r="AS20" s="1816"/>
      <c r="AT20" s="1816"/>
      <c r="AU20" s="1816"/>
      <c r="AV20" s="1816"/>
      <c r="AW20" s="1816"/>
      <c r="AX20" s="1110"/>
      <c r="AY20" s="1900"/>
      <c r="AZ20" s="1901"/>
      <c r="BA20" s="1901"/>
      <c r="BB20" s="1901"/>
      <c r="BC20" s="1901"/>
      <c r="BD20" s="1901"/>
      <c r="BE20" s="1901"/>
      <c r="BF20" s="1901"/>
      <c r="BG20" s="1901"/>
      <c r="BH20" s="1901"/>
      <c r="BI20" s="1901"/>
      <c r="BJ20" s="1901"/>
      <c r="BK20" s="1901"/>
      <c r="BL20" s="1902"/>
      <c r="BM20" s="1113"/>
      <c r="BN20" s="1904"/>
      <c r="BO20" s="1904"/>
      <c r="BP20" s="1904"/>
      <c r="BQ20" s="1904"/>
      <c r="BR20" s="1904"/>
      <c r="BS20" s="1110"/>
      <c r="BT20" s="1905"/>
      <c r="BU20" s="1895"/>
      <c r="BV20" s="1895"/>
      <c r="BW20" s="1895"/>
      <c r="BX20" s="1895"/>
      <c r="BY20" s="1895"/>
      <c r="BZ20" s="1909"/>
      <c r="CA20" s="1909"/>
      <c r="CB20" s="1909"/>
      <c r="CC20" s="1909"/>
      <c r="CD20" s="1909"/>
      <c r="CE20" s="1909"/>
      <c r="CF20" s="1910"/>
      <c r="CG20" s="1097"/>
    </row>
    <row r="21" spans="1:85" ht="13.5" customHeight="1">
      <c r="A21" s="1097"/>
      <c r="B21" s="1107"/>
      <c r="C21" s="1848"/>
      <c r="D21" s="1848"/>
      <c r="E21" s="1848"/>
      <c r="F21" s="1848"/>
      <c r="G21" s="1848"/>
      <c r="H21" s="1108"/>
      <c r="I21" s="1925"/>
      <c r="J21" s="1912"/>
      <c r="K21" s="1912"/>
      <c r="L21" s="1912"/>
      <c r="M21" s="1912"/>
      <c r="N21" s="1912"/>
      <c r="O21" s="1912"/>
      <c r="P21" s="1912"/>
      <c r="Q21" s="1912"/>
      <c r="R21" s="1912"/>
      <c r="S21" s="1912"/>
      <c r="T21" s="1912"/>
      <c r="U21" s="1912"/>
      <c r="V21" s="1912"/>
      <c r="W21" s="1912"/>
      <c r="X21" s="1912"/>
      <c r="Y21" s="1912"/>
      <c r="Z21" s="1912"/>
      <c r="AA21" s="1912"/>
      <c r="AB21" s="1912"/>
      <c r="AC21" s="1912"/>
      <c r="AD21" s="1912"/>
      <c r="AE21" s="1912"/>
      <c r="AF21" s="1912"/>
      <c r="AG21" s="1912"/>
      <c r="AH21" s="1912"/>
      <c r="AI21" s="1912"/>
      <c r="AJ21" s="1912"/>
      <c r="AK21" s="1912"/>
      <c r="AL21" s="1912"/>
      <c r="AM21" s="1912"/>
      <c r="AN21" s="1912"/>
      <c r="AO21" s="1912"/>
      <c r="AP21" s="1926"/>
      <c r="AQ21" s="1101"/>
      <c r="AR21" s="1105"/>
      <c r="AS21" s="1117"/>
      <c r="AT21" s="1117"/>
      <c r="AU21" s="1117"/>
      <c r="AV21" s="1117"/>
      <c r="AW21" s="1117"/>
      <c r="AX21" s="1118"/>
      <c r="AY21" s="1119"/>
      <c r="AZ21" s="1119"/>
      <c r="BA21" s="1119"/>
      <c r="BB21" s="1119"/>
      <c r="BC21" s="1119"/>
      <c r="BD21" s="1119"/>
      <c r="BE21" s="1119"/>
      <c r="BF21" s="1119"/>
      <c r="BG21" s="1119"/>
      <c r="BH21" s="1119"/>
      <c r="BI21" s="1119"/>
      <c r="BJ21" s="1119"/>
      <c r="BK21" s="1119"/>
      <c r="BL21" s="1119"/>
      <c r="BM21" s="1120"/>
      <c r="BN21" s="1911" t="s">
        <v>1551</v>
      </c>
      <c r="BO21" s="1911"/>
      <c r="BP21" s="1911"/>
      <c r="BQ21" s="1911"/>
      <c r="BR21" s="1121"/>
      <c r="BS21" s="1122"/>
      <c r="BT21" s="1123"/>
      <c r="BU21" s="1123"/>
      <c r="BV21" s="1123"/>
      <c r="BW21" s="1123"/>
      <c r="BX21" s="1123"/>
      <c r="BY21" s="1123"/>
      <c r="BZ21" s="1123"/>
      <c r="CA21" s="1123"/>
      <c r="CB21" s="1123"/>
      <c r="CC21" s="1123"/>
      <c r="CD21" s="1123"/>
      <c r="CE21" s="1123"/>
      <c r="CF21" s="1124"/>
      <c r="CG21" s="1097"/>
    </row>
    <row r="22" spans="1:85" ht="13.5" customHeight="1">
      <c r="A22" s="1097"/>
      <c r="B22" s="1109"/>
      <c r="C22" s="1849"/>
      <c r="D22" s="1849"/>
      <c r="E22" s="1849"/>
      <c r="F22" s="1849"/>
      <c r="G22" s="1849"/>
      <c r="H22" s="1110"/>
      <c r="I22" s="1886"/>
      <c r="J22" s="1827"/>
      <c r="K22" s="1827"/>
      <c r="L22" s="1827"/>
      <c r="M22" s="1827"/>
      <c r="N22" s="1827"/>
      <c r="O22" s="1827"/>
      <c r="P22" s="1827"/>
      <c r="Q22" s="1827"/>
      <c r="R22" s="1827"/>
      <c r="S22" s="1827"/>
      <c r="T22" s="1827"/>
      <c r="U22" s="1827"/>
      <c r="V22" s="1827"/>
      <c r="W22" s="1827"/>
      <c r="X22" s="1827"/>
      <c r="Y22" s="1827"/>
      <c r="Z22" s="1827"/>
      <c r="AA22" s="1827"/>
      <c r="AB22" s="1827"/>
      <c r="AC22" s="1827"/>
      <c r="AD22" s="1827"/>
      <c r="AE22" s="1827"/>
      <c r="AF22" s="1827"/>
      <c r="AG22" s="1827"/>
      <c r="AH22" s="1827"/>
      <c r="AI22" s="1827"/>
      <c r="AJ22" s="1827"/>
      <c r="AK22" s="1827"/>
      <c r="AL22" s="1827"/>
      <c r="AM22" s="1827"/>
      <c r="AN22" s="1827"/>
      <c r="AO22" s="1827"/>
      <c r="AP22" s="1887"/>
      <c r="AQ22" s="1101"/>
      <c r="AR22" s="1107"/>
      <c r="AS22" s="1922" t="s">
        <v>1552</v>
      </c>
      <c r="AT22" s="1922"/>
      <c r="AU22" s="1922"/>
      <c r="AV22" s="1922"/>
      <c r="AW22" s="1922"/>
      <c r="AX22" s="1125"/>
      <c r="AY22" s="1126"/>
      <c r="AZ22" s="1927" t="s">
        <v>1553</v>
      </c>
      <c r="BA22" s="1927"/>
      <c r="BB22" s="1927"/>
      <c r="BC22" s="1927" t="s">
        <v>1554</v>
      </c>
      <c r="BD22" s="1927"/>
      <c r="BE22" s="1927"/>
      <c r="BF22" s="1928"/>
      <c r="BG22" s="1927" t="s">
        <v>1555</v>
      </c>
      <c r="BH22" s="1927"/>
      <c r="BI22" s="1927"/>
      <c r="BJ22" s="1928"/>
      <c r="BK22" s="1127"/>
      <c r="BL22" s="1127"/>
      <c r="BM22" s="1128"/>
      <c r="BN22" s="1911" t="s">
        <v>1556</v>
      </c>
      <c r="BO22" s="1911"/>
      <c r="BP22" s="1911"/>
      <c r="BQ22" s="1911"/>
      <c r="BR22" s="1129"/>
      <c r="BS22" s="1130"/>
      <c r="BT22" s="1131"/>
      <c r="BU22" s="1131"/>
      <c r="BV22" s="1911" t="s">
        <v>1557</v>
      </c>
      <c r="BW22" s="1911"/>
      <c r="BX22" s="1911"/>
      <c r="BY22" s="1911"/>
      <c r="BZ22" s="1912"/>
      <c r="CA22" s="1912"/>
      <c r="CB22" s="1131"/>
      <c r="CC22" s="1131"/>
      <c r="CD22" s="1131"/>
      <c r="CE22" s="1131"/>
      <c r="CF22" s="1132"/>
      <c r="CG22" s="1097"/>
    </row>
    <row r="23" spans="1:85" ht="13.5" customHeight="1">
      <c r="A23" s="1097"/>
      <c r="B23" s="1105"/>
      <c r="C23" s="1847" t="s">
        <v>1558</v>
      </c>
      <c r="D23" s="1847"/>
      <c r="E23" s="1847"/>
      <c r="F23" s="1847"/>
      <c r="G23" s="1847"/>
      <c r="H23" s="1106"/>
      <c r="I23" s="1913"/>
      <c r="J23" s="1914"/>
      <c r="K23" s="1914"/>
      <c r="L23" s="1914"/>
      <c r="M23" s="1914"/>
      <c r="N23" s="1914"/>
      <c r="O23" s="1914"/>
      <c r="P23" s="1914"/>
      <c r="Q23" s="1914"/>
      <c r="R23" s="1914"/>
      <c r="S23" s="1914"/>
      <c r="T23" s="1914"/>
      <c r="U23" s="1914"/>
      <c r="V23" s="1914"/>
      <c r="W23" s="1914"/>
      <c r="X23" s="1914"/>
      <c r="Y23" s="1914"/>
      <c r="Z23" s="1914"/>
      <c r="AA23" s="1914"/>
      <c r="AB23" s="1914"/>
      <c r="AC23" s="1914"/>
      <c r="AD23" s="1914"/>
      <c r="AE23" s="1914"/>
      <c r="AF23" s="1914"/>
      <c r="AG23" s="1914"/>
      <c r="AH23" s="1914"/>
      <c r="AI23" s="1914"/>
      <c r="AJ23" s="1914"/>
      <c r="AK23" s="1914"/>
      <c r="AL23" s="1914"/>
      <c r="AM23" s="1914"/>
      <c r="AN23" s="1914"/>
      <c r="AO23" s="1914"/>
      <c r="AP23" s="1915"/>
      <c r="AQ23" s="1133"/>
      <c r="AR23" s="1107"/>
      <c r="AS23" s="1134"/>
      <c r="AT23" s="1922" t="s">
        <v>1559</v>
      </c>
      <c r="AU23" s="1922"/>
      <c r="AV23" s="1922"/>
      <c r="AW23" s="1922"/>
      <c r="AX23" s="1125"/>
      <c r="AY23" s="1135"/>
      <c r="AZ23" s="1923" t="s">
        <v>1560</v>
      </c>
      <c r="BA23" s="1923"/>
      <c r="BB23" s="1923"/>
      <c r="BC23" s="1923" t="s">
        <v>1561</v>
      </c>
      <c r="BD23" s="1923"/>
      <c r="BE23" s="1923"/>
      <c r="BF23" s="1923"/>
      <c r="BG23" s="1923" t="s">
        <v>1561</v>
      </c>
      <c r="BH23" s="1923"/>
      <c r="BI23" s="1923"/>
      <c r="BJ23" s="1923"/>
      <c r="BK23" s="1127"/>
      <c r="BL23" s="1127"/>
      <c r="BM23" s="1128"/>
      <c r="BN23" s="1911" t="s">
        <v>1562</v>
      </c>
      <c r="BO23" s="1911"/>
      <c r="BP23" s="1911"/>
      <c r="BQ23" s="1911"/>
      <c r="BR23" s="1129"/>
      <c r="BS23" s="1130"/>
      <c r="BT23" s="1131"/>
      <c r="BU23" s="1131"/>
      <c r="BV23" s="1911" t="s">
        <v>1563</v>
      </c>
      <c r="BW23" s="1911"/>
      <c r="BX23" s="1911"/>
      <c r="BY23" s="1911"/>
      <c r="BZ23" s="1912"/>
      <c r="CA23" s="1912"/>
      <c r="CB23" s="1131"/>
      <c r="CC23" s="1131"/>
      <c r="CD23" s="1131"/>
      <c r="CE23" s="1131"/>
      <c r="CF23" s="1132"/>
      <c r="CG23" s="1097"/>
    </row>
    <row r="24" spans="1:85" ht="13.5" customHeight="1">
      <c r="A24" s="1097"/>
      <c r="B24" s="1107"/>
      <c r="C24" s="1848"/>
      <c r="D24" s="1848"/>
      <c r="E24" s="1848"/>
      <c r="F24" s="1848"/>
      <c r="G24" s="1848"/>
      <c r="H24" s="1108"/>
      <c r="I24" s="1916"/>
      <c r="J24" s="1917"/>
      <c r="K24" s="1917"/>
      <c r="L24" s="1917"/>
      <c r="M24" s="1917"/>
      <c r="N24" s="1917"/>
      <c r="O24" s="1917"/>
      <c r="P24" s="1917"/>
      <c r="Q24" s="1917"/>
      <c r="R24" s="1917"/>
      <c r="S24" s="1917"/>
      <c r="T24" s="1917"/>
      <c r="U24" s="1917"/>
      <c r="V24" s="1917"/>
      <c r="W24" s="1917"/>
      <c r="X24" s="1917"/>
      <c r="Y24" s="1917"/>
      <c r="Z24" s="1917"/>
      <c r="AA24" s="1917"/>
      <c r="AB24" s="1917"/>
      <c r="AC24" s="1917"/>
      <c r="AD24" s="1917"/>
      <c r="AE24" s="1917"/>
      <c r="AF24" s="1917"/>
      <c r="AG24" s="1917"/>
      <c r="AH24" s="1917"/>
      <c r="AI24" s="1917"/>
      <c r="AJ24" s="1917"/>
      <c r="AK24" s="1917"/>
      <c r="AL24" s="1917"/>
      <c r="AM24" s="1917"/>
      <c r="AN24" s="1917"/>
      <c r="AO24" s="1917"/>
      <c r="AP24" s="1918"/>
      <c r="AQ24" s="1133"/>
      <c r="AR24" s="1109"/>
      <c r="AS24" s="1136"/>
      <c r="AT24" s="1136"/>
      <c r="AU24" s="1136"/>
      <c r="AV24" s="1136"/>
      <c r="AW24" s="1136"/>
      <c r="AX24" s="1137"/>
      <c r="AY24" s="1138"/>
      <c r="AZ24" s="1138"/>
      <c r="BA24" s="1138"/>
      <c r="BB24" s="1138"/>
      <c r="BC24" s="1138"/>
      <c r="BD24" s="1138"/>
      <c r="BE24" s="1138"/>
      <c r="BF24" s="1138"/>
      <c r="BG24" s="1138"/>
      <c r="BH24" s="1138"/>
      <c r="BI24" s="1138"/>
      <c r="BJ24" s="1138"/>
      <c r="BK24" s="1138"/>
      <c r="BL24" s="1138"/>
      <c r="BM24" s="1139"/>
      <c r="BN24" s="1827" t="s">
        <v>1564</v>
      </c>
      <c r="BO24" s="1827"/>
      <c r="BP24" s="1827"/>
      <c r="BQ24" s="1827"/>
      <c r="BR24" s="1827"/>
      <c r="BS24" s="1140"/>
      <c r="BT24" s="1141"/>
      <c r="BU24" s="1141"/>
      <c r="BV24" s="1142" t="s">
        <v>1565</v>
      </c>
      <c r="BW24" s="1141"/>
      <c r="BX24" s="1141"/>
      <c r="BY24" s="1141"/>
      <c r="BZ24" s="1141"/>
      <c r="CA24" s="1141"/>
      <c r="CB24" s="1141"/>
      <c r="CC24" s="1141"/>
      <c r="CD24" s="1141"/>
      <c r="CE24" s="1141"/>
      <c r="CF24" s="1143"/>
      <c r="CG24" s="1097"/>
    </row>
    <row r="25" spans="1:85" ht="13.5" customHeight="1">
      <c r="A25" s="1097"/>
      <c r="B25" s="1109"/>
      <c r="C25" s="1849"/>
      <c r="D25" s="1849"/>
      <c r="E25" s="1849"/>
      <c r="F25" s="1849"/>
      <c r="G25" s="1849"/>
      <c r="H25" s="1110"/>
      <c r="I25" s="1919"/>
      <c r="J25" s="1920"/>
      <c r="K25" s="1920"/>
      <c r="L25" s="1920"/>
      <c r="M25" s="1920"/>
      <c r="N25" s="1920"/>
      <c r="O25" s="1920"/>
      <c r="P25" s="1920"/>
      <c r="Q25" s="1920"/>
      <c r="R25" s="1920"/>
      <c r="S25" s="1920"/>
      <c r="T25" s="1920"/>
      <c r="U25" s="1920"/>
      <c r="V25" s="1920"/>
      <c r="W25" s="1920"/>
      <c r="X25" s="1920"/>
      <c r="Y25" s="1920"/>
      <c r="Z25" s="1920"/>
      <c r="AA25" s="1920"/>
      <c r="AB25" s="1920"/>
      <c r="AC25" s="1920"/>
      <c r="AD25" s="1920"/>
      <c r="AE25" s="1920"/>
      <c r="AF25" s="1920"/>
      <c r="AG25" s="1920"/>
      <c r="AH25" s="1920"/>
      <c r="AI25" s="1920"/>
      <c r="AJ25" s="1920"/>
      <c r="AK25" s="1920"/>
      <c r="AL25" s="1920"/>
      <c r="AM25" s="1920"/>
      <c r="AN25" s="1920"/>
      <c r="AO25" s="1920"/>
      <c r="AP25" s="1921"/>
      <c r="AQ25" s="1133"/>
      <c r="AR25" s="1144"/>
      <c r="AS25" s="1144"/>
      <c r="AT25" s="1144"/>
      <c r="AU25" s="1144"/>
      <c r="AV25" s="1144"/>
      <c r="AW25" s="1144"/>
      <c r="AX25" s="1144"/>
      <c r="AY25" s="1144"/>
      <c r="AZ25" s="1144"/>
      <c r="BA25" s="1144"/>
      <c r="BB25" s="1144"/>
      <c r="BC25" s="1144"/>
      <c r="BD25" s="1144"/>
      <c r="BE25" s="1144"/>
      <c r="BF25" s="1144"/>
      <c r="BG25" s="1144"/>
      <c r="BH25" s="1144"/>
      <c r="BI25" s="1144"/>
      <c r="BJ25" s="1144"/>
      <c r="BK25" s="1144"/>
      <c r="BL25" s="1144"/>
      <c r="BM25" s="1144"/>
      <c r="BN25" s="1144"/>
      <c r="BO25" s="1144"/>
      <c r="BP25" s="1144"/>
      <c r="BQ25" s="1144"/>
      <c r="BR25" s="1144"/>
      <c r="BS25" s="1144"/>
      <c r="BT25" s="1144"/>
      <c r="BU25" s="1144"/>
      <c r="BV25" s="1144"/>
      <c r="BW25" s="1144"/>
      <c r="BX25" s="1144"/>
      <c r="BY25" s="1144"/>
      <c r="BZ25" s="1144"/>
      <c r="CA25" s="1144"/>
      <c r="CB25" s="1144"/>
      <c r="CC25" s="1144"/>
      <c r="CD25" s="1144"/>
      <c r="CE25" s="1144"/>
      <c r="CF25" s="1144"/>
      <c r="CG25" s="1097"/>
    </row>
    <row r="26" spans="1:85" ht="13.5" customHeight="1">
      <c r="A26" s="1097"/>
      <c r="B26" s="1105"/>
      <c r="C26" s="1814" t="s">
        <v>1542</v>
      </c>
      <c r="D26" s="1814"/>
      <c r="E26" s="1814"/>
      <c r="F26" s="1814"/>
      <c r="G26" s="1814"/>
      <c r="H26" s="1106"/>
      <c r="I26" s="1868" t="s">
        <v>1543</v>
      </c>
      <c r="J26" s="1869"/>
      <c r="K26" s="1869"/>
      <c r="L26" s="1869"/>
      <c r="M26" s="1869"/>
      <c r="N26" s="1869"/>
      <c r="O26" s="1869"/>
      <c r="P26" s="1869"/>
      <c r="Q26" s="1869"/>
      <c r="R26" s="1869"/>
      <c r="S26" s="1869"/>
      <c r="T26" s="1869"/>
      <c r="U26" s="1869"/>
      <c r="V26" s="1870"/>
      <c r="W26" s="1112"/>
      <c r="X26" s="1814" t="s">
        <v>84</v>
      </c>
      <c r="Y26" s="1814"/>
      <c r="Z26" s="1814"/>
      <c r="AA26" s="1814"/>
      <c r="AB26" s="1814"/>
      <c r="AC26" s="1106"/>
      <c r="AD26" s="1868" t="s">
        <v>1544</v>
      </c>
      <c r="AE26" s="1890"/>
      <c r="AF26" s="1890"/>
      <c r="AG26" s="1890"/>
      <c r="AH26" s="1890"/>
      <c r="AI26" s="1890"/>
      <c r="AJ26" s="1890"/>
      <c r="AK26" s="1890"/>
      <c r="AL26" s="1890"/>
      <c r="AM26" s="1890"/>
      <c r="AN26" s="1890"/>
      <c r="AO26" s="1890"/>
      <c r="AP26" s="1891"/>
      <c r="AQ26" s="1145"/>
      <c r="AR26" s="1105"/>
      <c r="AS26" s="1829" t="s">
        <v>1531</v>
      </c>
      <c r="AT26" s="1829"/>
      <c r="AU26" s="1829"/>
      <c r="AV26" s="1829"/>
      <c r="AW26" s="1829"/>
      <c r="AX26" s="1106"/>
      <c r="AY26" s="1838" t="s">
        <v>1566</v>
      </c>
      <c r="AZ26" s="1839"/>
      <c r="BA26" s="1839"/>
      <c r="BB26" s="1839"/>
      <c r="BC26" s="1839"/>
      <c r="BD26" s="1839"/>
      <c r="BE26" s="1839"/>
      <c r="BF26" s="1839"/>
      <c r="BG26" s="1839"/>
      <c r="BH26" s="1840"/>
      <c r="BI26" s="1838" t="s">
        <v>1533</v>
      </c>
      <c r="BJ26" s="1839"/>
      <c r="BK26" s="1839"/>
      <c r="BL26" s="1839"/>
      <c r="BM26" s="1839"/>
      <c r="BN26" s="1839"/>
      <c r="BO26" s="1839"/>
      <c r="BP26" s="1839"/>
      <c r="BQ26" s="1839"/>
      <c r="BR26" s="1839"/>
      <c r="BS26" s="1839"/>
      <c r="BT26" s="1839"/>
      <c r="BU26" s="1839"/>
      <c r="BV26" s="1840"/>
      <c r="BW26" s="1838" t="s">
        <v>1534</v>
      </c>
      <c r="BX26" s="1839"/>
      <c r="BY26" s="1839"/>
      <c r="BZ26" s="1839"/>
      <c r="CA26" s="1839"/>
      <c r="CB26" s="1839"/>
      <c r="CC26" s="1839"/>
      <c r="CD26" s="1839"/>
      <c r="CE26" s="1839"/>
      <c r="CF26" s="1840"/>
      <c r="CG26" s="1097"/>
    </row>
    <row r="27" spans="1:85" ht="13.5" customHeight="1">
      <c r="A27" s="1097"/>
      <c r="B27" s="1109"/>
      <c r="C27" s="1816"/>
      <c r="D27" s="1816"/>
      <c r="E27" s="1816"/>
      <c r="F27" s="1816"/>
      <c r="G27" s="1816"/>
      <c r="H27" s="1110"/>
      <c r="I27" s="1871"/>
      <c r="J27" s="1872"/>
      <c r="K27" s="1872"/>
      <c r="L27" s="1872"/>
      <c r="M27" s="1872"/>
      <c r="N27" s="1872"/>
      <c r="O27" s="1872"/>
      <c r="P27" s="1872"/>
      <c r="Q27" s="1872"/>
      <c r="R27" s="1872"/>
      <c r="S27" s="1872"/>
      <c r="T27" s="1872"/>
      <c r="U27" s="1872"/>
      <c r="V27" s="1873"/>
      <c r="W27" s="1116"/>
      <c r="X27" s="1815"/>
      <c r="Y27" s="1815"/>
      <c r="Z27" s="1815"/>
      <c r="AA27" s="1815"/>
      <c r="AB27" s="1815"/>
      <c r="AC27" s="1108"/>
      <c r="AD27" s="1932"/>
      <c r="AE27" s="1930"/>
      <c r="AF27" s="1930"/>
      <c r="AG27" s="1930"/>
      <c r="AH27" s="1930"/>
      <c r="AI27" s="1930"/>
      <c r="AJ27" s="1930"/>
      <c r="AK27" s="1930"/>
      <c r="AL27" s="1930"/>
      <c r="AM27" s="1930"/>
      <c r="AN27" s="1930"/>
      <c r="AO27" s="1930"/>
      <c r="AP27" s="1931"/>
      <c r="AQ27" s="1145"/>
      <c r="AR27" s="1107"/>
      <c r="AS27" s="1830"/>
      <c r="AT27" s="1830"/>
      <c r="AU27" s="1830"/>
      <c r="AV27" s="1830"/>
      <c r="AW27" s="1830"/>
      <c r="AX27" s="1108"/>
      <c r="AY27" s="1841"/>
      <c r="AZ27" s="1842"/>
      <c r="BA27" s="1842"/>
      <c r="BB27" s="1842"/>
      <c r="BC27" s="1842"/>
      <c r="BD27" s="1842"/>
      <c r="BE27" s="1842"/>
      <c r="BF27" s="1842"/>
      <c r="BG27" s="1842"/>
      <c r="BH27" s="1843"/>
      <c r="BI27" s="1841"/>
      <c r="BJ27" s="1842"/>
      <c r="BK27" s="1842"/>
      <c r="BL27" s="1842"/>
      <c r="BM27" s="1842"/>
      <c r="BN27" s="1842"/>
      <c r="BO27" s="1842"/>
      <c r="BP27" s="1842"/>
      <c r="BQ27" s="1842"/>
      <c r="BR27" s="1842"/>
      <c r="BS27" s="1842"/>
      <c r="BT27" s="1842"/>
      <c r="BU27" s="1842"/>
      <c r="BV27" s="1843"/>
      <c r="BW27" s="1841"/>
      <c r="BX27" s="1842"/>
      <c r="BY27" s="1842"/>
      <c r="BZ27" s="1842"/>
      <c r="CA27" s="1842"/>
      <c r="CB27" s="1842"/>
      <c r="CC27" s="1842"/>
      <c r="CD27" s="1842"/>
      <c r="CE27" s="1842"/>
      <c r="CF27" s="1843"/>
      <c r="CG27" s="1097"/>
    </row>
    <row r="28" spans="1:85" ht="13.5" customHeight="1">
      <c r="A28" s="1097"/>
      <c r="B28" s="1107"/>
      <c r="C28" s="1815" t="s">
        <v>1567</v>
      </c>
      <c r="D28" s="1815"/>
      <c r="E28" s="1815"/>
      <c r="F28" s="1815"/>
      <c r="G28" s="1815"/>
      <c r="H28" s="1108"/>
      <c r="I28" s="1897" t="s">
        <v>1547</v>
      </c>
      <c r="J28" s="1898"/>
      <c r="K28" s="1898"/>
      <c r="L28" s="1898"/>
      <c r="M28" s="1898"/>
      <c r="N28" s="1898"/>
      <c r="O28" s="1898"/>
      <c r="P28" s="1898"/>
      <c r="Q28" s="1898"/>
      <c r="R28" s="1898"/>
      <c r="S28" s="1898"/>
      <c r="T28" s="1898"/>
      <c r="U28" s="1898"/>
      <c r="V28" s="1899"/>
      <c r="W28" s="1116"/>
      <c r="X28" s="1815"/>
      <c r="Y28" s="1815"/>
      <c r="Z28" s="1815"/>
      <c r="AA28" s="1815"/>
      <c r="AB28" s="1815"/>
      <c r="AC28" s="1108"/>
      <c r="AD28" s="1929" t="s">
        <v>1545</v>
      </c>
      <c r="AE28" s="1930"/>
      <c r="AF28" s="1930"/>
      <c r="AG28" s="1930"/>
      <c r="AH28" s="1930"/>
      <c r="AI28" s="1930"/>
      <c r="AJ28" s="1930"/>
      <c r="AK28" s="1930"/>
      <c r="AL28" s="1930"/>
      <c r="AM28" s="1930"/>
      <c r="AN28" s="1930"/>
      <c r="AO28" s="1930"/>
      <c r="AP28" s="1931"/>
      <c r="AQ28" s="1145"/>
      <c r="AR28" s="1107"/>
      <c r="AS28" s="1830"/>
      <c r="AT28" s="1830"/>
      <c r="AU28" s="1830"/>
      <c r="AV28" s="1830"/>
      <c r="AW28" s="1830"/>
      <c r="AX28" s="1108"/>
      <c r="AY28" s="1874" t="s">
        <v>1537</v>
      </c>
      <c r="AZ28" s="1875"/>
      <c r="BA28" s="1875"/>
      <c r="BB28" s="1875"/>
      <c r="BC28" s="1875"/>
      <c r="BD28" s="1875"/>
      <c r="BE28" s="1875"/>
      <c r="BF28" s="1875"/>
      <c r="BG28" s="1875"/>
      <c r="BH28" s="1876"/>
      <c r="BI28" s="1877" t="s">
        <v>1538</v>
      </c>
      <c r="BJ28" s="1878"/>
      <c r="BK28" s="1878"/>
      <c r="BL28" s="1878"/>
      <c r="BM28" s="1878"/>
      <c r="BN28" s="1879" t="s">
        <v>1539</v>
      </c>
      <c r="BO28" s="1880"/>
      <c r="BP28" s="1880"/>
      <c r="BQ28" s="1880"/>
      <c r="BR28" s="1880"/>
      <c r="BS28" s="1880"/>
      <c r="BT28" s="1880"/>
      <c r="BU28" s="1880"/>
      <c r="BV28" s="1881"/>
      <c r="BW28" s="1874" t="s">
        <v>1540</v>
      </c>
      <c r="BX28" s="1884"/>
      <c r="BY28" s="1884"/>
      <c r="BZ28" s="1884"/>
      <c r="CA28" s="1884"/>
      <c r="CB28" s="1884"/>
      <c r="CC28" s="1884"/>
      <c r="CD28" s="1884"/>
      <c r="CE28" s="1884"/>
      <c r="CF28" s="1885"/>
      <c r="CG28" s="1097"/>
    </row>
    <row r="29" spans="1:85" ht="13.5" customHeight="1">
      <c r="A29" s="1097"/>
      <c r="B29" s="1109"/>
      <c r="C29" s="1816"/>
      <c r="D29" s="1816"/>
      <c r="E29" s="1816"/>
      <c r="F29" s="1816"/>
      <c r="G29" s="1816"/>
      <c r="H29" s="1110"/>
      <c r="I29" s="1900"/>
      <c r="J29" s="1901"/>
      <c r="K29" s="1901"/>
      <c r="L29" s="1901"/>
      <c r="M29" s="1901"/>
      <c r="N29" s="1901"/>
      <c r="O29" s="1901"/>
      <c r="P29" s="1901"/>
      <c r="Q29" s="1901"/>
      <c r="R29" s="1901"/>
      <c r="S29" s="1901"/>
      <c r="T29" s="1901"/>
      <c r="U29" s="1901"/>
      <c r="V29" s="1902"/>
      <c r="W29" s="1113"/>
      <c r="X29" s="1816"/>
      <c r="Y29" s="1816"/>
      <c r="Z29" s="1816"/>
      <c r="AA29" s="1816"/>
      <c r="AB29" s="1816"/>
      <c r="AC29" s="1110"/>
      <c r="AD29" s="1905"/>
      <c r="AE29" s="1895"/>
      <c r="AF29" s="1895"/>
      <c r="AG29" s="1895"/>
      <c r="AH29" s="1895"/>
      <c r="AI29" s="1895"/>
      <c r="AJ29" s="1895"/>
      <c r="AK29" s="1895"/>
      <c r="AL29" s="1895"/>
      <c r="AM29" s="1895"/>
      <c r="AN29" s="1895"/>
      <c r="AO29" s="1895"/>
      <c r="AP29" s="1896"/>
      <c r="AQ29" s="1101"/>
      <c r="AR29" s="1107"/>
      <c r="AS29" s="1830"/>
      <c r="AT29" s="1830"/>
      <c r="AU29" s="1830"/>
      <c r="AV29" s="1830"/>
      <c r="AW29" s="1830"/>
      <c r="AX29" s="1108"/>
      <c r="AY29" s="1844"/>
      <c r="AZ29" s="1845"/>
      <c r="BA29" s="1845"/>
      <c r="BB29" s="1845"/>
      <c r="BC29" s="1845"/>
      <c r="BD29" s="1845"/>
      <c r="BE29" s="1845"/>
      <c r="BF29" s="1845"/>
      <c r="BG29" s="1845"/>
      <c r="BH29" s="1846"/>
      <c r="BI29" s="1888" t="s">
        <v>1541</v>
      </c>
      <c r="BJ29" s="1889"/>
      <c r="BK29" s="1889"/>
      <c r="BL29" s="1889"/>
      <c r="BM29" s="1889"/>
      <c r="BN29" s="1882"/>
      <c r="BO29" s="1882"/>
      <c r="BP29" s="1882"/>
      <c r="BQ29" s="1882"/>
      <c r="BR29" s="1882"/>
      <c r="BS29" s="1882"/>
      <c r="BT29" s="1882"/>
      <c r="BU29" s="1882"/>
      <c r="BV29" s="1883"/>
      <c r="BW29" s="1886"/>
      <c r="BX29" s="1827"/>
      <c r="BY29" s="1827"/>
      <c r="BZ29" s="1827"/>
      <c r="CA29" s="1827"/>
      <c r="CB29" s="1827"/>
      <c r="CC29" s="1827"/>
      <c r="CD29" s="1827"/>
      <c r="CE29" s="1827"/>
      <c r="CF29" s="1887"/>
      <c r="CG29" s="1097"/>
    </row>
    <row r="30" spans="1:85" ht="13.5" customHeight="1">
      <c r="A30" s="1097"/>
      <c r="B30" s="1098"/>
      <c r="C30" s="1098"/>
      <c r="D30" s="1098"/>
      <c r="E30" s="1098"/>
      <c r="F30" s="1098"/>
      <c r="G30" s="1098"/>
      <c r="H30" s="1098"/>
      <c r="I30" s="1098"/>
      <c r="J30" s="1098"/>
      <c r="K30" s="1098"/>
      <c r="L30" s="1098"/>
      <c r="M30" s="1098"/>
      <c r="N30" s="1098"/>
      <c r="O30" s="1098"/>
      <c r="P30" s="1098"/>
      <c r="Q30" s="1098"/>
      <c r="R30" s="1098"/>
      <c r="S30" s="1098"/>
      <c r="T30" s="1098"/>
      <c r="U30" s="1098"/>
      <c r="V30" s="1098"/>
      <c r="W30" s="1098"/>
      <c r="X30" s="1098"/>
      <c r="Y30" s="1098"/>
      <c r="Z30" s="1098"/>
      <c r="AA30" s="1098"/>
      <c r="AB30" s="1098"/>
      <c r="AC30" s="1098"/>
      <c r="AD30" s="1098"/>
      <c r="AE30" s="1098"/>
      <c r="AF30" s="1098"/>
      <c r="AG30" s="1098"/>
      <c r="AH30" s="1098"/>
      <c r="AI30" s="1098"/>
      <c r="AJ30" s="1098"/>
      <c r="AK30" s="1098"/>
      <c r="AL30" s="1098"/>
      <c r="AM30" s="1098"/>
      <c r="AN30" s="1098"/>
      <c r="AO30" s="1098"/>
      <c r="AP30" s="1098"/>
      <c r="AQ30" s="1111"/>
      <c r="AR30" s="1107"/>
      <c r="AS30" s="1830"/>
      <c r="AT30" s="1830"/>
      <c r="AU30" s="1830"/>
      <c r="AV30" s="1830"/>
      <c r="AW30" s="1830"/>
      <c r="AX30" s="1108"/>
      <c r="AY30" s="1850" t="s">
        <v>1537</v>
      </c>
      <c r="AZ30" s="1851"/>
      <c r="BA30" s="1851"/>
      <c r="BB30" s="1851"/>
      <c r="BC30" s="1851"/>
      <c r="BD30" s="1851"/>
      <c r="BE30" s="1851"/>
      <c r="BF30" s="1851"/>
      <c r="BG30" s="1851"/>
      <c r="BH30" s="1852"/>
      <c r="BI30" s="1856" t="s">
        <v>1538</v>
      </c>
      <c r="BJ30" s="1857"/>
      <c r="BK30" s="1857"/>
      <c r="BL30" s="1857"/>
      <c r="BM30" s="1857"/>
      <c r="BN30" s="1858" t="s">
        <v>1539</v>
      </c>
      <c r="BO30" s="1859"/>
      <c r="BP30" s="1859"/>
      <c r="BQ30" s="1859"/>
      <c r="BR30" s="1859"/>
      <c r="BS30" s="1859"/>
      <c r="BT30" s="1859"/>
      <c r="BU30" s="1859"/>
      <c r="BV30" s="1860"/>
      <c r="BW30" s="1850" t="s">
        <v>1540</v>
      </c>
      <c r="BX30" s="1863"/>
      <c r="BY30" s="1863"/>
      <c r="BZ30" s="1863"/>
      <c r="CA30" s="1863"/>
      <c r="CB30" s="1863"/>
      <c r="CC30" s="1863"/>
      <c r="CD30" s="1863"/>
      <c r="CE30" s="1863"/>
      <c r="CF30" s="1864"/>
      <c r="CG30" s="1097"/>
    </row>
    <row r="31" spans="1:85" ht="13.5" customHeight="1">
      <c r="A31" s="1097"/>
      <c r="B31" s="1105"/>
      <c r="C31" s="1829" t="s">
        <v>1568</v>
      </c>
      <c r="D31" s="1829"/>
      <c r="E31" s="1829"/>
      <c r="F31" s="1829"/>
      <c r="G31" s="1829"/>
      <c r="H31" s="1106"/>
      <c r="I31" s="1146" t="s">
        <v>1569</v>
      </c>
      <c r="J31" s="1814" t="s">
        <v>1472</v>
      </c>
      <c r="K31" s="1814"/>
      <c r="L31" s="1814"/>
      <c r="M31" s="1814"/>
      <c r="N31" s="1147"/>
      <c r="O31" s="1838" t="s">
        <v>1570</v>
      </c>
      <c r="P31" s="1839"/>
      <c r="Q31" s="1839"/>
      <c r="R31" s="1839"/>
      <c r="S31" s="1839"/>
      <c r="T31" s="1839"/>
      <c r="U31" s="1839"/>
      <c r="V31" s="1839"/>
      <c r="W31" s="1839"/>
      <c r="X31" s="1839"/>
      <c r="Y31" s="1839"/>
      <c r="Z31" s="1839"/>
      <c r="AA31" s="1839"/>
      <c r="AB31" s="1839"/>
      <c r="AC31" s="1840"/>
      <c r="AD31" s="1838" t="s">
        <v>1571</v>
      </c>
      <c r="AE31" s="1839"/>
      <c r="AF31" s="1839"/>
      <c r="AG31" s="1839"/>
      <c r="AH31" s="1839"/>
      <c r="AI31" s="1839"/>
      <c r="AJ31" s="1839"/>
      <c r="AK31" s="1839"/>
      <c r="AL31" s="1839"/>
      <c r="AM31" s="1839"/>
      <c r="AN31" s="1839"/>
      <c r="AO31" s="1839"/>
      <c r="AP31" s="1840"/>
      <c r="AQ31" s="1111"/>
      <c r="AR31" s="1109"/>
      <c r="AS31" s="1831"/>
      <c r="AT31" s="1831"/>
      <c r="AU31" s="1831"/>
      <c r="AV31" s="1831"/>
      <c r="AW31" s="1831"/>
      <c r="AX31" s="1110"/>
      <c r="AY31" s="1853"/>
      <c r="AZ31" s="1854"/>
      <c r="BA31" s="1854"/>
      <c r="BB31" s="1854"/>
      <c r="BC31" s="1854"/>
      <c r="BD31" s="1854"/>
      <c r="BE31" s="1854"/>
      <c r="BF31" s="1854"/>
      <c r="BG31" s="1854"/>
      <c r="BH31" s="1855"/>
      <c r="BI31" s="1892" t="s">
        <v>1541</v>
      </c>
      <c r="BJ31" s="1893"/>
      <c r="BK31" s="1893"/>
      <c r="BL31" s="1893"/>
      <c r="BM31" s="1893"/>
      <c r="BN31" s="1861"/>
      <c r="BO31" s="1861"/>
      <c r="BP31" s="1861"/>
      <c r="BQ31" s="1861"/>
      <c r="BR31" s="1861"/>
      <c r="BS31" s="1861"/>
      <c r="BT31" s="1861"/>
      <c r="BU31" s="1861"/>
      <c r="BV31" s="1862"/>
      <c r="BW31" s="1865"/>
      <c r="BX31" s="1866"/>
      <c r="BY31" s="1866"/>
      <c r="BZ31" s="1866"/>
      <c r="CA31" s="1866"/>
      <c r="CB31" s="1866"/>
      <c r="CC31" s="1866"/>
      <c r="CD31" s="1866"/>
      <c r="CE31" s="1866"/>
      <c r="CF31" s="1867"/>
      <c r="CG31" s="1097"/>
    </row>
    <row r="32" spans="1:85" ht="13.5" customHeight="1">
      <c r="A32" s="1097"/>
      <c r="B32" s="1107"/>
      <c r="C32" s="1830"/>
      <c r="D32" s="1830"/>
      <c r="E32" s="1830"/>
      <c r="F32" s="1830"/>
      <c r="G32" s="1830"/>
      <c r="H32" s="1108"/>
      <c r="I32" s="1148"/>
      <c r="J32" s="1816"/>
      <c r="K32" s="1816"/>
      <c r="L32" s="1816"/>
      <c r="M32" s="1816"/>
      <c r="N32" s="1149"/>
      <c r="O32" s="1841"/>
      <c r="P32" s="1842"/>
      <c r="Q32" s="1842"/>
      <c r="R32" s="1842"/>
      <c r="S32" s="1842"/>
      <c r="T32" s="1842"/>
      <c r="U32" s="1842"/>
      <c r="V32" s="1842"/>
      <c r="W32" s="1842"/>
      <c r="X32" s="1842"/>
      <c r="Y32" s="1842"/>
      <c r="Z32" s="1842"/>
      <c r="AA32" s="1842"/>
      <c r="AB32" s="1842"/>
      <c r="AC32" s="1843"/>
      <c r="AD32" s="1841"/>
      <c r="AE32" s="1842"/>
      <c r="AF32" s="1842"/>
      <c r="AG32" s="1842"/>
      <c r="AH32" s="1842"/>
      <c r="AI32" s="1842"/>
      <c r="AJ32" s="1842"/>
      <c r="AK32" s="1842"/>
      <c r="AL32" s="1842"/>
      <c r="AM32" s="1842"/>
      <c r="AN32" s="1842"/>
      <c r="AO32" s="1842"/>
      <c r="AP32" s="1843"/>
      <c r="AQ32" s="1150"/>
      <c r="AR32" s="1098"/>
      <c r="AS32" s="1098"/>
      <c r="AT32" s="1098"/>
      <c r="AU32" s="1098"/>
      <c r="AV32" s="1098"/>
      <c r="AW32" s="1098"/>
      <c r="AX32" s="1098"/>
      <c r="AY32" s="1098"/>
      <c r="AZ32" s="1098"/>
      <c r="BA32" s="1098"/>
      <c r="BB32" s="1098"/>
      <c r="BC32" s="1098"/>
      <c r="BD32" s="1098"/>
      <c r="BE32" s="1098"/>
      <c r="BF32" s="1098"/>
      <c r="BG32" s="1098"/>
      <c r="BH32" s="1098"/>
      <c r="BI32" s="1098"/>
      <c r="BJ32" s="1098"/>
      <c r="BK32" s="1098"/>
      <c r="BL32" s="1098"/>
      <c r="BM32" s="1098"/>
      <c r="BN32" s="1098"/>
      <c r="BO32" s="1098"/>
      <c r="BP32" s="1098"/>
      <c r="BQ32" s="1098"/>
      <c r="BR32" s="1098"/>
      <c r="BS32" s="1098"/>
      <c r="BT32" s="1098"/>
      <c r="BU32" s="1098"/>
      <c r="BV32" s="1098"/>
      <c r="BW32" s="1098"/>
      <c r="BX32" s="1098"/>
      <c r="BY32" s="1098"/>
      <c r="BZ32" s="1098"/>
      <c r="CA32" s="1098"/>
      <c r="CB32" s="1098"/>
      <c r="CC32" s="1098"/>
      <c r="CD32" s="1098"/>
      <c r="CE32" s="1098"/>
      <c r="CF32" s="1098"/>
      <c r="CG32" s="1097"/>
    </row>
    <row r="33" spans="1:85" ht="13.5" customHeight="1">
      <c r="A33" s="1097"/>
      <c r="B33" s="1107"/>
      <c r="C33" s="1830"/>
      <c r="D33" s="1830"/>
      <c r="E33" s="1830"/>
      <c r="F33" s="1830"/>
      <c r="G33" s="1830"/>
      <c r="H33" s="1108"/>
      <c r="I33" s="1105"/>
      <c r="J33" s="1814" t="s">
        <v>1572</v>
      </c>
      <c r="K33" s="1814"/>
      <c r="L33" s="1814"/>
      <c r="M33" s="1814"/>
      <c r="N33" s="1106"/>
      <c r="O33" s="1817"/>
      <c r="P33" s="1818"/>
      <c r="Q33" s="1818"/>
      <c r="R33" s="1818"/>
      <c r="S33" s="1818"/>
      <c r="T33" s="1818"/>
      <c r="U33" s="1818"/>
      <c r="V33" s="1818"/>
      <c r="W33" s="1818"/>
      <c r="X33" s="1818"/>
      <c r="Y33" s="1818"/>
      <c r="Z33" s="1818"/>
      <c r="AA33" s="1818"/>
      <c r="AB33" s="1818"/>
      <c r="AC33" s="1819"/>
      <c r="AD33" s="1817"/>
      <c r="AE33" s="1818"/>
      <c r="AF33" s="1818"/>
      <c r="AG33" s="1818"/>
      <c r="AH33" s="1818"/>
      <c r="AI33" s="1818"/>
      <c r="AJ33" s="1818"/>
      <c r="AK33" s="1818"/>
      <c r="AL33" s="1818"/>
      <c r="AM33" s="1818"/>
      <c r="AN33" s="1818"/>
      <c r="AO33" s="1818"/>
      <c r="AP33" s="1819"/>
      <c r="AQ33" s="1150"/>
      <c r="AR33" s="1105"/>
      <c r="AS33" s="1938" t="s">
        <v>1573</v>
      </c>
      <c r="AT33" s="1938"/>
      <c r="AU33" s="1938"/>
      <c r="AV33" s="1938"/>
      <c r="AW33" s="1938"/>
      <c r="AX33" s="1106"/>
      <c r="AY33" s="1151" t="s">
        <v>1574</v>
      </c>
      <c r="AZ33" s="1938" t="s">
        <v>1575</v>
      </c>
      <c r="BA33" s="1938"/>
      <c r="BB33" s="1938"/>
      <c r="BC33" s="1938"/>
      <c r="BD33" s="1147"/>
      <c r="BE33" s="1938" t="s">
        <v>1576</v>
      </c>
      <c r="BF33" s="1938"/>
      <c r="BG33" s="1938"/>
      <c r="BH33" s="1938"/>
      <c r="BI33" s="1938"/>
      <c r="BJ33" s="1938"/>
      <c r="BK33" s="1938"/>
      <c r="BL33" s="1938"/>
      <c r="BM33" s="1938"/>
      <c r="BN33" s="1938"/>
      <c r="BO33" s="1941" t="s">
        <v>1577</v>
      </c>
      <c r="BP33" s="1941"/>
      <c r="BQ33" s="1941"/>
      <c r="BR33" s="1941"/>
      <c r="BS33" s="1941"/>
      <c r="BT33" s="1941"/>
      <c r="BU33" s="1941"/>
      <c r="BV33" s="1941"/>
      <c r="BW33" s="1941"/>
      <c r="BX33" s="1938" t="s">
        <v>1578</v>
      </c>
      <c r="BY33" s="1938"/>
      <c r="BZ33" s="1938"/>
      <c r="CA33" s="1938"/>
      <c r="CB33" s="1938"/>
      <c r="CC33" s="1938"/>
      <c r="CD33" s="1938"/>
      <c r="CE33" s="1938"/>
      <c r="CF33" s="1942"/>
      <c r="CG33" s="1097"/>
    </row>
    <row r="34" spans="1:85" ht="13.5" customHeight="1">
      <c r="A34" s="1097"/>
      <c r="B34" s="1107"/>
      <c r="C34" s="1830"/>
      <c r="D34" s="1830"/>
      <c r="E34" s="1830"/>
      <c r="F34" s="1830"/>
      <c r="G34" s="1830"/>
      <c r="H34" s="1108"/>
      <c r="I34" s="1109"/>
      <c r="J34" s="1816"/>
      <c r="K34" s="1816"/>
      <c r="L34" s="1816"/>
      <c r="M34" s="1816"/>
      <c r="N34" s="1110"/>
      <c r="O34" s="1823"/>
      <c r="P34" s="1824"/>
      <c r="Q34" s="1824"/>
      <c r="R34" s="1824"/>
      <c r="S34" s="1824"/>
      <c r="T34" s="1824"/>
      <c r="U34" s="1824"/>
      <c r="V34" s="1824"/>
      <c r="W34" s="1824"/>
      <c r="X34" s="1824"/>
      <c r="Y34" s="1824"/>
      <c r="Z34" s="1824"/>
      <c r="AA34" s="1824"/>
      <c r="AB34" s="1824"/>
      <c r="AC34" s="1825"/>
      <c r="AD34" s="1823"/>
      <c r="AE34" s="1824"/>
      <c r="AF34" s="1824"/>
      <c r="AG34" s="1824"/>
      <c r="AH34" s="1824"/>
      <c r="AI34" s="1824"/>
      <c r="AJ34" s="1824"/>
      <c r="AK34" s="1824"/>
      <c r="AL34" s="1824"/>
      <c r="AM34" s="1824"/>
      <c r="AN34" s="1824"/>
      <c r="AO34" s="1824"/>
      <c r="AP34" s="1825"/>
      <c r="AQ34" s="1150"/>
      <c r="AR34" s="1107"/>
      <c r="AS34" s="1939"/>
      <c r="AT34" s="1939"/>
      <c r="AU34" s="1939"/>
      <c r="AV34" s="1939"/>
      <c r="AW34" s="1939"/>
      <c r="AX34" s="1108"/>
      <c r="AY34" s="1152"/>
      <c r="AZ34" s="1939"/>
      <c r="BA34" s="1939"/>
      <c r="BB34" s="1939"/>
      <c r="BC34" s="1939"/>
      <c r="BD34" s="1153"/>
      <c r="BE34" s="1940"/>
      <c r="BF34" s="1940"/>
      <c r="BG34" s="1940"/>
      <c r="BH34" s="1940"/>
      <c r="BI34" s="1940"/>
      <c r="BJ34" s="1940"/>
      <c r="BK34" s="1940"/>
      <c r="BL34" s="1940"/>
      <c r="BM34" s="1940"/>
      <c r="BN34" s="1940"/>
      <c r="BO34" s="1941"/>
      <c r="BP34" s="1941"/>
      <c r="BQ34" s="1941"/>
      <c r="BR34" s="1941"/>
      <c r="BS34" s="1941"/>
      <c r="BT34" s="1941"/>
      <c r="BU34" s="1941"/>
      <c r="BV34" s="1941"/>
      <c r="BW34" s="1941"/>
      <c r="BX34" s="1940"/>
      <c r="BY34" s="1940"/>
      <c r="BZ34" s="1940"/>
      <c r="CA34" s="1940"/>
      <c r="CB34" s="1940"/>
      <c r="CC34" s="1940"/>
      <c r="CD34" s="1940"/>
      <c r="CE34" s="1940"/>
      <c r="CF34" s="1943"/>
      <c r="CG34" s="1097"/>
    </row>
    <row r="35" spans="1:85" ht="13.5" customHeight="1">
      <c r="A35" s="1097"/>
      <c r="B35" s="1107"/>
      <c r="C35" s="1830"/>
      <c r="D35" s="1830"/>
      <c r="E35" s="1830"/>
      <c r="F35" s="1830"/>
      <c r="G35" s="1830"/>
      <c r="H35" s="1108"/>
      <c r="I35" s="1107"/>
      <c r="J35" s="1814" t="s">
        <v>1579</v>
      </c>
      <c r="K35" s="1814"/>
      <c r="L35" s="1814"/>
      <c r="M35" s="1814"/>
      <c r="N35" s="1108"/>
      <c r="O35" s="1817"/>
      <c r="P35" s="1818"/>
      <c r="Q35" s="1818"/>
      <c r="R35" s="1818"/>
      <c r="S35" s="1818"/>
      <c r="T35" s="1818"/>
      <c r="U35" s="1818"/>
      <c r="V35" s="1818"/>
      <c r="W35" s="1818"/>
      <c r="X35" s="1818"/>
      <c r="Y35" s="1818"/>
      <c r="Z35" s="1818"/>
      <c r="AA35" s="1818"/>
      <c r="AB35" s="1818"/>
      <c r="AC35" s="1819"/>
      <c r="AD35" s="1817"/>
      <c r="AE35" s="1818"/>
      <c r="AF35" s="1818"/>
      <c r="AG35" s="1818"/>
      <c r="AH35" s="1818"/>
      <c r="AI35" s="1818"/>
      <c r="AJ35" s="1818"/>
      <c r="AK35" s="1818"/>
      <c r="AL35" s="1818"/>
      <c r="AM35" s="1818"/>
      <c r="AN35" s="1818"/>
      <c r="AO35" s="1818"/>
      <c r="AP35" s="1819"/>
      <c r="AQ35" s="1150"/>
      <c r="AR35" s="1107"/>
      <c r="AS35" s="1939"/>
      <c r="AT35" s="1939"/>
      <c r="AU35" s="1939"/>
      <c r="AV35" s="1939"/>
      <c r="AW35" s="1939"/>
      <c r="AX35" s="1108"/>
      <c r="AY35" s="1154"/>
      <c r="AZ35" s="1939"/>
      <c r="BA35" s="1939"/>
      <c r="BB35" s="1939"/>
      <c r="BC35" s="1939"/>
      <c r="BD35" s="1108"/>
      <c r="BE35" s="1933" t="s">
        <v>1580</v>
      </c>
      <c r="BF35" s="1933"/>
      <c r="BG35" s="1933"/>
      <c r="BH35" s="1933"/>
      <c r="BI35" s="1933"/>
      <c r="BJ35" s="1933"/>
      <c r="BK35" s="1933"/>
      <c r="BL35" s="1933"/>
      <c r="BM35" s="1933"/>
      <c r="BN35" s="1933"/>
      <c r="BO35" s="1935" t="s">
        <v>1580</v>
      </c>
      <c r="BP35" s="1935"/>
      <c r="BQ35" s="1935"/>
      <c r="BR35" s="1935"/>
      <c r="BS35" s="1935"/>
      <c r="BT35" s="1935"/>
      <c r="BU35" s="1935"/>
      <c r="BV35" s="1935"/>
      <c r="BW35" s="1935"/>
      <c r="BX35" s="1933" t="s">
        <v>1580</v>
      </c>
      <c r="BY35" s="1933"/>
      <c r="BZ35" s="1933"/>
      <c r="CA35" s="1933"/>
      <c r="CB35" s="1933"/>
      <c r="CC35" s="1933"/>
      <c r="CD35" s="1933"/>
      <c r="CE35" s="1933"/>
      <c r="CF35" s="1936"/>
      <c r="CG35" s="1097"/>
    </row>
    <row r="36" spans="1:85" ht="13.5" customHeight="1">
      <c r="A36" s="1097"/>
      <c r="B36" s="1109"/>
      <c r="C36" s="1831"/>
      <c r="D36" s="1831"/>
      <c r="E36" s="1831"/>
      <c r="F36" s="1831"/>
      <c r="G36" s="1831"/>
      <c r="H36" s="1110"/>
      <c r="I36" s="1109"/>
      <c r="J36" s="1816"/>
      <c r="K36" s="1816"/>
      <c r="L36" s="1816"/>
      <c r="M36" s="1816"/>
      <c r="N36" s="1110"/>
      <c r="O36" s="1823"/>
      <c r="P36" s="1824"/>
      <c r="Q36" s="1824"/>
      <c r="R36" s="1824"/>
      <c r="S36" s="1824"/>
      <c r="T36" s="1824"/>
      <c r="U36" s="1824"/>
      <c r="V36" s="1824"/>
      <c r="W36" s="1824"/>
      <c r="X36" s="1824"/>
      <c r="Y36" s="1824"/>
      <c r="Z36" s="1824"/>
      <c r="AA36" s="1824"/>
      <c r="AB36" s="1824"/>
      <c r="AC36" s="1825"/>
      <c r="AD36" s="1823"/>
      <c r="AE36" s="1824"/>
      <c r="AF36" s="1824"/>
      <c r="AG36" s="1824"/>
      <c r="AH36" s="1824"/>
      <c r="AI36" s="1824"/>
      <c r="AJ36" s="1824"/>
      <c r="AK36" s="1824"/>
      <c r="AL36" s="1824"/>
      <c r="AM36" s="1824"/>
      <c r="AN36" s="1824"/>
      <c r="AO36" s="1824"/>
      <c r="AP36" s="1825"/>
      <c r="AQ36" s="1101"/>
      <c r="AR36" s="1107"/>
      <c r="AS36" s="1939"/>
      <c r="AT36" s="1939"/>
      <c r="AU36" s="1939"/>
      <c r="AV36" s="1939"/>
      <c r="AW36" s="1939"/>
      <c r="AX36" s="1108"/>
      <c r="AY36" s="1154"/>
      <c r="AZ36" s="1939"/>
      <c r="BA36" s="1939"/>
      <c r="BB36" s="1939"/>
      <c r="BC36" s="1939"/>
      <c r="BD36" s="1108"/>
      <c r="BE36" s="1934"/>
      <c r="BF36" s="1934"/>
      <c r="BG36" s="1934"/>
      <c r="BH36" s="1934"/>
      <c r="BI36" s="1934"/>
      <c r="BJ36" s="1934"/>
      <c r="BK36" s="1934"/>
      <c r="BL36" s="1934"/>
      <c r="BM36" s="1934"/>
      <c r="BN36" s="1934"/>
      <c r="BO36" s="1935"/>
      <c r="BP36" s="1935"/>
      <c r="BQ36" s="1935"/>
      <c r="BR36" s="1935"/>
      <c r="BS36" s="1935"/>
      <c r="BT36" s="1935"/>
      <c r="BU36" s="1935"/>
      <c r="BV36" s="1935"/>
      <c r="BW36" s="1935"/>
      <c r="BX36" s="1934"/>
      <c r="BY36" s="1934"/>
      <c r="BZ36" s="1934"/>
      <c r="CA36" s="1934"/>
      <c r="CB36" s="1934"/>
      <c r="CC36" s="1934"/>
      <c r="CD36" s="1934"/>
      <c r="CE36" s="1934"/>
      <c r="CF36" s="1937"/>
      <c r="CG36" s="1097"/>
    </row>
    <row r="37" spans="1:85" ht="13.5" customHeight="1">
      <c r="A37" s="1097"/>
      <c r="B37" s="1098"/>
      <c r="C37" s="1098"/>
      <c r="D37" s="1098"/>
      <c r="E37" s="1098"/>
      <c r="F37" s="1098"/>
      <c r="G37" s="1098"/>
      <c r="H37" s="1098"/>
      <c r="I37" s="1098"/>
      <c r="J37" s="1098"/>
      <c r="K37" s="1098"/>
      <c r="L37" s="1098"/>
      <c r="M37" s="1098"/>
      <c r="N37" s="1098"/>
      <c r="O37" s="1098"/>
      <c r="P37" s="1098"/>
      <c r="Q37" s="1098"/>
      <c r="R37" s="1098"/>
      <c r="S37" s="1098"/>
      <c r="T37" s="1098"/>
      <c r="U37" s="1098"/>
      <c r="V37" s="1098"/>
      <c r="W37" s="1098"/>
      <c r="X37" s="1098"/>
      <c r="Y37" s="1098"/>
      <c r="Z37" s="1098"/>
      <c r="AA37" s="1098"/>
      <c r="AB37" s="1098"/>
      <c r="AC37" s="1098"/>
      <c r="AD37" s="1098"/>
      <c r="AE37" s="1098"/>
      <c r="AF37" s="1098"/>
      <c r="AG37" s="1098"/>
      <c r="AH37" s="1098"/>
      <c r="AI37" s="1098"/>
      <c r="AJ37" s="1098"/>
      <c r="AK37" s="1098"/>
      <c r="AL37" s="1098"/>
      <c r="AM37" s="1098"/>
      <c r="AN37" s="1098"/>
      <c r="AO37" s="1098"/>
      <c r="AP37" s="1098"/>
      <c r="AQ37" s="1101"/>
      <c r="AR37" s="1107"/>
      <c r="AS37" s="1939"/>
      <c r="AT37" s="1939"/>
      <c r="AU37" s="1939"/>
      <c r="AV37" s="1939"/>
      <c r="AW37" s="1939"/>
      <c r="AX37" s="1108"/>
      <c r="AY37" s="1944" t="s">
        <v>1581</v>
      </c>
      <c r="AZ37" s="1945"/>
      <c r="BA37" s="1945"/>
      <c r="BB37" s="1945"/>
      <c r="BC37" s="1945"/>
      <c r="BD37" s="1946"/>
      <c r="BE37" s="1838" t="s">
        <v>1582</v>
      </c>
      <c r="BF37" s="1839"/>
      <c r="BG37" s="1839"/>
      <c r="BH37" s="1839"/>
      <c r="BI37" s="1839"/>
      <c r="BJ37" s="1839"/>
      <c r="BK37" s="1839"/>
      <c r="BL37" s="1838" t="s">
        <v>1576</v>
      </c>
      <c r="BM37" s="1839"/>
      <c r="BN37" s="1839"/>
      <c r="BO37" s="1839"/>
      <c r="BP37" s="1839"/>
      <c r="BQ37" s="1839"/>
      <c r="BR37" s="1839"/>
      <c r="BS37" s="1840"/>
      <c r="BT37" s="1838" t="s">
        <v>1577</v>
      </c>
      <c r="BU37" s="1839"/>
      <c r="BV37" s="1839"/>
      <c r="BW37" s="1839"/>
      <c r="BX37" s="1839"/>
      <c r="BY37" s="1839"/>
      <c r="BZ37" s="1840"/>
      <c r="CA37" s="1838" t="s">
        <v>1578</v>
      </c>
      <c r="CB37" s="1839"/>
      <c r="CC37" s="1839"/>
      <c r="CD37" s="1839"/>
      <c r="CE37" s="1839"/>
      <c r="CF37" s="1840"/>
      <c r="CG37" s="1097"/>
    </row>
    <row r="38" spans="1:85" ht="13.5" customHeight="1">
      <c r="A38" s="1097"/>
      <c r="B38" s="1105"/>
      <c r="C38" s="1938" t="s">
        <v>1583</v>
      </c>
      <c r="D38" s="1938"/>
      <c r="E38" s="1938"/>
      <c r="F38" s="1938"/>
      <c r="G38" s="1938"/>
      <c r="H38" s="1106"/>
      <c r="I38" s="1151" t="s">
        <v>1569</v>
      </c>
      <c r="J38" s="1938" t="s">
        <v>1575</v>
      </c>
      <c r="K38" s="1938"/>
      <c r="L38" s="1938"/>
      <c r="M38" s="1938"/>
      <c r="N38" s="1147"/>
      <c r="O38" s="1944" t="s">
        <v>1576</v>
      </c>
      <c r="P38" s="1938"/>
      <c r="Q38" s="1938"/>
      <c r="R38" s="1938"/>
      <c r="S38" s="1938"/>
      <c r="T38" s="1938"/>
      <c r="U38" s="1938"/>
      <c r="V38" s="1938"/>
      <c r="W38" s="1938"/>
      <c r="X38" s="1942"/>
      <c r="Y38" s="1941" t="s">
        <v>1577</v>
      </c>
      <c r="Z38" s="1941"/>
      <c r="AA38" s="1941"/>
      <c r="AB38" s="1941"/>
      <c r="AC38" s="1941"/>
      <c r="AD38" s="1941"/>
      <c r="AE38" s="1941"/>
      <c r="AF38" s="1941"/>
      <c r="AG38" s="1941"/>
      <c r="AH38" s="1938" t="s">
        <v>1578</v>
      </c>
      <c r="AI38" s="1938"/>
      <c r="AJ38" s="1938"/>
      <c r="AK38" s="1938"/>
      <c r="AL38" s="1938"/>
      <c r="AM38" s="1938"/>
      <c r="AN38" s="1938"/>
      <c r="AO38" s="1938"/>
      <c r="AP38" s="1942"/>
      <c r="AQ38" s="1101"/>
      <c r="AR38" s="1107"/>
      <c r="AS38" s="1939"/>
      <c r="AT38" s="1939"/>
      <c r="AU38" s="1939"/>
      <c r="AV38" s="1939"/>
      <c r="AW38" s="1939"/>
      <c r="AX38" s="1108"/>
      <c r="AY38" s="1947"/>
      <c r="AZ38" s="1948"/>
      <c r="BA38" s="1948"/>
      <c r="BB38" s="1948"/>
      <c r="BC38" s="1948"/>
      <c r="BD38" s="1949"/>
      <c r="BE38" s="1841"/>
      <c r="BF38" s="1842"/>
      <c r="BG38" s="1842"/>
      <c r="BH38" s="1842"/>
      <c r="BI38" s="1842"/>
      <c r="BJ38" s="1842"/>
      <c r="BK38" s="1842"/>
      <c r="BL38" s="1841"/>
      <c r="BM38" s="1842"/>
      <c r="BN38" s="1842"/>
      <c r="BO38" s="1842"/>
      <c r="BP38" s="1842"/>
      <c r="BQ38" s="1842"/>
      <c r="BR38" s="1842"/>
      <c r="BS38" s="1843"/>
      <c r="BT38" s="1841"/>
      <c r="BU38" s="1842"/>
      <c r="BV38" s="1842"/>
      <c r="BW38" s="1842"/>
      <c r="BX38" s="1842"/>
      <c r="BY38" s="1842"/>
      <c r="BZ38" s="1843"/>
      <c r="CA38" s="1841"/>
      <c r="CB38" s="1842"/>
      <c r="CC38" s="1842"/>
      <c r="CD38" s="1842"/>
      <c r="CE38" s="1842"/>
      <c r="CF38" s="1843"/>
      <c r="CG38" s="1097"/>
    </row>
    <row r="39" spans="1:85" ht="13.5" customHeight="1">
      <c r="A39" s="1097"/>
      <c r="B39" s="1107"/>
      <c r="C39" s="1939"/>
      <c r="D39" s="1939"/>
      <c r="E39" s="1939"/>
      <c r="F39" s="1939"/>
      <c r="G39" s="1939"/>
      <c r="H39" s="1108"/>
      <c r="I39" s="1152"/>
      <c r="J39" s="1939"/>
      <c r="K39" s="1939"/>
      <c r="L39" s="1939"/>
      <c r="M39" s="1939"/>
      <c r="N39" s="1153"/>
      <c r="O39" s="1957"/>
      <c r="P39" s="1940"/>
      <c r="Q39" s="1940"/>
      <c r="R39" s="1940"/>
      <c r="S39" s="1940"/>
      <c r="T39" s="1940"/>
      <c r="U39" s="1940"/>
      <c r="V39" s="1940"/>
      <c r="W39" s="1940"/>
      <c r="X39" s="1943"/>
      <c r="Y39" s="1941"/>
      <c r="Z39" s="1941"/>
      <c r="AA39" s="1941"/>
      <c r="AB39" s="1941"/>
      <c r="AC39" s="1941"/>
      <c r="AD39" s="1941"/>
      <c r="AE39" s="1941"/>
      <c r="AF39" s="1941"/>
      <c r="AG39" s="1941"/>
      <c r="AH39" s="1940"/>
      <c r="AI39" s="1940"/>
      <c r="AJ39" s="1940"/>
      <c r="AK39" s="1940"/>
      <c r="AL39" s="1940"/>
      <c r="AM39" s="1940"/>
      <c r="AN39" s="1940"/>
      <c r="AO39" s="1940"/>
      <c r="AP39" s="1943"/>
      <c r="AQ39" s="1101"/>
      <c r="AR39" s="1107"/>
      <c r="AS39" s="1939"/>
      <c r="AT39" s="1939"/>
      <c r="AU39" s="1939"/>
      <c r="AV39" s="1939"/>
      <c r="AW39" s="1939"/>
      <c r="AX39" s="1108"/>
      <c r="AY39" s="1947"/>
      <c r="AZ39" s="1948"/>
      <c r="BA39" s="1948"/>
      <c r="BB39" s="1948"/>
      <c r="BC39" s="1948"/>
      <c r="BD39" s="1949"/>
      <c r="BE39" s="1958"/>
      <c r="BF39" s="1890"/>
      <c r="BG39" s="1890"/>
      <c r="BH39" s="1890"/>
      <c r="BI39" s="1890"/>
      <c r="BJ39" s="1890"/>
      <c r="BK39" s="1890"/>
      <c r="BL39" s="1958"/>
      <c r="BM39" s="1890"/>
      <c r="BN39" s="1890"/>
      <c r="BO39" s="1890"/>
      <c r="BP39" s="1890"/>
      <c r="BQ39" s="1890"/>
      <c r="BR39" s="1890"/>
      <c r="BS39" s="1891"/>
      <c r="BT39" s="1958"/>
      <c r="BU39" s="1890"/>
      <c r="BV39" s="1890"/>
      <c r="BW39" s="1890"/>
      <c r="BX39" s="1890"/>
      <c r="BY39" s="1890"/>
      <c r="BZ39" s="1891"/>
      <c r="CA39" s="1958"/>
      <c r="CB39" s="1890"/>
      <c r="CC39" s="1890"/>
      <c r="CD39" s="1890"/>
      <c r="CE39" s="1890"/>
      <c r="CF39" s="1891"/>
      <c r="CG39" s="1097"/>
    </row>
    <row r="40" spans="1:85" ht="13.5" customHeight="1">
      <c r="A40" s="1097"/>
      <c r="B40" s="1107"/>
      <c r="C40" s="1939"/>
      <c r="D40" s="1939"/>
      <c r="E40" s="1939"/>
      <c r="F40" s="1939"/>
      <c r="G40" s="1939"/>
      <c r="H40" s="1108"/>
      <c r="I40" s="1154"/>
      <c r="J40" s="1939"/>
      <c r="K40" s="1939"/>
      <c r="L40" s="1939"/>
      <c r="M40" s="1939"/>
      <c r="N40" s="1108"/>
      <c r="O40" s="1953" t="s">
        <v>1580</v>
      </c>
      <c r="P40" s="1933"/>
      <c r="Q40" s="1933"/>
      <c r="R40" s="1933"/>
      <c r="S40" s="1933"/>
      <c r="T40" s="1933"/>
      <c r="U40" s="1933"/>
      <c r="V40" s="1933"/>
      <c r="W40" s="1933"/>
      <c r="X40" s="1936"/>
      <c r="Y40" s="1935" t="s">
        <v>1580</v>
      </c>
      <c r="Z40" s="1935"/>
      <c r="AA40" s="1935"/>
      <c r="AB40" s="1935"/>
      <c r="AC40" s="1935"/>
      <c r="AD40" s="1935"/>
      <c r="AE40" s="1935"/>
      <c r="AF40" s="1935"/>
      <c r="AG40" s="1935"/>
      <c r="AH40" s="1933" t="s">
        <v>1580</v>
      </c>
      <c r="AI40" s="1933"/>
      <c r="AJ40" s="1933"/>
      <c r="AK40" s="1933"/>
      <c r="AL40" s="1933"/>
      <c r="AM40" s="1933"/>
      <c r="AN40" s="1933"/>
      <c r="AO40" s="1933"/>
      <c r="AP40" s="1936"/>
      <c r="AQ40" s="1101"/>
      <c r="AR40" s="1109"/>
      <c r="AS40" s="1940"/>
      <c r="AT40" s="1940"/>
      <c r="AU40" s="1940"/>
      <c r="AV40" s="1940"/>
      <c r="AW40" s="1940"/>
      <c r="AX40" s="1110"/>
      <c r="AY40" s="1950"/>
      <c r="AZ40" s="1951"/>
      <c r="BA40" s="1951"/>
      <c r="BB40" s="1951"/>
      <c r="BC40" s="1951"/>
      <c r="BD40" s="1952"/>
      <c r="BE40" s="1905"/>
      <c r="BF40" s="1895"/>
      <c r="BG40" s="1895"/>
      <c r="BH40" s="1895"/>
      <c r="BI40" s="1895"/>
      <c r="BJ40" s="1895"/>
      <c r="BK40" s="1895"/>
      <c r="BL40" s="1905"/>
      <c r="BM40" s="1895"/>
      <c r="BN40" s="1895"/>
      <c r="BO40" s="1895"/>
      <c r="BP40" s="1895"/>
      <c r="BQ40" s="1895"/>
      <c r="BR40" s="1895"/>
      <c r="BS40" s="1896"/>
      <c r="BT40" s="1905"/>
      <c r="BU40" s="1895"/>
      <c r="BV40" s="1895"/>
      <c r="BW40" s="1895"/>
      <c r="BX40" s="1895"/>
      <c r="BY40" s="1895"/>
      <c r="BZ40" s="1896"/>
      <c r="CA40" s="1905"/>
      <c r="CB40" s="1895"/>
      <c r="CC40" s="1895"/>
      <c r="CD40" s="1895"/>
      <c r="CE40" s="1895"/>
      <c r="CF40" s="1896"/>
      <c r="CG40" s="1097"/>
    </row>
    <row r="41" spans="1:85" ht="13.5" customHeight="1">
      <c r="A41" s="1097"/>
      <c r="B41" s="1107"/>
      <c r="C41" s="1939"/>
      <c r="D41" s="1939"/>
      <c r="E41" s="1939"/>
      <c r="F41" s="1939"/>
      <c r="G41" s="1939"/>
      <c r="H41" s="1108"/>
      <c r="I41" s="1154"/>
      <c r="J41" s="1939"/>
      <c r="K41" s="1939"/>
      <c r="L41" s="1939"/>
      <c r="M41" s="1939"/>
      <c r="N41" s="1108"/>
      <c r="O41" s="1954"/>
      <c r="P41" s="1934"/>
      <c r="Q41" s="1934"/>
      <c r="R41" s="1934"/>
      <c r="S41" s="1934"/>
      <c r="T41" s="1934"/>
      <c r="U41" s="1934"/>
      <c r="V41" s="1934"/>
      <c r="W41" s="1934"/>
      <c r="X41" s="1937"/>
      <c r="Y41" s="1935"/>
      <c r="Z41" s="1935"/>
      <c r="AA41" s="1935"/>
      <c r="AB41" s="1935"/>
      <c r="AC41" s="1935"/>
      <c r="AD41" s="1935"/>
      <c r="AE41" s="1935"/>
      <c r="AF41" s="1935"/>
      <c r="AG41" s="1935"/>
      <c r="AH41" s="1934"/>
      <c r="AI41" s="1934"/>
      <c r="AJ41" s="1934"/>
      <c r="AK41" s="1934"/>
      <c r="AL41" s="1934"/>
      <c r="AM41" s="1934"/>
      <c r="AN41" s="1934"/>
      <c r="AO41" s="1934"/>
      <c r="AP41" s="1937"/>
      <c r="AQ41" s="1101"/>
      <c r="AR41" s="1101"/>
      <c r="AS41" s="1101"/>
      <c r="AT41" s="1101"/>
      <c r="AU41" s="1101"/>
      <c r="AV41" s="1101"/>
      <c r="AW41" s="1101"/>
      <c r="AX41" s="1101"/>
      <c r="AY41" s="1101"/>
      <c r="AZ41" s="1101"/>
      <c r="BA41" s="1101"/>
      <c r="BB41" s="1101"/>
      <c r="BC41" s="1101"/>
      <c r="BD41" s="1101"/>
      <c r="BE41" s="1101"/>
      <c r="BF41" s="1101"/>
      <c r="BG41" s="1101"/>
      <c r="BH41" s="1101"/>
      <c r="BI41" s="1101"/>
      <c r="BJ41" s="1101"/>
      <c r="BK41" s="1101"/>
      <c r="BL41" s="1101"/>
      <c r="BM41" s="1101"/>
      <c r="BN41" s="1101"/>
      <c r="BO41" s="1101"/>
      <c r="BP41" s="1101"/>
      <c r="BQ41" s="1101"/>
      <c r="BR41" s="1101"/>
      <c r="BS41" s="1101"/>
      <c r="BT41" s="1101"/>
      <c r="BU41" s="1101"/>
      <c r="BV41" s="1101"/>
      <c r="BW41" s="1101"/>
      <c r="BX41" s="1101"/>
      <c r="BY41" s="1101"/>
      <c r="BZ41" s="1101"/>
      <c r="CA41" s="1101"/>
      <c r="CB41" s="1101"/>
      <c r="CC41" s="1101"/>
      <c r="CD41" s="1101"/>
      <c r="CE41" s="1101"/>
      <c r="CF41" s="1101"/>
      <c r="CG41" s="1097"/>
    </row>
    <row r="42" spans="1:85" ht="13.5" customHeight="1">
      <c r="A42" s="1097"/>
      <c r="B42" s="1107"/>
      <c r="C42" s="1939"/>
      <c r="D42" s="1939"/>
      <c r="E42" s="1939"/>
      <c r="F42" s="1939"/>
      <c r="G42" s="1939"/>
      <c r="H42" s="1108"/>
      <c r="I42" s="1944" t="s">
        <v>1581</v>
      </c>
      <c r="J42" s="1863"/>
      <c r="K42" s="1863"/>
      <c r="L42" s="1863"/>
      <c r="M42" s="1863"/>
      <c r="N42" s="1864"/>
      <c r="O42" s="1838" t="s">
        <v>1472</v>
      </c>
      <c r="P42" s="1839"/>
      <c r="Q42" s="1839"/>
      <c r="R42" s="1840"/>
      <c r="S42" s="1838" t="s">
        <v>1582</v>
      </c>
      <c r="T42" s="1839"/>
      <c r="U42" s="1839"/>
      <c r="V42" s="1839"/>
      <c r="W42" s="1839"/>
      <c r="X42" s="1839"/>
      <c r="Y42" s="1840"/>
      <c r="Z42" s="1838" t="s">
        <v>1576</v>
      </c>
      <c r="AA42" s="1839"/>
      <c r="AB42" s="1839"/>
      <c r="AC42" s="1839"/>
      <c r="AD42" s="1839"/>
      <c r="AE42" s="1839"/>
      <c r="AF42" s="1838" t="s">
        <v>1577</v>
      </c>
      <c r="AG42" s="1839"/>
      <c r="AH42" s="1839"/>
      <c r="AI42" s="1839"/>
      <c r="AJ42" s="1839"/>
      <c r="AK42" s="1840"/>
      <c r="AL42" s="1839" t="s">
        <v>1578</v>
      </c>
      <c r="AM42" s="1839"/>
      <c r="AN42" s="1839"/>
      <c r="AO42" s="1839"/>
      <c r="AP42" s="1840"/>
      <c r="AQ42" s="1101"/>
      <c r="AR42" s="1959" t="s">
        <v>1584</v>
      </c>
      <c r="AS42" s="1960"/>
      <c r="AT42" s="1960"/>
      <c r="AU42" s="1960"/>
      <c r="AV42" s="1960"/>
      <c r="AW42" s="1960"/>
      <c r="AX42" s="1960"/>
      <c r="AY42" s="1960"/>
      <c r="AZ42" s="1961"/>
      <c r="BA42" s="1838"/>
      <c r="BB42" s="1839"/>
      <c r="BC42" s="1839"/>
      <c r="BD42" s="1839"/>
      <c r="BE42" s="1839"/>
      <c r="BF42" s="1839"/>
      <c r="BG42" s="1839"/>
      <c r="BH42" s="1839"/>
      <c r="BI42" s="1839"/>
      <c r="BJ42" s="1839"/>
      <c r="BK42" s="1840"/>
      <c r="BL42" s="1098"/>
      <c r="BM42" s="1959" t="s">
        <v>1585</v>
      </c>
      <c r="BN42" s="1960"/>
      <c r="BO42" s="1960"/>
      <c r="BP42" s="1960"/>
      <c r="BQ42" s="1960"/>
      <c r="BR42" s="1960"/>
      <c r="BS42" s="1960"/>
      <c r="BT42" s="1960"/>
      <c r="BU42" s="1961"/>
      <c r="BV42" s="1838"/>
      <c r="BW42" s="1839"/>
      <c r="BX42" s="1839"/>
      <c r="BY42" s="1839"/>
      <c r="BZ42" s="1839"/>
      <c r="CA42" s="1839"/>
      <c r="CB42" s="1839"/>
      <c r="CC42" s="1839"/>
      <c r="CD42" s="1839"/>
      <c r="CE42" s="1839"/>
      <c r="CF42" s="1840"/>
      <c r="CG42" s="1097"/>
    </row>
    <row r="43" spans="1:85" ht="13.5" customHeight="1">
      <c r="A43" s="1097"/>
      <c r="B43" s="1107"/>
      <c r="C43" s="1939"/>
      <c r="D43" s="1939"/>
      <c r="E43" s="1939"/>
      <c r="F43" s="1939"/>
      <c r="G43" s="1939"/>
      <c r="H43" s="1108"/>
      <c r="I43" s="1955"/>
      <c r="J43" s="1826"/>
      <c r="K43" s="1826"/>
      <c r="L43" s="1826"/>
      <c r="M43" s="1826"/>
      <c r="N43" s="1956"/>
      <c r="O43" s="1841"/>
      <c r="P43" s="1842"/>
      <c r="Q43" s="1842"/>
      <c r="R43" s="1843"/>
      <c r="S43" s="1841"/>
      <c r="T43" s="1842"/>
      <c r="U43" s="1842"/>
      <c r="V43" s="1842"/>
      <c r="W43" s="1842"/>
      <c r="X43" s="1842"/>
      <c r="Y43" s="1843"/>
      <c r="Z43" s="1841"/>
      <c r="AA43" s="1842"/>
      <c r="AB43" s="1842"/>
      <c r="AC43" s="1842"/>
      <c r="AD43" s="1842"/>
      <c r="AE43" s="1842"/>
      <c r="AF43" s="1841"/>
      <c r="AG43" s="1842"/>
      <c r="AH43" s="1842"/>
      <c r="AI43" s="1842"/>
      <c r="AJ43" s="1842"/>
      <c r="AK43" s="1843"/>
      <c r="AL43" s="1842"/>
      <c r="AM43" s="1842"/>
      <c r="AN43" s="1842"/>
      <c r="AO43" s="1842"/>
      <c r="AP43" s="1843"/>
      <c r="AQ43" s="1101"/>
      <c r="AR43" s="1962"/>
      <c r="AS43" s="1963"/>
      <c r="AT43" s="1963"/>
      <c r="AU43" s="1963"/>
      <c r="AV43" s="1963"/>
      <c r="AW43" s="1963"/>
      <c r="AX43" s="1963"/>
      <c r="AY43" s="1963"/>
      <c r="AZ43" s="1964"/>
      <c r="BA43" s="1965"/>
      <c r="BB43" s="1966"/>
      <c r="BC43" s="1966"/>
      <c r="BD43" s="1966"/>
      <c r="BE43" s="1966"/>
      <c r="BF43" s="1966"/>
      <c r="BG43" s="1966"/>
      <c r="BH43" s="1966"/>
      <c r="BI43" s="1966"/>
      <c r="BJ43" s="1966"/>
      <c r="BK43" s="1967"/>
      <c r="BL43" s="1098"/>
      <c r="BM43" s="1962"/>
      <c r="BN43" s="1963"/>
      <c r="BO43" s="1963"/>
      <c r="BP43" s="1963"/>
      <c r="BQ43" s="1963"/>
      <c r="BR43" s="1963"/>
      <c r="BS43" s="1963"/>
      <c r="BT43" s="1963"/>
      <c r="BU43" s="1964"/>
      <c r="BV43" s="1965"/>
      <c r="BW43" s="1966"/>
      <c r="BX43" s="1966"/>
      <c r="BY43" s="1966"/>
      <c r="BZ43" s="1966"/>
      <c r="CA43" s="1966"/>
      <c r="CB43" s="1966"/>
      <c r="CC43" s="1966"/>
      <c r="CD43" s="1966"/>
      <c r="CE43" s="1966"/>
      <c r="CF43" s="1967"/>
      <c r="CG43" s="1097"/>
    </row>
    <row r="44" spans="1:85" ht="13.5" customHeight="1">
      <c r="A44" s="1097"/>
      <c r="B44" s="1107"/>
      <c r="C44" s="1939"/>
      <c r="D44" s="1939"/>
      <c r="E44" s="1939"/>
      <c r="F44" s="1939"/>
      <c r="G44" s="1939"/>
      <c r="H44" s="1108"/>
      <c r="I44" s="1955"/>
      <c r="J44" s="1826"/>
      <c r="K44" s="1826"/>
      <c r="L44" s="1826"/>
      <c r="M44" s="1826"/>
      <c r="N44" s="1956"/>
      <c r="O44" s="1968" t="s">
        <v>1572</v>
      </c>
      <c r="P44" s="1969"/>
      <c r="Q44" s="1969"/>
      <c r="R44" s="1970"/>
      <c r="S44" s="1958"/>
      <c r="T44" s="1890"/>
      <c r="U44" s="1890"/>
      <c r="V44" s="1890"/>
      <c r="W44" s="1890"/>
      <c r="X44" s="1890"/>
      <c r="Y44" s="1891"/>
      <c r="Z44" s="1958"/>
      <c r="AA44" s="1890"/>
      <c r="AB44" s="1890"/>
      <c r="AC44" s="1890"/>
      <c r="AD44" s="1890"/>
      <c r="AE44" s="1890"/>
      <c r="AF44" s="1958"/>
      <c r="AG44" s="1890"/>
      <c r="AH44" s="1890"/>
      <c r="AI44" s="1890"/>
      <c r="AJ44" s="1890"/>
      <c r="AK44" s="1891"/>
      <c r="AL44" s="1890"/>
      <c r="AM44" s="1890"/>
      <c r="AN44" s="1890"/>
      <c r="AO44" s="1890"/>
      <c r="AP44" s="1891"/>
      <c r="AQ44" s="1101"/>
      <c r="AR44" s="1155"/>
      <c r="AS44" s="1101"/>
      <c r="AT44" s="1974" t="s">
        <v>1586</v>
      </c>
      <c r="AU44" s="1975"/>
      <c r="AV44" s="1975"/>
      <c r="AW44" s="1975"/>
      <c r="AX44" s="1975"/>
      <c r="AY44" s="1975"/>
      <c r="AZ44" s="1976"/>
      <c r="BA44" s="1838"/>
      <c r="BB44" s="1839"/>
      <c r="BC44" s="1839"/>
      <c r="BD44" s="1839"/>
      <c r="BE44" s="1839"/>
      <c r="BF44" s="1839"/>
      <c r="BG44" s="1839"/>
      <c r="BH44" s="1839"/>
      <c r="BI44" s="1839"/>
      <c r="BJ44" s="1839"/>
      <c r="BK44" s="1840"/>
      <c r="BL44" s="1098"/>
      <c r="BM44" s="1959" t="s">
        <v>1587</v>
      </c>
      <c r="BN44" s="1960"/>
      <c r="BO44" s="1960"/>
      <c r="BP44" s="1960"/>
      <c r="BQ44" s="1960"/>
      <c r="BR44" s="1960"/>
      <c r="BS44" s="1960"/>
      <c r="BT44" s="1960"/>
      <c r="BU44" s="1961"/>
      <c r="BV44" s="1838"/>
      <c r="BW44" s="1839"/>
      <c r="BX44" s="1839"/>
      <c r="BY44" s="1839"/>
      <c r="BZ44" s="1839"/>
      <c r="CA44" s="1839"/>
      <c r="CB44" s="1839"/>
      <c r="CC44" s="1839"/>
      <c r="CD44" s="1839"/>
      <c r="CE44" s="1839"/>
      <c r="CF44" s="1840"/>
      <c r="CG44" s="1097"/>
    </row>
    <row r="45" spans="1:85" ht="13.5" customHeight="1">
      <c r="A45" s="1097"/>
      <c r="B45" s="1107"/>
      <c r="C45" s="1939"/>
      <c r="D45" s="1939"/>
      <c r="E45" s="1939"/>
      <c r="F45" s="1939"/>
      <c r="G45" s="1939"/>
      <c r="H45" s="1108"/>
      <c r="I45" s="1955"/>
      <c r="J45" s="1826"/>
      <c r="K45" s="1826"/>
      <c r="L45" s="1826"/>
      <c r="M45" s="1826"/>
      <c r="N45" s="1956"/>
      <c r="O45" s="1971"/>
      <c r="P45" s="1972"/>
      <c r="Q45" s="1972"/>
      <c r="R45" s="1973"/>
      <c r="S45" s="1905"/>
      <c r="T45" s="1895"/>
      <c r="U45" s="1895"/>
      <c r="V45" s="1895"/>
      <c r="W45" s="1895"/>
      <c r="X45" s="1895"/>
      <c r="Y45" s="1896"/>
      <c r="Z45" s="1905"/>
      <c r="AA45" s="1895"/>
      <c r="AB45" s="1895"/>
      <c r="AC45" s="1895"/>
      <c r="AD45" s="1895"/>
      <c r="AE45" s="1895"/>
      <c r="AF45" s="1905"/>
      <c r="AG45" s="1895"/>
      <c r="AH45" s="1895"/>
      <c r="AI45" s="1895"/>
      <c r="AJ45" s="1895"/>
      <c r="AK45" s="1896"/>
      <c r="AL45" s="1895"/>
      <c r="AM45" s="1895"/>
      <c r="AN45" s="1895"/>
      <c r="AO45" s="1895"/>
      <c r="AP45" s="1896"/>
      <c r="AQ45" s="1101"/>
      <c r="AR45" s="1155"/>
      <c r="AS45" s="1101"/>
      <c r="AT45" s="1977"/>
      <c r="AU45" s="1978"/>
      <c r="AV45" s="1978"/>
      <c r="AW45" s="1978"/>
      <c r="AX45" s="1978"/>
      <c r="AY45" s="1978"/>
      <c r="AZ45" s="1979"/>
      <c r="BA45" s="1965"/>
      <c r="BB45" s="1966"/>
      <c r="BC45" s="1966"/>
      <c r="BD45" s="1966"/>
      <c r="BE45" s="1966"/>
      <c r="BF45" s="1966"/>
      <c r="BG45" s="1966"/>
      <c r="BH45" s="1966"/>
      <c r="BI45" s="1966"/>
      <c r="BJ45" s="1966"/>
      <c r="BK45" s="1967"/>
      <c r="BL45" s="1098"/>
      <c r="BM45" s="1962"/>
      <c r="BN45" s="1963"/>
      <c r="BO45" s="1963"/>
      <c r="BP45" s="1963"/>
      <c r="BQ45" s="1963"/>
      <c r="BR45" s="1963"/>
      <c r="BS45" s="1963"/>
      <c r="BT45" s="1963"/>
      <c r="BU45" s="1964"/>
      <c r="BV45" s="1965"/>
      <c r="BW45" s="1966"/>
      <c r="BX45" s="1966"/>
      <c r="BY45" s="1966"/>
      <c r="BZ45" s="1966"/>
      <c r="CA45" s="1966"/>
      <c r="CB45" s="1966"/>
      <c r="CC45" s="1966"/>
      <c r="CD45" s="1966"/>
      <c r="CE45" s="1966"/>
      <c r="CF45" s="1967"/>
      <c r="CG45" s="1097"/>
    </row>
    <row r="46" spans="1:85" ht="13.5" customHeight="1">
      <c r="A46" s="1097"/>
      <c r="B46" s="1107"/>
      <c r="C46" s="1939"/>
      <c r="D46" s="1939"/>
      <c r="E46" s="1939"/>
      <c r="F46" s="1939"/>
      <c r="G46" s="1939"/>
      <c r="H46" s="1108"/>
      <c r="I46" s="1955"/>
      <c r="J46" s="1826"/>
      <c r="K46" s="1826"/>
      <c r="L46" s="1826"/>
      <c r="M46" s="1826"/>
      <c r="N46" s="1956"/>
      <c r="O46" s="1968" t="s">
        <v>1579</v>
      </c>
      <c r="P46" s="1969"/>
      <c r="Q46" s="1969"/>
      <c r="R46" s="1970"/>
      <c r="S46" s="1958"/>
      <c r="T46" s="1890"/>
      <c r="U46" s="1890"/>
      <c r="V46" s="1890"/>
      <c r="W46" s="1890"/>
      <c r="X46" s="1890"/>
      <c r="Y46" s="1891"/>
      <c r="Z46" s="1958"/>
      <c r="AA46" s="1890"/>
      <c r="AB46" s="1890"/>
      <c r="AC46" s="1890"/>
      <c r="AD46" s="1890"/>
      <c r="AE46" s="1890"/>
      <c r="AF46" s="1958"/>
      <c r="AG46" s="1890"/>
      <c r="AH46" s="1890"/>
      <c r="AI46" s="1890"/>
      <c r="AJ46" s="1890"/>
      <c r="AK46" s="1891"/>
      <c r="AL46" s="1890"/>
      <c r="AM46" s="1890"/>
      <c r="AN46" s="1890"/>
      <c r="AO46" s="1890"/>
      <c r="AP46" s="1891"/>
      <c r="AQ46" s="1101"/>
      <c r="AR46" s="1980" t="s">
        <v>1588</v>
      </c>
      <c r="AS46" s="1981"/>
      <c r="AT46" s="1981"/>
      <c r="AU46" s="1981"/>
      <c r="AV46" s="1981"/>
      <c r="AW46" s="1981"/>
      <c r="AX46" s="1981"/>
      <c r="AY46" s="1981"/>
      <c r="AZ46" s="1982"/>
      <c r="BA46" s="1986" t="s">
        <v>1589</v>
      </c>
      <c r="BB46" s="1987"/>
      <c r="BC46" s="1987"/>
      <c r="BD46" s="1987"/>
      <c r="BE46" s="1987"/>
      <c r="BF46" s="1987"/>
      <c r="BG46" s="1987"/>
      <c r="BH46" s="1987"/>
      <c r="BI46" s="1987"/>
      <c r="BJ46" s="1987"/>
      <c r="BK46" s="1988"/>
      <c r="BL46" s="1098"/>
      <c r="BM46" s="1959" t="s">
        <v>1590</v>
      </c>
      <c r="BN46" s="1960"/>
      <c r="BO46" s="1960"/>
      <c r="BP46" s="1960"/>
      <c r="BQ46" s="1960"/>
      <c r="BR46" s="1960"/>
      <c r="BS46" s="1960"/>
      <c r="BT46" s="1960"/>
      <c r="BU46" s="1961"/>
      <c r="BV46" s="1838"/>
      <c r="BW46" s="1839"/>
      <c r="BX46" s="1839"/>
      <c r="BY46" s="1839"/>
      <c r="BZ46" s="1839"/>
      <c r="CA46" s="1839"/>
      <c r="CB46" s="1839"/>
      <c r="CC46" s="1839"/>
      <c r="CD46" s="1839"/>
      <c r="CE46" s="1839"/>
      <c r="CF46" s="1840"/>
      <c r="CG46" s="1097"/>
    </row>
    <row r="47" spans="1:85" ht="13.5" customHeight="1">
      <c r="A47" s="1097"/>
      <c r="B47" s="1109"/>
      <c r="C47" s="1940"/>
      <c r="D47" s="1940"/>
      <c r="E47" s="1940"/>
      <c r="F47" s="1940"/>
      <c r="G47" s="1940"/>
      <c r="H47" s="1110"/>
      <c r="I47" s="1865"/>
      <c r="J47" s="1866"/>
      <c r="K47" s="1866"/>
      <c r="L47" s="1866"/>
      <c r="M47" s="1866"/>
      <c r="N47" s="1867"/>
      <c r="O47" s="1971"/>
      <c r="P47" s="1972"/>
      <c r="Q47" s="1972"/>
      <c r="R47" s="1973"/>
      <c r="S47" s="1905"/>
      <c r="T47" s="1895"/>
      <c r="U47" s="1895"/>
      <c r="V47" s="1895"/>
      <c r="W47" s="1895"/>
      <c r="X47" s="1895"/>
      <c r="Y47" s="1896"/>
      <c r="Z47" s="1905"/>
      <c r="AA47" s="1895"/>
      <c r="AB47" s="1895"/>
      <c r="AC47" s="1895"/>
      <c r="AD47" s="1895"/>
      <c r="AE47" s="1895"/>
      <c r="AF47" s="1905"/>
      <c r="AG47" s="1895"/>
      <c r="AH47" s="1895"/>
      <c r="AI47" s="1895"/>
      <c r="AJ47" s="1895"/>
      <c r="AK47" s="1896"/>
      <c r="AL47" s="1895"/>
      <c r="AM47" s="1895"/>
      <c r="AN47" s="1895"/>
      <c r="AO47" s="1895"/>
      <c r="AP47" s="1896"/>
      <c r="AQ47" s="1101"/>
      <c r="AR47" s="1983"/>
      <c r="AS47" s="1984"/>
      <c r="AT47" s="1984"/>
      <c r="AU47" s="1984"/>
      <c r="AV47" s="1984"/>
      <c r="AW47" s="1984"/>
      <c r="AX47" s="1984"/>
      <c r="AY47" s="1984"/>
      <c r="AZ47" s="1985"/>
      <c r="BA47" s="1989"/>
      <c r="BB47" s="1990"/>
      <c r="BC47" s="1990"/>
      <c r="BD47" s="1990"/>
      <c r="BE47" s="1990"/>
      <c r="BF47" s="1990"/>
      <c r="BG47" s="1990"/>
      <c r="BH47" s="1990"/>
      <c r="BI47" s="1990"/>
      <c r="BJ47" s="1990"/>
      <c r="BK47" s="1991"/>
      <c r="BL47" s="1098"/>
      <c r="BM47" s="1962"/>
      <c r="BN47" s="1963"/>
      <c r="BO47" s="1963"/>
      <c r="BP47" s="1963"/>
      <c r="BQ47" s="1963"/>
      <c r="BR47" s="1963"/>
      <c r="BS47" s="1963"/>
      <c r="BT47" s="1963"/>
      <c r="BU47" s="1964"/>
      <c r="BV47" s="1965"/>
      <c r="BW47" s="1966"/>
      <c r="BX47" s="1966"/>
      <c r="BY47" s="1966"/>
      <c r="BZ47" s="1966"/>
      <c r="CA47" s="1966"/>
      <c r="CB47" s="1966"/>
      <c r="CC47" s="1966"/>
      <c r="CD47" s="1966"/>
      <c r="CE47" s="1966"/>
      <c r="CF47" s="1967"/>
      <c r="CG47" s="1097"/>
    </row>
    <row r="48" spans="1:85" ht="13.5" customHeight="1">
      <c r="A48" s="1097"/>
      <c r="B48" s="1098"/>
      <c r="C48" s="1098"/>
      <c r="D48" s="1098"/>
      <c r="E48" s="1098"/>
      <c r="F48" s="1098"/>
      <c r="G48" s="1098"/>
      <c r="H48" s="1098"/>
      <c r="I48" s="1098"/>
      <c r="J48" s="1098"/>
      <c r="K48" s="1098"/>
      <c r="L48" s="1098"/>
      <c r="M48" s="1098"/>
      <c r="N48" s="1098"/>
      <c r="O48" s="1098"/>
      <c r="P48" s="1098"/>
      <c r="Q48" s="1098"/>
      <c r="R48" s="1098"/>
      <c r="S48" s="1098"/>
      <c r="T48" s="1098"/>
      <c r="U48" s="1098"/>
      <c r="V48" s="1098"/>
      <c r="W48" s="1098"/>
      <c r="X48" s="1098"/>
      <c r="Y48" s="1098"/>
      <c r="Z48" s="1098"/>
      <c r="AA48" s="1098"/>
      <c r="AB48" s="1098"/>
      <c r="AC48" s="1098"/>
      <c r="AD48" s="1098"/>
      <c r="AE48" s="1098"/>
      <c r="AF48" s="1098"/>
      <c r="AG48" s="1098"/>
      <c r="AH48" s="1098"/>
      <c r="AI48" s="1098"/>
      <c r="AJ48" s="1098"/>
      <c r="AK48" s="1098"/>
      <c r="AL48" s="1098"/>
      <c r="AM48" s="1098"/>
      <c r="AN48" s="1098"/>
      <c r="AO48" s="1098"/>
      <c r="AP48" s="1098"/>
      <c r="AQ48" s="1101"/>
      <c r="AR48" s="1155"/>
      <c r="AS48" s="1101"/>
      <c r="AT48" s="1959" t="s">
        <v>1591</v>
      </c>
      <c r="AU48" s="1960"/>
      <c r="AV48" s="1960"/>
      <c r="AW48" s="1960"/>
      <c r="AX48" s="1960"/>
      <c r="AY48" s="1960"/>
      <c r="AZ48" s="1961"/>
      <c r="BA48" s="1995"/>
      <c r="BB48" s="1996"/>
      <c r="BC48" s="1996"/>
      <c r="BD48" s="1996"/>
      <c r="BE48" s="1996"/>
      <c r="BF48" s="1996"/>
      <c r="BG48" s="1996"/>
      <c r="BH48" s="1996"/>
      <c r="BI48" s="1996"/>
      <c r="BJ48" s="1996"/>
      <c r="BK48" s="1997"/>
      <c r="BL48" s="1098"/>
      <c r="BM48" s="1959" t="s">
        <v>1506</v>
      </c>
      <c r="BN48" s="1960"/>
      <c r="BO48" s="1960"/>
      <c r="BP48" s="1960"/>
      <c r="BQ48" s="1960"/>
      <c r="BR48" s="1960"/>
      <c r="BS48" s="1960"/>
      <c r="BT48" s="1960"/>
      <c r="BU48" s="1961"/>
      <c r="BV48" s="1838"/>
      <c r="BW48" s="1839"/>
      <c r="BX48" s="1839"/>
      <c r="BY48" s="1839"/>
      <c r="BZ48" s="1839"/>
      <c r="CA48" s="1839"/>
      <c r="CB48" s="1839"/>
      <c r="CC48" s="1839"/>
      <c r="CD48" s="1839"/>
      <c r="CE48" s="1839"/>
      <c r="CF48" s="1840"/>
      <c r="CG48" s="1097"/>
    </row>
    <row r="49" spans="1:85" ht="13.5" customHeight="1">
      <c r="A49" s="1097"/>
      <c r="B49" s="1105"/>
      <c r="C49" s="2001" t="s">
        <v>1592</v>
      </c>
      <c r="D49" s="2001"/>
      <c r="E49" s="2001"/>
      <c r="F49" s="2001"/>
      <c r="G49" s="2001"/>
      <c r="H49" s="1106"/>
      <c r="I49" s="1924"/>
      <c r="J49" s="1884"/>
      <c r="K49" s="1884"/>
      <c r="L49" s="1884"/>
      <c r="M49" s="1884"/>
      <c r="N49" s="1884"/>
      <c r="O49" s="1884"/>
      <c r="P49" s="1884"/>
      <c r="Q49" s="1884"/>
      <c r="R49" s="1884"/>
      <c r="S49" s="1884"/>
      <c r="T49" s="1884"/>
      <c r="U49" s="1884"/>
      <c r="V49" s="1885"/>
      <c r="W49" s="1105"/>
      <c r="X49" s="2003" t="s">
        <v>1593</v>
      </c>
      <c r="Y49" s="2003"/>
      <c r="Z49" s="2003"/>
      <c r="AA49" s="2003"/>
      <c r="AB49" s="2003"/>
      <c r="AC49" s="1106"/>
      <c r="AD49" s="1924"/>
      <c r="AE49" s="1884"/>
      <c r="AF49" s="1884"/>
      <c r="AG49" s="1884"/>
      <c r="AH49" s="1884"/>
      <c r="AI49" s="1884"/>
      <c r="AJ49" s="1884"/>
      <c r="AK49" s="1884"/>
      <c r="AL49" s="1884"/>
      <c r="AM49" s="1884"/>
      <c r="AN49" s="1884"/>
      <c r="AO49" s="1884"/>
      <c r="AP49" s="1885"/>
      <c r="AQ49" s="1101"/>
      <c r="AR49" s="1156"/>
      <c r="AS49" s="1157"/>
      <c r="AT49" s="1992"/>
      <c r="AU49" s="1993"/>
      <c r="AV49" s="1993"/>
      <c r="AW49" s="1993"/>
      <c r="AX49" s="1993"/>
      <c r="AY49" s="1993"/>
      <c r="AZ49" s="1994"/>
      <c r="BA49" s="1998"/>
      <c r="BB49" s="1999"/>
      <c r="BC49" s="1999"/>
      <c r="BD49" s="1999"/>
      <c r="BE49" s="1999"/>
      <c r="BF49" s="1999"/>
      <c r="BG49" s="1999"/>
      <c r="BH49" s="1999"/>
      <c r="BI49" s="1999"/>
      <c r="BJ49" s="1999"/>
      <c r="BK49" s="2000"/>
      <c r="BL49" s="1098"/>
      <c r="BM49" s="1962"/>
      <c r="BN49" s="1963"/>
      <c r="BO49" s="1963"/>
      <c r="BP49" s="1963"/>
      <c r="BQ49" s="1963"/>
      <c r="BR49" s="1963"/>
      <c r="BS49" s="1963"/>
      <c r="BT49" s="1963"/>
      <c r="BU49" s="1964"/>
      <c r="BV49" s="1965"/>
      <c r="BW49" s="1966"/>
      <c r="BX49" s="1966"/>
      <c r="BY49" s="1966"/>
      <c r="BZ49" s="1966"/>
      <c r="CA49" s="1966"/>
      <c r="CB49" s="1966"/>
      <c r="CC49" s="1966"/>
      <c r="CD49" s="1966"/>
      <c r="CE49" s="1966"/>
      <c r="CF49" s="1967"/>
      <c r="CG49" s="1097"/>
    </row>
    <row r="50" spans="1:85" ht="13.5" customHeight="1">
      <c r="A50" s="1097"/>
      <c r="B50" s="1109"/>
      <c r="C50" s="2005"/>
      <c r="D50" s="2005"/>
      <c r="E50" s="2005"/>
      <c r="F50" s="2005"/>
      <c r="G50" s="2005"/>
      <c r="H50" s="1110"/>
      <c r="I50" s="1886"/>
      <c r="J50" s="1827"/>
      <c r="K50" s="1827"/>
      <c r="L50" s="1827"/>
      <c r="M50" s="1827"/>
      <c r="N50" s="1827"/>
      <c r="O50" s="1827"/>
      <c r="P50" s="1827"/>
      <c r="Q50" s="1827"/>
      <c r="R50" s="1827"/>
      <c r="S50" s="1827"/>
      <c r="T50" s="1827"/>
      <c r="U50" s="1827"/>
      <c r="V50" s="1887"/>
      <c r="W50" s="1109"/>
      <c r="X50" s="2004"/>
      <c r="Y50" s="2004"/>
      <c r="Z50" s="2004"/>
      <c r="AA50" s="2004"/>
      <c r="AB50" s="2004"/>
      <c r="AC50" s="1110"/>
      <c r="AD50" s="1886"/>
      <c r="AE50" s="1827"/>
      <c r="AF50" s="1827"/>
      <c r="AG50" s="1827"/>
      <c r="AH50" s="1827"/>
      <c r="AI50" s="1827"/>
      <c r="AJ50" s="1827"/>
      <c r="AK50" s="1827"/>
      <c r="AL50" s="1827"/>
      <c r="AM50" s="1827"/>
      <c r="AN50" s="1827"/>
      <c r="AO50" s="1827"/>
      <c r="AP50" s="1887"/>
      <c r="AQ50" s="1101"/>
      <c r="AR50" s="1098"/>
      <c r="AS50" s="1098"/>
      <c r="AT50" s="1098"/>
      <c r="AU50" s="1098"/>
      <c r="AV50" s="1098"/>
      <c r="AW50" s="1098"/>
      <c r="AX50" s="1098"/>
      <c r="AY50" s="1098"/>
      <c r="AZ50" s="1098"/>
      <c r="BA50" s="1098"/>
      <c r="BB50" s="1098"/>
      <c r="BC50" s="1098"/>
      <c r="BD50" s="1098"/>
      <c r="BE50" s="1098"/>
      <c r="BF50" s="1098"/>
      <c r="BG50" s="1098"/>
      <c r="BH50" s="1098"/>
      <c r="BI50" s="1098"/>
      <c r="BJ50" s="1098"/>
      <c r="BK50" s="1098"/>
      <c r="BL50" s="1098"/>
      <c r="BM50" s="1155"/>
      <c r="BN50" s="1101"/>
      <c r="BO50" s="1959" t="s">
        <v>1591</v>
      </c>
      <c r="BP50" s="1960"/>
      <c r="BQ50" s="1960"/>
      <c r="BR50" s="1960"/>
      <c r="BS50" s="1960"/>
      <c r="BT50" s="1960"/>
      <c r="BU50" s="1961"/>
      <c r="BV50" s="1838"/>
      <c r="BW50" s="1839"/>
      <c r="BX50" s="1839"/>
      <c r="BY50" s="1839"/>
      <c r="BZ50" s="1839"/>
      <c r="CA50" s="1839"/>
      <c r="CB50" s="1839"/>
      <c r="CC50" s="1839"/>
      <c r="CD50" s="1839"/>
      <c r="CE50" s="1839"/>
      <c r="CF50" s="1840"/>
      <c r="CG50" s="1097"/>
    </row>
    <row r="51" spans="1:85" ht="13.5" customHeight="1">
      <c r="A51" s="1097"/>
      <c r="B51" s="1101"/>
      <c r="C51" s="1158"/>
      <c r="D51" s="1158"/>
      <c r="E51" s="1158"/>
      <c r="F51" s="1158"/>
      <c r="G51" s="1158"/>
      <c r="H51" s="1101"/>
      <c r="I51" s="1101"/>
      <c r="J51" s="1101"/>
      <c r="K51" s="1101"/>
      <c r="L51" s="1101"/>
      <c r="M51" s="1101"/>
      <c r="N51" s="1101"/>
      <c r="O51" s="1101"/>
      <c r="P51" s="1101"/>
      <c r="Q51" s="1101"/>
      <c r="R51" s="1101"/>
      <c r="S51" s="1101"/>
      <c r="T51" s="1101"/>
      <c r="U51" s="1101"/>
      <c r="V51" s="1101"/>
      <c r="W51" s="1101"/>
      <c r="X51" s="1159"/>
      <c r="Y51" s="1159"/>
      <c r="Z51" s="1159"/>
      <c r="AA51" s="1159"/>
      <c r="AB51" s="1159"/>
      <c r="AC51" s="1101"/>
      <c r="AD51" s="1101"/>
      <c r="AE51" s="1101"/>
      <c r="AF51" s="1101"/>
      <c r="AG51" s="1101"/>
      <c r="AH51" s="1101"/>
      <c r="AI51" s="1101"/>
      <c r="AJ51" s="1101"/>
      <c r="AK51" s="1101"/>
      <c r="AL51" s="1101"/>
      <c r="AM51" s="1101"/>
      <c r="AN51" s="1101"/>
      <c r="AO51" s="1101"/>
      <c r="AP51" s="1101"/>
      <c r="AQ51" s="1101"/>
      <c r="AR51" s="1098"/>
      <c r="AS51" s="1098"/>
      <c r="AT51" s="1098"/>
      <c r="AU51" s="1098"/>
      <c r="AV51" s="1098"/>
      <c r="AW51" s="1098"/>
      <c r="AX51" s="1098"/>
      <c r="AY51" s="1098"/>
      <c r="AZ51" s="1098"/>
      <c r="BA51" s="1098"/>
      <c r="BB51" s="1098"/>
      <c r="BC51" s="1098"/>
      <c r="BD51" s="1098"/>
      <c r="BE51" s="1098"/>
      <c r="BF51" s="1098"/>
      <c r="BG51" s="1098"/>
      <c r="BH51" s="1098"/>
      <c r="BI51" s="1098"/>
      <c r="BJ51" s="1098"/>
      <c r="BK51" s="1098"/>
      <c r="BL51" s="1098"/>
      <c r="BM51" s="1155"/>
      <c r="BN51" s="1101"/>
      <c r="BO51" s="1962"/>
      <c r="BP51" s="1963"/>
      <c r="BQ51" s="1963"/>
      <c r="BR51" s="1963"/>
      <c r="BS51" s="1963"/>
      <c r="BT51" s="1963"/>
      <c r="BU51" s="1964"/>
      <c r="BV51" s="1965"/>
      <c r="BW51" s="1966"/>
      <c r="BX51" s="1966"/>
      <c r="BY51" s="1966"/>
      <c r="BZ51" s="1966"/>
      <c r="CA51" s="1966"/>
      <c r="CB51" s="1966"/>
      <c r="CC51" s="1966"/>
      <c r="CD51" s="1966"/>
      <c r="CE51" s="1966"/>
      <c r="CF51" s="1967"/>
      <c r="CG51" s="1097"/>
    </row>
    <row r="52" spans="1:85" ht="13.5" customHeight="1">
      <c r="A52" s="1097"/>
      <c r="B52" s="1160"/>
      <c r="C52" s="2001" t="s">
        <v>1594</v>
      </c>
      <c r="D52" s="1814"/>
      <c r="E52" s="1814"/>
      <c r="F52" s="1814"/>
      <c r="G52" s="1814"/>
      <c r="H52" s="1161"/>
      <c r="I52" s="2002"/>
      <c r="J52" s="1863"/>
      <c r="K52" s="1863"/>
      <c r="L52" s="1863"/>
      <c r="M52" s="1863"/>
      <c r="N52" s="1863"/>
      <c r="O52" s="1863"/>
      <c r="P52" s="1863"/>
      <c r="Q52" s="1863"/>
      <c r="R52" s="1863"/>
      <c r="S52" s="1863"/>
      <c r="T52" s="1863"/>
      <c r="U52" s="1863"/>
      <c r="V52" s="1864"/>
      <c r="W52" s="1160"/>
      <c r="X52" s="2003" t="s">
        <v>1593</v>
      </c>
      <c r="Y52" s="2003"/>
      <c r="Z52" s="2003"/>
      <c r="AA52" s="2003"/>
      <c r="AB52" s="2003"/>
      <c r="AC52" s="1161"/>
      <c r="AD52" s="2002"/>
      <c r="AE52" s="1863"/>
      <c r="AF52" s="1863"/>
      <c r="AG52" s="1863"/>
      <c r="AH52" s="1863"/>
      <c r="AI52" s="1863"/>
      <c r="AJ52" s="1863"/>
      <c r="AK52" s="1863"/>
      <c r="AL52" s="1863"/>
      <c r="AM52" s="1863"/>
      <c r="AN52" s="1863"/>
      <c r="AO52" s="1863"/>
      <c r="AP52" s="1864"/>
      <c r="AQ52" s="1101"/>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155"/>
      <c r="BN52" s="1101"/>
      <c r="BO52" s="1838" t="s">
        <v>1509</v>
      </c>
      <c r="BP52" s="1839"/>
      <c r="BQ52" s="1839"/>
      <c r="BR52" s="1839"/>
      <c r="BS52" s="1839"/>
      <c r="BT52" s="1839"/>
      <c r="BU52" s="1840"/>
      <c r="BV52" s="1838"/>
      <c r="BW52" s="1839"/>
      <c r="BX52" s="1839"/>
      <c r="BY52" s="1839"/>
      <c r="BZ52" s="1839"/>
      <c r="CA52" s="1839"/>
      <c r="CB52" s="1839"/>
      <c r="CC52" s="1839"/>
      <c r="CD52" s="1839"/>
      <c r="CE52" s="1839"/>
      <c r="CF52" s="1840"/>
      <c r="CG52" s="1097"/>
    </row>
    <row r="53" spans="1:85" ht="13.5" customHeight="1">
      <c r="A53" s="1097"/>
      <c r="B53" s="1156"/>
      <c r="C53" s="1816"/>
      <c r="D53" s="1816"/>
      <c r="E53" s="1816"/>
      <c r="F53" s="1816"/>
      <c r="G53" s="1816"/>
      <c r="H53" s="1162"/>
      <c r="I53" s="1865"/>
      <c r="J53" s="1866"/>
      <c r="K53" s="1866"/>
      <c r="L53" s="1866"/>
      <c r="M53" s="1866"/>
      <c r="N53" s="1866"/>
      <c r="O53" s="1866"/>
      <c r="P53" s="1866"/>
      <c r="Q53" s="1866"/>
      <c r="R53" s="1866"/>
      <c r="S53" s="1866"/>
      <c r="T53" s="1866"/>
      <c r="U53" s="1866"/>
      <c r="V53" s="1867"/>
      <c r="W53" s="1156"/>
      <c r="X53" s="2004"/>
      <c r="Y53" s="2004"/>
      <c r="Z53" s="2004"/>
      <c r="AA53" s="2004"/>
      <c r="AB53" s="2004"/>
      <c r="AC53" s="1162"/>
      <c r="AD53" s="1865"/>
      <c r="AE53" s="1866"/>
      <c r="AF53" s="1866"/>
      <c r="AG53" s="1866"/>
      <c r="AH53" s="1866"/>
      <c r="AI53" s="1866"/>
      <c r="AJ53" s="1866"/>
      <c r="AK53" s="1866"/>
      <c r="AL53" s="1866"/>
      <c r="AM53" s="1866"/>
      <c r="AN53" s="1866"/>
      <c r="AO53" s="1866"/>
      <c r="AP53" s="1867"/>
      <c r="AQ53" s="1101"/>
      <c r="AR53" s="1098"/>
      <c r="AS53" s="1098"/>
      <c r="AT53" s="1098"/>
      <c r="AU53" s="1098"/>
      <c r="AV53" s="1098"/>
      <c r="AW53" s="1098"/>
      <c r="AX53" s="1098"/>
      <c r="AY53" s="1098"/>
      <c r="AZ53" s="1098"/>
      <c r="BA53" s="1098"/>
      <c r="BB53" s="1098"/>
      <c r="BC53" s="1098"/>
      <c r="BD53" s="1098"/>
      <c r="BE53" s="1098"/>
      <c r="BF53" s="1098"/>
      <c r="BG53" s="1098"/>
      <c r="BH53" s="1098"/>
      <c r="BI53" s="1098"/>
      <c r="BJ53" s="1098"/>
      <c r="BK53" s="1098"/>
      <c r="BL53" s="1098"/>
      <c r="BM53" s="1156"/>
      <c r="BN53" s="1157"/>
      <c r="BO53" s="1841"/>
      <c r="BP53" s="1842"/>
      <c r="BQ53" s="1842"/>
      <c r="BR53" s="1842"/>
      <c r="BS53" s="1842"/>
      <c r="BT53" s="1842"/>
      <c r="BU53" s="1843"/>
      <c r="BV53" s="1841"/>
      <c r="BW53" s="1842"/>
      <c r="BX53" s="1842"/>
      <c r="BY53" s="1842"/>
      <c r="BZ53" s="1842"/>
      <c r="CA53" s="1842"/>
      <c r="CB53" s="1842"/>
      <c r="CC53" s="1842"/>
      <c r="CD53" s="1842"/>
      <c r="CE53" s="1842"/>
      <c r="CF53" s="1843"/>
      <c r="CG53" s="1097"/>
    </row>
    <row r="54" spans="1:85" ht="13.5" customHeight="1">
      <c r="A54" s="1097"/>
      <c r="B54" s="1105"/>
      <c r="C54" s="2001" t="s">
        <v>1595</v>
      </c>
      <c r="D54" s="2001"/>
      <c r="E54" s="2001"/>
      <c r="F54" s="2001"/>
      <c r="G54" s="2001"/>
      <c r="H54" s="1106"/>
      <c r="I54" s="1924"/>
      <c r="J54" s="1884"/>
      <c r="K54" s="1884"/>
      <c r="L54" s="1884"/>
      <c r="M54" s="1884"/>
      <c r="N54" s="1884"/>
      <c r="O54" s="1884"/>
      <c r="P54" s="1884"/>
      <c r="Q54" s="1884"/>
      <c r="R54" s="1884"/>
      <c r="S54" s="1884"/>
      <c r="T54" s="1884"/>
      <c r="U54" s="1884"/>
      <c r="V54" s="1885"/>
      <c r="W54" s="1105"/>
      <c r="X54" s="2003" t="s">
        <v>1593</v>
      </c>
      <c r="Y54" s="2003"/>
      <c r="Z54" s="2003"/>
      <c r="AA54" s="2003"/>
      <c r="AB54" s="2003"/>
      <c r="AC54" s="1106"/>
      <c r="AD54" s="1924"/>
      <c r="AE54" s="1884"/>
      <c r="AF54" s="1884"/>
      <c r="AG54" s="1884"/>
      <c r="AH54" s="1884"/>
      <c r="AI54" s="1884"/>
      <c r="AJ54" s="1884"/>
      <c r="AK54" s="1884"/>
      <c r="AL54" s="1884"/>
      <c r="AM54" s="1884"/>
      <c r="AN54" s="1884"/>
      <c r="AO54" s="1884"/>
      <c r="AP54" s="1885"/>
      <c r="AQ54" s="1101"/>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100"/>
      <c r="BN54" s="1100"/>
      <c r="BO54" s="1100"/>
      <c r="BP54" s="1100"/>
      <c r="BQ54" s="1100"/>
      <c r="BR54" s="1100"/>
      <c r="BS54" s="1100"/>
      <c r="BT54" s="1100"/>
      <c r="BU54" s="1100"/>
      <c r="BV54" s="1100"/>
      <c r="BW54" s="1100"/>
      <c r="BX54" s="1100"/>
      <c r="BY54" s="1100"/>
      <c r="BZ54" s="1100"/>
      <c r="CA54" s="1100"/>
      <c r="CB54" s="1100"/>
      <c r="CC54" s="1100"/>
      <c r="CD54" s="1100"/>
      <c r="CE54" s="1100"/>
      <c r="CF54" s="1100"/>
      <c r="CG54" s="1097"/>
    </row>
    <row r="55" spans="1:85" ht="13.5" customHeight="1">
      <c r="A55" s="1097"/>
      <c r="B55" s="1109"/>
      <c r="C55" s="2005"/>
      <c r="D55" s="2005"/>
      <c r="E55" s="2005"/>
      <c r="F55" s="2005"/>
      <c r="G55" s="2005"/>
      <c r="H55" s="1110"/>
      <c r="I55" s="1886"/>
      <c r="J55" s="1827"/>
      <c r="K55" s="1827"/>
      <c r="L55" s="1827"/>
      <c r="M55" s="1827"/>
      <c r="N55" s="1827"/>
      <c r="O55" s="1827"/>
      <c r="P55" s="1827"/>
      <c r="Q55" s="1827"/>
      <c r="R55" s="1827"/>
      <c r="S55" s="1827"/>
      <c r="T55" s="1827"/>
      <c r="U55" s="1827"/>
      <c r="V55" s="1887"/>
      <c r="W55" s="1109"/>
      <c r="X55" s="2004"/>
      <c r="Y55" s="2004"/>
      <c r="Z55" s="2004"/>
      <c r="AA55" s="2004"/>
      <c r="AB55" s="2004"/>
      <c r="AC55" s="1110"/>
      <c r="AD55" s="1886"/>
      <c r="AE55" s="1827"/>
      <c r="AF55" s="1827"/>
      <c r="AG55" s="1827"/>
      <c r="AH55" s="1827"/>
      <c r="AI55" s="1827"/>
      <c r="AJ55" s="1827"/>
      <c r="AK55" s="1827"/>
      <c r="AL55" s="1827"/>
      <c r="AM55" s="1827"/>
      <c r="AN55" s="1827"/>
      <c r="AO55" s="1827"/>
      <c r="AP55" s="1887"/>
      <c r="AQ55" s="1101"/>
      <c r="AR55" s="2040" t="s">
        <v>1596</v>
      </c>
      <c r="AS55" s="2040"/>
      <c r="AT55" s="2040"/>
      <c r="AU55" s="2040"/>
      <c r="AV55" s="2040"/>
      <c r="AW55" s="2040"/>
      <c r="AX55" s="2040"/>
      <c r="AY55" s="2040"/>
      <c r="AZ55" s="2043" t="s">
        <v>1597</v>
      </c>
      <c r="BA55" s="2043"/>
      <c r="BB55" s="2043"/>
      <c r="BC55" s="2043"/>
      <c r="BD55" s="2043"/>
      <c r="BE55" s="2043"/>
      <c r="BF55" s="2065" t="s">
        <v>1599</v>
      </c>
      <c r="BG55" s="2016"/>
      <c r="BH55" s="2016"/>
      <c r="BI55" s="2016"/>
      <c r="BJ55" s="2016"/>
      <c r="BK55" s="2016"/>
      <c r="BL55" s="2016"/>
      <c r="BM55" s="2017"/>
      <c r="BN55" s="2006" t="s">
        <v>1597</v>
      </c>
      <c r="BO55" s="2007"/>
      <c r="BP55" s="2007"/>
      <c r="BQ55" s="2007"/>
      <c r="BR55" s="2007"/>
      <c r="BS55" s="2008"/>
      <c r="BT55" s="2015" t="s">
        <v>1600</v>
      </c>
      <c r="BU55" s="2016"/>
      <c r="BV55" s="2016"/>
      <c r="BW55" s="2016"/>
      <c r="BX55" s="2016"/>
      <c r="BY55" s="2016"/>
      <c r="BZ55" s="2017"/>
      <c r="CA55" s="2006" t="s">
        <v>1597</v>
      </c>
      <c r="CB55" s="2007"/>
      <c r="CC55" s="2007"/>
      <c r="CD55" s="2007"/>
      <c r="CE55" s="2007"/>
      <c r="CF55" s="2008"/>
      <c r="CG55" s="1097"/>
    </row>
    <row r="56" spans="1:85" ht="13.5" customHeight="1">
      <c r="A56" s="1097"/>
      <c r="B56" s="1105"/>
      <c r="C56" s="2024" t="s">
        <v>1601</v>
      </c>
      <c r="D56" s="2024"/>
      <c r="E56" s="2024"/>
      <c r="F56" s="2024"/>
      <c r="G56" s="2024"/>
      <c r="H56" s="1106"/>
      <c r="I56" s="2026" t="s">
        <v>1589</v>
      </c>
      <c r="J56" s="2027"/>
      <c r="K56" s="2027"/>
      <c r="L56" s="2027"/>
      <c r="M56" s="2027"/>
      <c r="N56" s="2027"/>
      <c r="O56" s="2027"/>
      <c r="P56" s="2027"/>
      <c r="Q56" s="2027"/>
      <c r="R56" s="2027"/>
      <c r="S56" s="2027"/>
      <c r="T56" s="2027"/>
      <c r="U56" s="2027"/>
      <c r="V56" s="2028"/>
      <c r="W56" s="1105"/>
      <c r="X56" s="2032" t="s">
        <v>1591</v>
      </c>
      <c r="Y56" s="2032"/>
      <c r="Z56" s="2032"/>
      <c r="AA56" s="2032"/>
      <c r="AB56" s="2032"/>
      <c r="AC56" s="1106"/>
      <c r="AD56" s="2034"/>
      <c r="AE56" s="2035"/>
      <c r="AF56" s="2035"/>
      <c r="AG56" s="2035"/>
      <c r="AH56" s="2035"/>
      <c r="AI56" s="2035"/>
      <c r="AJ56" s="2035"/>
      <c r="AK56" s="2035"/>
      <c r="AL56" s="2035"/>
      <c r="AM56" s="2035"/>
      <c r="AN56" s="2035"/>
      <c r="AO56" s="2035"/>
      <c r="AP56" s="2036"/>
      <c r="AQ56" s="1101"/>
      <c r="AR56" s="2041"/>
      <c r="AS56" s="2041"/>
      <c r="AT56" s="2041"/>
      <c r="AU56" s="2041"/>
      <c r="AV56" s="2041"/>
      <c r="AW56" s="2041"/>
      <c r="AX56" s="2041"/>
      <c r="AY56" s="2041"/>
      <c r="AZ56" s="2044"/>
      <c r="BA56" s="2044"/>
      <c r="BB56" s="2044"/>
      <c r="BC56" s="2044"/>
      <c r="BD56" s="2044"/>
      <c r="BE56" s="2044"/>
      <c r="BF56" s="2019"/>
      <c r="BG56" s="2019"/>
      <c r="BH56" s="2019"/>
      <c r="BI56" s="2019"/>
      <c r="BJ56" s="2019"/>
      <c r="BK56" s="2019"/>
      <c r="BL56" s="2019"/>
      <c r="BM56" s="2020"/>
      <c r="BN56" s="2009"/>
      <c r="BO56" s="2010"/>
      <c r="BP56" s="2010"/>
      <c r="BQ56" s="2010"/>
      <c r="BR56" s="2010"/>
      <c r="BS56" s="2011"/>
      <c r="BT56" s="2018"/>
      <c r="BU56" s="2019"/>
      <c r="BV56" s="2019"/>
      <c r="BW56" s="2019"/>
      <c r="BX56" s="2019"/>
      <c r="BY56" s="2019"/>
      <c r="BZ56" s="2020"/>
      <c r="CA56" s="2009"/>
      <c r="CB56" s="2010"/>
      <c r="CC56" s="2010"/>
      <c r="CD56" s="2010"/>
      <c r="CE56" s="2010"/>
      <c r="CF56" s="2011"/>
      <c r="CG56" s="1097"/>
    </row>
    <row r="57" spans="1:85" ht="13.5" customHeight="1">
      <c r="A57" s="1097"/>
      <c r="B57" s="1109"/>
      <c r="C57" s="2025"/>
      <c r="D57" s="2025"/>
      <c r="E57" s="2025"/>
      <c r="F57" s="2025"/>
      <c r="G57" s="2025"/>
      <c r="H57" s="1110"/>
      <c r="I57" s="2029"/>
      <c r="J57" s="2030"/>
      <c r="K57" s="2030"/>
      <c r="L57" s="2030"/>
      <c r="M57" s="2030"/>
      <c r="N57" s="2030"/>
      <c r="O57" s="2030"/>
      <c r="P57" s="2030"/>
      <c r="Q57" s="2030"/>
      <c r="R57" s="2030"/>
      <c r="S57" s="2030"/>
      <c r="T57" s="2030"/>
      <c r="U57" s="2030"/>
      <c r="V57" s="2031"/>
      <c r="W57" s="1109"/>
      <c r="X57" s="2033"/>
      <c r="Y57" s="2033"/>
      <c r="Z57" s="2033"/>
      <c r="AA57" s="2033"/>
      <c r="AB57" s="2033"/>
      <c r="AC57" s="1110"/>
      <c r="AD57" s="2037"/>
      <c r="AE57" s="2038"/>
      <c r="AF57" s="2038"/>
      <c r="AG57" s="2038"/>
      <c r="AH57" s="2038"/>
      <c r="AI57" s="2038"/>
      <c r="AJ57" s="2038"/>
      <c r="AK57" s="2038"/>
      <c r="AL57" s="2038"/>
      <c r="AM57" s="2038"/>
      <c r="AN57" s="2038"/>
      <c r="AO57" s="2038"/>
      <c r="AP57" s="2039"/>
      <c r="AQ57" s="1101"/>
      <c r="AR57" s="2042"/>
      <c r="AS57" s="2042"/>
      <c r="AT57" s="2042"/>
      <c r="AU57" s="2042"/>
      <c r="AV57" s="2042"/>
      <c r="AW57" s="2042"/>
      <c r="AX57" s="2042"/>
      <c r="AY57" s="2042"/>
      <c r="AZ57" s="2045"/>
      <c r="BA57" s="2045"/>
      <c r="BB57" s="2045"/>
      <c r="BC57" s="2045"/>
      <c r="BD57" s="2045"/>
      <c r="BE57" s="2045"/>
      <c r="BF57" s="2022"/>
      <c r="BG57" s="2022"/>
      <c r="BH57" s="2022"/>
      <c r="BI57" s="2022"/>
      <c r="BJ57" s="2022"/>
      <c r="BK57" s="2022"/>
      <c r="BL57" s="2022"/>
      <c r="BM57" s="2023"/>
      <c r="BN57" s="2012"/>
      <c r="BO57" s="2013"/>
      <c r="BP57" s="2013"/>
      <c r="BQ57" s="2013"/>
      <c r="BR57" s="2013"/>
      <c r="BS57" s="2014"/>
      <c r="BT57" s="2021"/>
      <c r="BU57" s="2022"/>
      <c r="BV57" s="2022"/>
      <c r="BW57" s="2022"/>
      <c r="BX57" s="2022"/>
      <c r="BY57" s="2022"/>
      <c r="BZ57" s="2023"/>
      <c r="CA57" s="2012"/>
      <c r="CB57" s="2013"/>
      <c r="CC57" s="2013"/>
      <c r="CD57" s="2013"/>
      <c r="CE57" s="2013"/>
      <c r="CF57" s="2014"/>
      <c r="CG57" s="1097"/>
    </row>
    <row r="58" spans="1:85" ht="13.5" customHeight="1">
      <c r="A58" s="1097"/>
      <c r="B58" s="1107"/>
      <c r="C58" s="2024" t="s">
        <v>1602</v>
      </c>
      <c r="D58" s="2024"/>
      <c r="E58" s="2024"/>
      <c r="F58" s="2024"/>
      <c r="G58" s="2024"/>
      <c r="H58" s="1108"/>
      <c r="I58" s="2046"/>
      <c r="J58" s="2047"/>
      <c r="K58" s="2047"/>
      <c r="L58" s="2047"/>
      <c r="M58" s="2047"/>
      <c r="N58" s="2047"/>
      <c r="O58" s="2047"/>
      <c r="P58" s="2047"/>
      <c r="Q58" s="2047"/>
      <c r="R58" s="2047"/>
      <c r="S58" s="2047"/>
      <c r="T58" s="2047"/>
      <c r="U58" s="2047"/>
      <c r="V58" s="2048"/>
      <c r="W58" s="1107"/>
      <c r="X58" s="2032" t="s">
        <v>1591</v>
      </c>
      <c r="Y58" s="2032"/>
      <c r="Z58" s="2032"/>
      <c r="AA58" s="2032"/>
      <c r="AB58" s="2032"/>
      <c r="AC58" s="1108"/>
      <c r="AD58" s="2052"/>
      <c r="AE58" s="2053"/>
      <c r="AF58" s="2053"/>
      <c r="AG58" s="2053"/>
      <c r="AH58" s="2053"/>
      <c r="AI58" s="2053"/>
      <c r="AJ58" s="2053"/>
      <c r="AK58" s="2053"/>
      <c r="AL58" s="2053"/>
      <c r="AM58" s="2053"/>
      <c r="AN58" s="2053"/>
      <c r="AO58" s="2053"/>
      <c r="AP58" s="2054"/>
      <c r="AQ58" s="1101"/>
      <c r="AR58" s="1163"/>
      <c r="AS58" s="1163"/>
      <c r="AT58" s="1163"/>
      <c r="AU58" s="1163"/>
      <c r="AV58" s="1163"/>
      <c r="AW58" s="1163"/>
      <c r="AX58" s="1163"/>
      <c r="AY58" s="1163"/>
      <c r="AZ58" s="1164"/>
      <c r="BA58" s="1164"/>
      <c r="BB58" s="1164"/>
      <c r="BC58" s="1164"/>
      <c r="BD58" s="1164"/>
      <c r="BE58" s="1164"/>
      <c r="BF58" s="1165"/>
      <c r="BG58" s="1165"/>
      <c r="BH58" s="1165"/>
      <c r="BI58" s="1165"/>
      <c r="BJ58" s="1165"/>
      <c r="BK58" s="1165"/>
      <c r="BL58" s="1165"/>
      <c r="BM58" s="1165"/>
      <c r="BN58" s="1164"/>
      <c r="BO58" s="1164"/>
      <c r="BP58" s="1164"/>
      <c r="BQ58" s="1164"/>
      <c r="BR58" s="1164"/>
      <c r="BS58" s="1164"/>
      <c r="BT58" s="1165"/>
      <c r="BU58" s="1165"/>
      <c r="BV58" s="1165"/>
      <c r="BW58" s="1165"/>
      <c r="BX58" s="1165"/>
      <c r="BY58" s="1165"/>
      <c r="BZ58" s="1165"/>
      <c r="CA58" s="1164"/>
      <c r="CB58" s="1164"/>
      <c r="CC58" s="1164"/>
      <c r="CD58" s="1164"/>
      <c r="CE58" s="1164"/>
      <c r="CF58" s="1164"/>
      <c r="CG58" s="1097"/>
    </row>
    <row r="59" spans="1:85" ht="13.5" customHeight="1">
      <c r="A59" s="1097"/>
      <c r="B59" s="1107"/>
      <c r="C59" s="2025"/>
      <c r="D59" s="2025"/>
      <c r="E59" s="2025"/>
      <c r="F59" s="2025"/>
      <c r="G59" s="2025"/>
      <c r="H59" s="1108"/>
      <c r="I59" s="2049"/>
      <c r="J59" s="2050"/>
      <c r="K59" s="2050"/>
      <c r="L59" s="2050"/>
      <c r="M59" s="2050"/>
      <c r="N59" s="2050"/>
      <c r="O59" s="2050"/>
      <c r="P59" s="2050"/>
      <c r="Q59" s="2050"/>
      <c r="R59" s="2050"/>
      <c r="S59" s="2050"/>
      <c r="T59" s="2050"/>
      <c r="U59" s="2050"/>
      <c r="V59" s="2051"/>
      <c r="W59" s="1107"/>
      <c r="X59" s="2033"/>
      <c r="Y59" s="2033"/>
      <c r="Z59" s="2033"/>
      <c r="AA59" s="2033"/>
      <c r="AB59" s="2033"/>
      <c r="AC59" s="1108"/>
      <c r="AD59" s="2055"/>
      <c r="AE59" s="2056"/>
      <c r="AF59" s="2056"/>
      <c r="AG59" s="2056"/>
      <c r="AH59" s="2056"/>
      <c r="AI59" s="2056"/>
      <c r="AJ59" s="2056"/>
      <c r="AK59" s="2056"/>
      <c r="AL59" s="2056"/>
      <c r="AM59" s="2056"/>
      <c r="AN59" s="2056"/>
      <c r="AO59" s="2056"/>
      <c r="AP59" s="2057"/>
      <c r="AQ59" s="1101"/>
      <c r="AR59" s="1097" t="s">
        <v>1604</v>
      </c>
      <c r="AS59" s="1097"/>
      <c r="AT59" s="1097"/>
      <c r="AU59" s="1097"/>
      <c r="AV59" s="1097" t="s">
        <v>1605</v>
      </c>
      <c r="AW59" s="1097"/>
      <c r="AX59" s="1097"/>
      <c r="AY59" s="1097"/>
      <c r="AZ59" s="1097"/>
      <c r="BA59" s="1097"/>
      <c r="BB59" s="1097"/>
      <c r="BC59" s="1097"/>
      <c r="BD59" s="1097"/>
      <c r="BE59" s="1097"/>
      <c r="BF59" s="1097"/>
      <c r="BG59" s="1097"/>
      <c r="BH59" s="1097"/>
      <c r="BI59" s="1097"/>
      <c r="BJ59" s="1097"/>
      <c r="BK59" s="1097"/>
      <c r="BL59" s="1097"/>
      <c r="BM59" s="1097"/>
      <c r="BN59" s="1097"/>
      <c r="BO59" s="1097"/>
      <c r="BP59" s="1097"/>
      <c r="BQ59" s="1097"/>
      <c r="BR59" s="1097"/>
      <c r="BS59" s="1097"/>
      <c r="BT59" s="1097"/>
      <c r="BU59" s="1097"/>
      <c r="BV59" s="1097"/>
      <c r="BW59" s="1097"/>
      <c r="BX59" s="1097"/>
      <c r="BY59" s="1097"/>
      <c r="BZ59" s="1097"/>
      <c r="CA59" s="1097"/>
      <c r="CB59" s="1097"/>
      <c r="CC59" s="1097"/>
      <c r="CD59" s="1097"/>
      <c r="CE59" s="1097"/>
      <c r="CF59" s="1097"/>
      <c r="CG59" s="1097"/>
    </row>
    <row r="60" spans="1:85" ht="13.5" customHeight="1">
      <c r="A60" s="1097"/>
      <c r="B60" s="1160"/>
      <c r="C60" s="2001" t="s">
        <v>1606</v>
      </c>
      <c r="D60" s="2001"/>
      <c r="E60" s="2001"/>
      <c r="F60" s="2001"/>
      <c r="G60" s="2001"/>
      <c r="H60" s="1161"/>
      <c r="I60" s="2059"/>
      <c r="J60" s="2060"/>
      <c r="K60" s="2060"/>
      <c r="L60" s="2060"/>
      <c r="M60" s="2060"/>
      <c r="N60" s="2060"/>
      <c r="O60" s="2060"/>
      <c r="P60" s="2060"/>
      <c r="Q60" s="2060"/>
      <c r="R60" s="2060"/>
      <c r="S60" s="2060"/>
      <c r="T60" s="2060"/>
      <c r="U60" s="2060"/>
      <c r="V60" s="2061"/>
      <c r="W60" s="1160"/>
      <c r="X60" s="2001" t="s">
        <v>1606</v>
      </c>
      <c r="Y60" s="2001"/>
      <c r="Z60" s="2001"/>
      <c r="AA60" s="2001"/>
      <c r="AB60" s="2001"/>
      <c r="AC60" s="1161"/>
      <c r="AD60" s="2002"/>
      <c r="AE60" s="1863"/>
      <c r="AF60" s="1863"/>
      <c r="AG60" s="1863"/>
      <c r="AH60" s="1863"/>
      <c r="AI60" s="1863"/>
      <c r="AJ60" s="1863"/>
      <c r="AK60" s="1863"/>
      <c r="AL60" s="1863"/>
      <c r="AM60" s="1863"/>
      <c r="AN60" s="1863"/>
      <c r="AO60" s="1863"/>
      <c r="AP60" s="1864"/>
      <c r="AQ60" s="1101"/>
      <c r="AR60" s="1097" t="s">
        <v>1607</v>
      </c>
      <c r="AS60" s="1097"/>
      <c r="AT60" s="1097"/>
      <c r="AU60" s="1097"/>
      <c r="AV60" s="2066" t="s">
        <v>1608</v>
      </c>
      <c r="AW60" s="2067"/>
      <c r="AX60" s="2067"/>
      <c r="AY60" s="2067"/>
      <c r="AZ60" s="2067"/>
      <c r="BA60" s="2067"/>
      <c r="BB60" s="2067"/>
      <c r="BC60" s="2067"/>
      <c r="BD60" s="2067"/>
      <c r="BE60" s="2067"/>
      <c r="BF60" s="2067"/>
      <c r="BG60" s="2067"/>
      <c r="BH60" s="2067"/>
      <c r="BI60" s="2067"/>
      <c r="BJ60" s="2067"/>
      <c r="BK60" s="2067"/>
      <c r="BL60" s="2067"/>
      <c r="BM60" s="2067"/>
      <c r="BN60" s="2067"/>
      <c r="BO60" s="2067"/>
      <c r="BP60" s="2067"/>
      <c r="BQ60" s="2067"/>
      <c r="BR60" s="2067"/>
      <c r="BS60" s="2067"/>
      <c r="BT60" s="2067"/>
      <c r="BU60" s="2067"/>
      <c r="BV60" s="2067"/>
      <c r="BW60" s="2067"/>
      <c r="BX60" s="2067"/>
      <c r="BY60" s="2067"/>
      <c r="BZ60" s="2067"/>
      <c r="CA60" s="2067"/>
      <c r="CB60" s="2067"/>
      <c r="CC60" s="2067"/>
      <c r="CD60" s="2067"/>
      <c r="CE60" s="2067"/>
      <c r="CF60" s="2067"/>
      <c r="CG60" s="1097"/>
    </row>
    <row r="61" spans="1:85" ht="13.5" customHeight="1">
      <c r="A61" s="1097"/>
      <c r="B61" s="1155"/>
      <c r="C61" s="2058"/>
      <c r="D61" s="2058"/>
      <c r="E61" s="2058"/>
      <c r="F61" s="2058"/>
      <c r="G61" s="2058"/>
      <c r="H61" s="1166"/>
      <c r="I61" s="2062"/>
      <c r="J61" s="2063"/>
      <c r="K61" s="2063"/>
      <c r="L61" s="2063"/>
      <c r="M61" s="2063"/>
      <c r="N61" s="2063"/>
      <c r="O61" s="2063"/>
      <c r="P61" s="2063"/>
      <c r="Q61" s="2063"/>
      <c r="R61" s="2063"/>
      <c r="S61" s="2063"/>
      <c r="T61" s="2063"/>
      <c r="U61" s="2063"/>
      <c r="V61" s="2064"/>
      <c r="W61" s="1155"/>
      <c r="X61" s="2058"/>
      <c r="Y61" s="2058"/>
      <c r="Z61" s="2058"/>
      <c r="AA61" s="2058"/>
      <c r="AB61" s="2058"/>
      <c r="AC61" s="1166"/>
      <c r="AD61" s="1865"/>
      <c r="AE61" s="1866"/>
      <c r="AF61" s="1866"/>
      <c r="AG61" s="1866"/>
      <c r="AH61" s="1866"/>
      <c r="AI61" s="1866"/>
      <c r="AJ61" s="1866"/>
      <c r="AK61" s="1866"/>
      <c r="AL61" s="1866"/>
      <c r="AM61" s="1866"/>
      <c r="AN61" s="1866"/>
      <c r="AO61" s="1866"/>
      <c r="AP61" s="1867"/>
      <c r="AQ61" s="1101"/>
      <c r="AR61" s="1097"/>
      <c r="AS61" s="1097"/>
      <c r="AT61" s="1097"/>
      <c r="AU61" s="1097"/>
      <c r="AV61" s="2067"/>
      <c r="AW61" s="2067"/>
      <c r="AX61" s="2067"/>
      <c r="AY61" s="2067"/>
      <c r="AZ61" s="2067"/>
      <c r="BA61" s="2067"/>
      <c r="BB61" s="2067"/>
      <c r="BC61" s="2067"/>
      <c r="BD61" s="2067"/>
      <c r="BE61" s="2067"/>
      <c r="BF61" s="2067"/>
      <c r="BG61" s="2067"/>
      <c r="BH61" s="2067"/>
      <c r="BI61" s="2067"/>
      <c r="BJ61" s="2067"/>
      <c r="BK61" s="2067"/>
      <c r="BL61" s="2067"/>
      <c r="BM61" s="2067"/>
      <c r="BN61" s="2067"/>
      <c r="BO61" s="2067"/>
      <c r="BP61" s="2067"/>
      <c r="BQ61" s="2067"/>
      <c r="BR61" s="2067"/>
      <c r="BS61" s="2067"/>
      <c r="BT61" s="2067"/>
      <c r="BU61" s="2067"/>
      <c r="BV61" s="2067"/>
      <c r="BW61" s="2067"/>
      <c r="BX61" s="2067"/>
      <c r="BY61" s="2067"/>
      <c r="BZ61" s="2067"/>
      <c r="CA61" s="2067"/>
      <c r="CB61" s="2067"/>
      <c r="CC61" s="2067"/>
      <c r="CD61" s="2067"/>
      <c r="CE61" s="2067"/>
      <c r="CF61" s="2067"/>
      <c r="CG61" s="1097"/>
    </row>
    <row r="62" spans="1:85" ht="13.5" customHeight="1">
      <c r="A62" s="1097"/>
      <c r="B62" s="1155"/>
      <c r="C62" s="1101"/>
      <c r="D62" s="2068" t="s">
        <v>1591</v>
      </c>
      <c r="E62" s="1814"/>
      <c r="F62" s="1814"/>
      <c r="G62" s="1814"/>
      <c r="H62" s="2069"/>
      <c r="I62" s="2002"/>
      <c r="J62" s="1863"/>
      <c r="K62" s="1863"/>
      <c r="L62" s="1863"/>
      <c r="M62" s="1863"/>
      <c r="N62" s="1863"/>
      <c r="O62" s="1863"/>
      <c r="P62" s="1863"/>
      <c r="Q62" s="1863"/>
      <c r="R62" s="1863"/>
      <c r="S62" s="1863"/>
      <c r="T62" s="1863"/>
      <c r="U62" s="1863"/>
      <c r="V62" s="1864"/>
      <c r="W62" s="1155"/>
      <c r="X62" s="1101"/>
      <c r="Y62" s="2068" t="s">
        <v>1591</v>
      </c>
      <c r="Z62" s="1814"/>
      <c r="AA62" s="1814"/>
      <c r="AB62" s="1814"/>
      <c r="AC62" s="2069"/>
      <c r="AD62" s="2002"/>
      <c r="AE62" s="1863"/>
      <c r="AF62" s="1863"/>
      <c r="AG62" s="1863"/>
      <c r="AH62" s="1863"/>
      <c r="AI62" s="1863"/>
      <c r="AJ62" s="1863"/>
      <c r="AK62" s="1863"/>
      <c r="AL62" s="1863"/>
      <c r="AM62" s="1863"/>
      <c r="AN62" s="1863"/>
      <c r="AO62" s="1863"/>
      <c r="AP62" s="1864"/>
      <c r="AQ62" s="1101"/>
      <c r="AR62" s="1097" t="s">
        <v>1609</v>
      </c>
      <c r="AS62" s="1097"/>
      <c r="AT62" s="1097"/>
      <c r="AU62" s="1097"/>
      <c r="AV62" s="1097" t="s">
        <v>1610</v>
      </c>
      <c r="AW62" s="1097"/>
      <c r="AX62" s="1097"/>
      <c r="AY62" s="1097"/>
      <c r="AZ62" s="1097"/>
      <c r="BA62" s="1097"/>
      <c r="BB62" s="1097"/>
      <c r="BC62" s="1097"/>
      <c r="BD62" s="1097"/>
      <c r="BE62" s="1097"/>
      <c r="BF62" s="1097"/>
      <c r="BG62" s="1097"/>
      <c r="BH62" s="1097"/>
      <c r="BI62" s="1097"/>
      <c r="BJ62" s="1097"/>
      <c r="BK62" s="1097"/>
      <c r="BL62" s="1097"/>
      <c r="BM62" s="1097"/>
      <c r="BN62" s="1097"/>
      <c r="BO62" s="1097"/>
      <c r="BP62" s="1097"/>
      <c r="BQ62" s="1097"/>
      <c r="BR62" s="1097"/>
      <c r="BS62" s="1097"/>
      <c r="BT62" s="1097"/>
      <c r="BU62" s="1097"/>
      <c r="BV62" s="1097"/>
      <c r="BW62" s="1097"/>
      <c r="BX62" s="1097"/>
      <c r="BY62" s="1097"/>
      <c r="BZ62" s="1097"/>
      <c r="CA62" s="1097"/>
      <c r="CB62" s="1097"/>
      <c r="CC62" s="1097"/>
      <c r="CD62" s="1097"/>
      <c r="CE62" s="1097"/>
      <c r="CF62" s="1097"/>
      <c r="CG62" s="1097"/>
    </row>
    <row r="63" spans="1:85" ht="13.5" customHeight="1">
      <c r="A63" s="1097"/>
      <c r="B63" s="1155"/>
      <c r="C63" s="1101"/>
      <c r="D63" s="2070"/>
      <c r="E63" s="1816"/>
      <c r="F63" s="1816"/>
      <c r="G63" s="1816"/>
      <c r="H63" s="2071"/>
      <c r="I63" s="1865"/>
      <c r="J63" s="1866"/>
      <c r="K63" s="1866"/>
      <c r="L63" s="1866"/>
      <c r="M63" s="1866"/>
      <c r="N63" s="1866"/>
      <c r="O63" s="1866"/>
      <c r="P63" s="1866"/>
      <c r="Q63" s="1866"/>
      <c r="R63" s="1866"/>
      <c r="S63" s="1866"/>
      <c r="T63" s="1866"/>
      <c r="U63" s="1866"/>
      <c r="V63" s="1867"/>
      <c r="W63" s="1155"/>
      <c r="X63" s="1101"/>
      <c r="Y63" s="2070"/>
      <c r="Z63" s="1816"/>
      <c r="AA63" s="1816"/>
      <c r="AB63" s="1816"/>
      <c r="AC63" s="2071"/>
      <c r="AD63" s="1865"/>
      <c r="AE63" s="1866"/>
      <c r="AF63" s="1866"/>
      <c r="AG63" s="1866"/>
      <c r="AH63" s="1866"/>
      <c r="AI63" s="1866"/>
      <c r="AJ63" s="1866"/>
      <c r="AK63" s="1866"/>
      <c r="AL63" s="1866"/>
      <c r="AM63" s="1866"/>
      <c r="AN63" s="1866"/>
      <c r="AO63" s="1866"/>
      <c r="AP63" s="1867"/>
      <c r="AQ63" s="1101"/>
      <c r="AR63" s="1097"/>
      <c r="AS63" s="1097"/>
      <c r="AT63" s="1097"/>
      <c r="AU63" s="1097"/>
      <c r="AV63" s="2066" t="s">
        <v>1611</v>
      </c>
      <c r="AW63" s="2067"/>
      <c r="AX63" s="2067"/>
      <c r="AY63" s="2067"/>
      <c r="AZ63" s="2067"/>
      <c r="BA63" s="2067"/>
      <c r="BB63" s="2067"/>
      <c r="BC63" s="2067"/>
      <c r="BD63" s="2067"/>
      <c r="BE63" s="2067"/>
      <c r="BF63" s="2067"/>
      <c r="BG63" s="2067"/>
      <c r="BH63" s="2067"/>
      <c r="BI63" s="2067"/>
      <c r="BJ63" s="2067"/>
      <c r="BK63" s="2067"/>
      <c r="BL63" s="2067"/>
      <c r="BM63" s="2067"/>
      <c r="BN63" s="2067"/>
      <c r="BO63" s="2067"/>
      <c r="BP63" s="2067"/>
      <c r="BQ63" s="2067"/>
      <c r="BR63" s="2067"/>
      <c r="BS63" s="2067"/>
      <c r="BT63" s="2067"/>
      <c r="BU63" s="2067"/>
      <c r="BV63" s="2067"/>
      <c r="BW63" s="2067"/>
      <c r="BX63" s="2067"/>
      <c r="BY63" s="2067"/>
      <c r="BZ63" s="2067"/>
      <c r="CA63" s="2067"/>
      <c r="CB63" s="2067"/>
      <c r="CC63" s="2067"/>
      <c r="CD63" s="2067"/>
      <c r="CE63" s="2067"/>
      <c r="CF63" s="2067"/>
      <c r="CG63" s="1097"/>
    </row>
    <row r="64" spans="1:85" ht="13.5" customHeight="1">
      <c r="A64" s="1097"/>
      <c r="B64" s="1155"/>
      <c r="C64" s="1101"/>
      <c r="D64" s="2072" t="s">
        <v>1612</v>
      </c>
      <c r="E64" s="2001"/>
      <c r="F64" s="2001"/>
      <c r="G64" s="2001"/>
      <c r="H64" s="2073"/>
      <c r="I64" s="2002"/>
      <c r="J64" s="1863"/>
      <c r="K64" s="1863"/>
      <c r="L64" s="1863"/>
      <c r="M64" s="1863"/>
      <c r="N64" s="1863"/>
      <c r="O64" s="1863"/>
      <c r="P64" s="1863"/>
      <c r="Q64" s="1863"/>
      <c r="R64" s="1863"/>
      <c r="S64" s="1863"/>
      <c r="T64" s="1863"/>
      <c r="U64" s="1863"/>
      <c r="V64" s="1864"/>
      <c r="W64" s="1155"/>
      <c r="X64" s="1101"/>
      <c r="Y64" s="2072" t="s">
        <v>1612</v>
      </c>
      <c r="Z64" s="2001"/>
      <c r="AA64" s="2001"/>
      <c r="AB64" s="2001"/>
      <c r="AC64" s="2073"/>
      <c r="AD64" s="2002"/>
      <c r="AE64" s="1863"/>
      <c r="AF64" s="1863"/>
      <c r="AG64" s="1863"/>
      <c r="AH64" s="1863"/>
      <c r="AI64" s="1863"/>
      <c r="AJ64" s="1863"/>
      <c r="AK64" s="1863"/>
      <c r="AL64" s="1863"/>
      <c r="AM64" s="1863"/>
      <c r="AN64" s="1863"/>
      <c r="AO64" s="1863"/>
      <c r="AP64" s="1864"/>
      <c r="AQ64" s="1101"/>
      <c r="AR64" s="1097"/>
      <c r="AS64" s="1097"/>
      <c r="AT64" s="1097"/>
      <c r="AU64" s="1097"/>
      <c r="AV64" s="2067"/>
      <c r="AW64" s="2067"/>
      <c r="AX64" s="2067"/>
      <c r="AY64" s="2067"/>
      <c r="AZ64" s="2067"/>
      <c r="BA64" s="2067"/>
      <c r="BB64" s="2067"/>
      <c r="BC64" s="2067"/>
      <c r="BD64" s="2067"/>
      <c r="BE64" s="2067"/>
      <c r="BF64" s="2067"/>
      <c r="BG64" s="2067"/>
      <c r="BH64" s="2067"/>
      <c r="BI64" s="2067"/>
      <c r="BJ64" s="2067"/>
      <c r="BK64" s="2067"/>
      <c r="BL64" s="2067"/>
      <c r="BM64" s="2067"/>
      <c r="BN64" s="2067"/>
      <c r="BO64" s="2067"/>
      <c r="BP64" s="2067"/>
      <c r="BQ64" s="2067"/>
      <c r="BR64" s="2067"/>
      <c r="BS64" s="2067"/>
      <c r="BT64" s="2067"/>
      <c r="BU64" s="2067"/>
      <c r="BV64" s="2067"/>
      <c r="BW64" s="2067"/>
      <c r="BX64" s="2067"/>
      <c r="BY64" s="2067"/>
      <c r="BZ64" s="2067"/>
      <c r="CA64" s="2067"/>
      <c r="CB64" s="2067"/>
      <c r="CC64" s="2067"/>
      <c r="CD64" s="2067"/>
      <c r="CE64" s="2067"/>
      <c r="CF64" s="2067"/>
      <c r="CG64" s="1097"/>
    </row>
    <row r="65" spans="1:85" ht="14.25" customHeight="1">
      <c r="A65" s="1097"/>
      <c r="B65" s="1156"/>
      <c r="C65" s="1157"/>
      <c r="D65" s="2074"/>
      <c r="E65" s="2005"/>
      <c r="F65" s="2005"/>
      <c r="G65" s="2005"/>
      <c r="H65" s="2075"/>
      <c r="I65" s="1865"/>
      <c r="J65" s="1866"/>
      <c r="K65" s="1866"/>
      <c r="L65" s="1866"/>
      <c r="M65" s="1866"/>
      <c r="N65" s="1866"/>
      <c r="O65" s="1866"/>
      <c r="P65" s="1866"/>
      <c r="Q65" s="1866"/>
      <c r="R65" s="1866"/>
      <c r="S65" s="1866"/>
      <c r="T65" s="1866"/>
      <c r="U65" s="1866"/>
      <c r="V65" s="1867"/>
      <c r="W65" s="1156"/>
      <c r="X65" s="1157"/>
      <c r="Y65" s="2074"/>
      <c r="Z65" s="2005"/>
      <c r="AA65" s="2005"/>
      <c r="AB65" s="2005"/>
      <c r="AC65" s="2075"/>
      <c r="AD65" s="1865"/>
      <c r="AE65" s="1866"/>
      <c r="AF65" s="1866"/>
      <c r="AG65" s="1866"/>
      <c r="AH65" s="1866"/>
      <c r="AI65" s="1866"/>
      <c r="AJ65" s="1866"/>
      <c r="AK65" s="1866"/>
      <c r="AL65" s="1866"/>
      <c r="AM65" s="1866"/>
      <c r="AN65" s="1866"/>
      <c r="AO65" s="1866"/>
      <c r="AP65" s="1867"/>
      <c r="AQ65" s="1101"/>
      <c r="AR65" s="1097" t="s">
        <v>1613</v>
      </c>
      <c r="AS65" s="1097"/>
      <c r="AT65" s="1097"/>
      <c r="AU65" s="1097"/>
      <c r="AV65" s="1167" t="s">
        <v>1614</v>
      </c>
      <c r="AW65" s="1167"/>
      <c r="AX65" s="1167"/>
      <c r="AY65" s="1167"/>
      <c r="AZ65" s="1167"/>
      <c r="BA65" s="1167"/>
      <c r="BB65" s="1167"/>
      <c r="BC65" s="1167"/>
      <c r="BD65" s="1167"/>
      <c r="BE65" s="1167"/>
      <c r="BF65" s="1167"/>
      <c r="BG65" s="1167"/>
      <c r="BH65" s="1167"/>
      <c r="BI65" s="1167"/>
      <c r="BJ65" s="1167"/>
      <c r="BK65" s="1167"/>
      <c r="BL65" s="1167"/>
      <c r="BM65" s="1168"/>
      <c r="BN65" s="1168"/>
      <c r="BO65" s="1168"/>
      <c r="BP65" s="1168"/>
      <c r="BQ65" s="1168"/>
      <c r="BR65" s="1168"/>
      <c r="BS65" s="1168"/>
      <c r="BT65" s="1168"/>
      <c r="BU65" s="1168"/>
      <c r="BV65" s="1168"/>
      <c r="BW65" s="1168"/>
      <c r="BX65" s="1168"/>
      <c r="BY65" s="1168"/>
      <c r="BZ65" s="1168"/>
      <c r="CA65" s="1168"/>
      <c r="CB65" s="1168"/>
      <c r="CC65" s="1168"/>
      <c r="CD65" s="1168"/>
      <c r="CE65" s="1168"/>
      <c r="CF65" s="1168"/>
      <c r="CG65" s="1097"/>
    </row>
    <row r="66" spans="1:85" ht="12" customHeight="1">
      <c r="A66" s="1097"/>
      <c r="B66" s="1101"/>
      <c r="C66" s="1101"/>
      <c r="D66" s="1169"/>
      <c r="E66" s="1169"/>
      <c r="F66" s="1169"/>
      <c r="G66" s="1169"/>
      <c r="H66" s="1169"/>
      <c r="I66" s="1114"/>
      <c r="J66" s="1114"/>
      <c r="K66" s="1114"/>
      <c r="L66" s="1114"/>
      <c r="M66" s="1114"/>
      <c r="N66" s="1114"/>
      <c r="O66" s="1114"/>
      <c r="P66" s="1114"/>
      <c r="Q66" s="1114"/>
      <c r="R66" s="1114"/>
      <c r="S66" s="1114"/>
      <c r="T66" s="1114"/>
      <c r="U66" s="1114"/>
      <c r="V66" s="1114"/>
      <c r="W66" s="1114"/>
      <c r="X66" s="1114"/>
      <c r="Y66" s="1170"/>
      <c r="Z66" s="1170"/>
      <c r="AA66" s="1170"/>
      <c r="AB66" s="1170"/>
      <c r="AC66" s="1170"/>
      <c r="AD66" s="1114"/>
      <c r="AE66" s="1114"/>
      <c r="AF66" s="1114"/>
      <c r="AG66" s="1114"/>
      <c r="AH66" s="1114"/>
      <c r="AI66" s="1114"/>
      <c r="AJ66" s="1114"/>
      <c r="AK66" s="1114"/>
      <c r="AL66" s="1114"/>
      <c r="AM66" s="1114"/>
      <c r="AN66" s="1114"/>
      <c r="AO66" s="1114"/>
      <c r="AP66" s="1114"/>
      <c r="AQ66" s="1171"/>
      <c r="AR66" s="1172"/>
      <c r="AS66" s="1167"/>
      <c r="AT66" s="1167"/>
      <c r="AU66" s="1167"/>
      <c r="AV66" s="1167"/>
      <c r="AW66" s="1167"/>
      <c r="AX66" s="1167"/>
      <c r="AY66" s="1167"/>
      <c r="AZ66" s="1167"/>
      <c r="BA66" s="1167"/>
      <c r="BB66" s="1167"/>
      <c r="BC66" s="1167"/>
      <c r="BD66" s="1167"/>
      <c r="BE66" s="1167"/>
      <c r="BF66" s="1167"/>
      <c r="BG66" s="1167"/>
      <c r="BH66" s="1167"/>
      <c r="BI66" s="1167"/>
      <c r="BJ66" s="1167"/>
      <c r="BK66" s="1167"/>
      <c r="BL66" s="1167"/>
      <c r="BM66" s="1167"/>
      <c r="BN66" s="1167"/>
      <c r="BO66" s="1167"/>
      <c r="BP66" s="1167"/>
      <c r="BQ66" s="1167"/>
      <c r="BR66" s="1167"/>
      <c r="BS66" s="1167"/>
      <c r="BT66" s="1167"/>
      <c r="BU66" s="1167"/>
      <c r="BV66" s="1167"/>
      <c r="BW66" s="1167"/>
      <c r="BX66" s="1167"/>
      <c r="BY66" s="1167"/>
      <c r="BZ66" s="1167"/>
      <c r="CA66" s="1167"/>
      <c r="CB66" s="1167"/>
      <c r="CC66" s="1167"/>
      <c r="CD66" s="1167"/>
      <c r="CE66" s="1167"/>
      <c r="CF66" s="1167"/>
      <c r="CG66" s="1097"/>
    </row>
    <row r="67" spans="1:85" ht="12" customHeight="1">
      <c r="A67" s="1097"/>
      <c r="B67" s="2040" t="s">
        <v>1596</v>
      </c>
      <c r="C67" s="2040"/>
      <c r="D67" s="2040"/>
      <c r="E67" s="2040"/>
      <c r="F67" s="2040"/>
      <c r="G67" s="2040"/>
      <c r="H67" s="2040"/>
      <c r="I67" s="2040"/>
      <c r="J67" s="2043" t="s">
        <v>1597</v>
      </c>
      <c r="K67" s="2043"/>
      <c r="L67" s="2043"/>
      <c r="M67" s="2043"/>
      <c r="N67" s="2043"/>
      <c r="O67" s="2043"/>
      <c r="P67" s="2065" t="s">
        <v>1599</v>
      </c>
      <c r="Q67" s="2016"/>
      <c r="R67" s="2016"/>
      <c r="S67" s="2016"/>
      <c r="T67" s="2016"/>
      <c r="U67" s="2016"/>
      <c r="V67" s="2016"/>
      <c r="W67" s="2017"/>
      <c r="X67" s="2006" t="s">
        <v>1597</v>
      </c>
      <c r="Y67" s="2007"/>
      <c r="Z67" s="2007"/>
      <c r="AA67" s="2007"/>
      <c r="AB67" s="2007"/>
      <c r="AC67" s="2008"/>
      <c r="AD67" s="2015" t="s">
        <v>1600</v>
      </c>
      <c r="AE67" s="2016"/>
      <c r="AF67" s="2016"/>
      <c r="AG67" s="2016"/>
      <c r="AH67" s="2016"/>
      <c r="AI67" s="2016"/>
      <c r="AJ67" s="2017"/>
      <c r="AK67" s="2006" t="s">
        <v>1597</v>
      </c>
      <c r="AL67" s="2007"/>
      <c r="AM67" s="2007"/>
      <c r="AN67" s="2007"/>
      <c r="AO67" s="2007"/>
      <c r="AP67" s="2008"/>
      <c r="AQ67" s="1171"/>
      <c r="AR67" s="1172" t="s">
        <v>1616</v>
      </c>
      <c r="AS67" s="1173"/>
      <c r="AT67" s="1173"/>
      <c r="AU67" s="1173"/>
      <c r="AV67" s="1167"/>
      <c r="AW67" s="1167"/>
      <c r="AX67" s="1167"/>
      <c r="AY67" s="1167"/>
      <c r="AZ67" s="1167"/>
      <c r="BA67" s="1167"/>
      <c r="BB67" s="1167"/>
      <c r="BC67" s="1167"/>
      <c r="BD67" s="1167"/>
      <c r="BE67" s="1167"/>
      <c r="BF67" s="1167"/>
      <c r="BG67" s="1167"/>
      <c r="BH67" s="1167"/>
      <c r="BI67" s="1167"/>
      <c r="BJ67" s="1167"/>
      <c r="BK67" s="1167"/>
      <c r="BL67" s="1167"/>
      <c r="BM67" s="1167"/>
      <c r="BN67" s="1167"/>
      <c r="BO67" s="1167"/>
      <c r="BP67" s="1167"/>
      <c r="BQ67" s="1167"/>
      <c r="BR67" s="1167"/>
      <c r="BS67" s="1167"/>
      <c r="BT67" s="1167"/>
      <c r="BU67" s="1167"/>
      <c r="BV67" s="1167"/>
      <c r="BW67" s="1167"/>
      <c r="BX67" s="1167"/>
      <c r="BY67" s="1167"/>
      <c r="BZ67" s="1167"/>
      <c r="CA67" s="1167"/>
      <c r="CB67" s="1167"/>
      <c r="CC67" s="1167"/>
      <c r="CD67" s="1167"/>
      <c r="CE67" s="1167"/>
      <c r="CF67" s="1167"/>
      <c r="CG67" s="1097"/>
    </row>
    <row r="68" spans="1:85" ht="14.25" customHeight="1">
      <c r="A68" s="1097"/>
      <c r="B68" s="2041"/>
      <c r="C68" s="2041"/>
      <c r="D68" s="2041"/>
      <c r="E68" s="2041"/>
      <c r="F68" s="2041"/>
      <c r="G68" s="2041"/>
      <c r="H68" s="2041"/>
      <c r="I68" s="2041"/>
      <c r="J68" s="2044"/>
      <c r="K68" s="2044"/>
      <c r="L68" s="2044"/>
      <c r="M68" s="2044"/>
      <c r="N68" s="2044"/>
      <c r="O68" s="2044"/>
      <c r="P68" s="2019"/>
      <c r="Q68" s="2019"/>
      <c r="R68" s="2019"/>
      <c r="S68" s="2019"/>
      <c r="T68" s="2019"/>
      <c r="U68" s="2019"/>
      <c r="V68" s="2019"/>
      <c r="W68" s="2020"/>
      <c r="X68" s="2009"/>
      <c r="Y68" s="2010"/>
      <c r="Z68" s="2010"/>
      <c r="AA68" s="2010"/>
      <c r="AB68" s="2010"/>
      <c r="AC68" s="2011"/>
      <c r="AD68" s="2018"/>
      <c r="AE68" s="2019"/>
      <c r="AF68" s="2019"/>
      <c r="AG68" s="2019"/>
      <c r="AH68" s="2019"/>
      <c r="AI68" s="2019"/>
      <c r="AJ68" s="2020"/>
      <c r="AK68" s="2009"/>
      <c r="AL68" s="2010"/>
      <c r="AM68" s="2010"/>
      <c r="AN68" s="2010"/>
      <c r="AO68" s="2010"/>
      <c r="AP68" s="2011"/>
      <c r="AQ68" s="1171"/>
      <c r="AR68" s="1097"/>
      <c r="AS68" s="1097"/>
      <c r="AT68" s="1097"/>
      <c r="AU68" s="1097"/>
      <c r="AV68" s="1097"/>
      <c r="AW68" s="1097"/>
      <c r="AX68" s="1097"/>
      <c r="AY68" s="1097"/>
      <c r="AZ68" s="1097"/>
      <c r="BA68" s="1097"/>
      <c r="BB68" s="1097"/>
      <c r="BC68" s="1097"/>
      <c r="BD68" s="1097"/>
      <c r="BE68" s="1097"/>
      <c r="BF68" s="1097"/>
      <c r="BG68" s="1097"/>
      <c r="BH68" s="1097"/>
      <c r="BI68" s="1097"/>
      <c r="BJ68" s="1097"/>
      <c r="BK68" s="1097"/>
      <c r="BL68" s="1097"/>
      <c r="BM68" s="1097"/>
      <c r="BN68" s="1097"/>
      <c r="BO68" s="1097"/>
      <c r="BP68" s="1097"/>
      <c r="BQ68" s="1097"/>
      <c r="BR68" s="1097"/>
      <c r="BS68" s="1097"/>
      <c r="BT68" s="1097"/>
      <c r="BU68" s="1097"/>
      <c r="BV68" s="1097"/>
      <c r="BW68" s="1097"/>
      <c r="BX68" s="1097"/>
      <c r="BY68" s="1097"/>
      <c r="BZ68" s="1097"/>
      <c r="CA68" s="1097"/>
      <c r="CB68" s="1097"/>
      <c r="CC68" s="1097"/>
      <c r="CD68" s="1097"/>
      <c r="CE68" s="1097"/>
      <c r="CF68" s="1097"/>
      <c r="CG68" s="1097"/>
    </row>
    <row r="69" spans="1:85" ht="12" customHeight="1">
      <c r="A69" s="1097"/>
      <c r="B69" s="2042"/>
      <c r="C69" s="2042"/>
      <c r="D69" s="2042"/>
      <c r="E69" s="2042"/>
      <c r="F69" s="2042"/>
      <c r="G69" s="2042"/>
      <c r="H69" s="2042"/>
      <c r="I69" s="2042"/>
      <c r="J69" s="2045"/>
      <c r="K69" s="2045"/>
      <c r="L69" s="2045"/>
      <c r="M69" s="2045"/>
      <c r="N69" s="2045"/>
      <c r="O69" s="2045"/>
      <c r="P69" s="2022"/>
      <c r="Q69" s="2022"/>
      <c r="R69" s="2022"/>
      <c r="S69" s="2022"/>
      <c r="T69" s="2022"/>
      <c r="U69" s="2022"/>
      <c r="V69" s="2022"/>
      <c r="W69" s="2023"/>
      <c r="X69" s="2012"/>
      <c r="Y69" s="2013"/>
      <c r="Z69" s="2013"/>
      <c r="AA69" s="2013"/>
      <c r="AB69" s="2013"/>
      <c r="AC69" s="2014"/>
      <c r="AD69" s="2021"/>
      <c r="AE69" s="2022"/>
      <c r="AF69" s="2022"/>
      <c r="AG69" s="2022"/>
      <c r="AH69" s="2022"/>
      <c r="AI69" s="2022"/>
      <c r="AJ69" s="2023"/>
      <c r="AK69" s="2012"/>
      <c r="AL69" s="2013"/>
      <c r="AM69" s="2013"/>
      <c r="AN69" s="2013"/>
      <c r="AO69" s="2013"/>
      <c r="AP69" s="2014"/>
      <c r="AQ69" s="1171"/>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row>
    <row r="70" spans="1:85" ht="12" customHeight="1">
      <c r="A70" s="1097"/>
      <c r="B70" s="1174"/>
      <c r="C70" s="1174"/>
      <c r="D70" s="1174"/>
      <c r="E70" s="1174"/>
      <c r="F70" s="1174"/>
      <c r="G70" s="1174"/>
      <c r="H70" s="1174"/>
      <c r="I70" s="1174"/>
      <c r="J70" s="1174"/>
      <c r="K70" s="1174"/>
      <c r="L70" s="1152"/>
      <c r="M70" s="1152"/>
      <c r="N70" s="1152"/>
      <c r="O70" s="1152"/>
      <c r="P70" s="1152"/>
      <c r="Q70" s="1152"/>
      <c r="R70" s="1152"/>
      <c r="S70" s="1152"/>
      <c r="T70" s="1152"/>
      <c r="U70" s="1152"/>
      <c r="V70" s="1152"/>
      <c r="W70" s="1152"/>
      <c r="X70" s="1152"/>
      <c r="Y70" s="1152"/>
      <c r="Z70" s="1152"/>
      <c r="AA70" s="1152"/>
      <c r="AB70" s="1152"/>
      <c r="AC70" s="1152"/>
      <c r="AD70" s="1152"/>
      <c r="AE70" s="1152"/>
      <c r="AF70" s="1152"/>
      <c r="AG70" s="1175"/>
      <c r="AH70" s="1175"/>
      <c r="AI70" s="1175"/>
      <c r="AJ70" s="1175"/>
      <c r="AK70" s="1175"/>
      <c r="AL70" s="1175"/>
      <c r="AM70" s="1175"/>
      <c r="AN70" s="1175"/>
      <c r="AO70" s="1175"/>
      <c r="AP70" s="1175"/>
      <c r="AQ70" s="1171"/>
      <c r="AR70" s="1172"/>
      <c r="AS70" s="1173"/>
      <c r="AT70" s="1173"/>
      <c r="AU70" s="1173"/>
      <c r="AV70" s="1167"/>
      <c r="AW70" s="1167"/>
      <c r="AX70" s="1167"/>
      <c r="AY70" s="1167"/>
      <c r="AZ70" s="1167"/>
      <c r="BA70" s="1167"/>
      <c r="BB70" s="1167"/>
      <c r="BC70" s="1167"/>
      <c r="BD70" s="1167"/>
      <c r="BE70" s="1167"/>
      <c r="BF70" s="1167"/>
      <c r="BG70" s="1167"/>
      <c r="BH70" s="1167"/>
      <c r="BI70" s="1167"/>
      <c r="BJ70" s="1167"/>
      <c r="BK70" s="1167"/>
      <c r="BL70" s="1167"/>
      <c r="BM70" s="1167"/>
      <c r="BN70" s="1167"/>
      <c r="BO70" s="1167"/>
      <c r="BP70" s="1167"/>
      <c r="BQ70" s="1167"/>
      <c r="BR70" s="1167"/>
      <c r="BS70" s="1167"/>
      <c r="BT70" s="1167"/>
      <c r="BU70" s="1167"/>
      <c r="BV70" s="1167"/>
      <c r="BW70" s="1167"/>
      <c r="BX70" s="1167"/>
      <c r="BY70" s="1167"/>
      <c r="BZ70" s="1167"/>
      <c r="CA70" s="1167"/>
      <c r="CB70" s="1167"/>
      <c r="CC70" s="1167"/>
      <c r="CD70" s="1167"/>
      <c r="CE70" s="1167"/>
      <c r="CF70" s="1167"/>
      <c r="CG70" s="1097"/>
    </row>
    <row r="71" spans="1:85" ht="12" customHeight="1">
      <c r="A71" s="1097"/>
      <c r="B71" s="1174"/>
      <c r="C71" s="1174"/>
      <c r="D71" s="1174"/>
      <c r="E71" s="1174"/>
      <c r="F71" s="1174"/>
      <c r="G71" s="1174"/>
      <c r="H71" s="1174"/>
      <c r="I71" s="1174"/>
      <c r="J71" s="1174"/>
      <c r="K71" s="1174"/>
      <c r="L71" s="1152"/>
      <c r="M71" s="1152"/>
      <c r="N71" s="1152"/>
      <c r="O71" s="1152"/>
      <c r="P71" s="1152"/>
      <c r="Q71" s="1152"/>
      <c r="R71" s="1152"/>
      <c r="S71" s="1152"/>
      <c r="T71" s="1152"/>
      <c r="U71" s="1152"/>
      <c r="V71" s="1152"/>
      <c r="W71" s="1152"/>
      <c r="X71" s="1152"/>
      <c r="Y71" s="1152"/>
      <c r="Z71" s="1152"/>
      <c r="AA71" s="1152"/>
      <c r="AB71" s="1152"/>
      <c r="AC71" s="1152"/>
      <c r="AD71" s="1152"/>
      <c r="AE71" s="1152"/>
      <c r="AF71" s="1152"/>
      <c r="AG71" s="1175"/>
      <c r="AH71" s="1175"/>
      <c r="AI71" s="1175"/>
      <c r="AJ71" s="1175"/>
      <c r="AK71" s="1175"/>
      <c r="AL71" s="1175"/>
      <c r="AM71" s="1175"/>
      <c r="AN71" s="1175"/>
      <c r="AO71" s="1175"/>
      <c r="AP71" s="1175"/>
      <c r="AQ71" s="1171"/>
      <c r="AR71" s="1172"/>
      <c r="AS71" s="1173"/>
      <c r="AT71" s="1173"/>
      <c r="AU71" s="1173"/>
      <c r="AV71" s="1173"/>
      <c r="AW71" s="1173"/>
      <c r="AX71" s="1173"/>
      <c r="AY71" s="1173"/>
      <c r="AZ71" s="1173"/>
      <c r="BA71" s="1173"/>
      <c r="BB71" s="1173"/>
      <c r="BC71" s="1173"/>
      <c r="BD71" s="1173"/>
      <c r="BE71" s="1173"/>
      <c r="BF71" s="1173"/>
      <c r="BG71" s="1173"/>
      <c r="BH71" s="1173"/>
      <c r="BI71" s="1173"/>
      <c r="BJ71" s="1173"/>
      <c r="BK71" s="1173"/>
      <c r="BL71" s="1097"/>
      <c r="BM71" s="1097"/>
      <c r="BN71" s="1097"/>
      <c r="BO71" s="1097"/>
      <c r="BP71" s="1097"/>
      <c r="BQ71" s="1097"/>
      <c r="BR71" s="1097"/>
      <c r="BS71" s="1097"/>
      <c r="BT71" s="1097"/>
      <c r="BU71" s="1097"/>
      <c r="BV71" s="1097"/>
      <c r="BW71" s="1097"/>
      <c r="BX71" s="1097"/>
      <c r="BY71" s="1097"/>
      <c r="BZ71" s="1097"/>
      <c r="CA71" s="1097"/>
      <c r="CB71" s="1097"/>
      <c r="CC71" s="1097"/>
      <c r="CD71" s="1097"/>
      <c r="CE71" s="1097"/>
      <c r="CF71" s="1097"/>
      <c r="CG71" s="1097"/>
    </row>
    <row r="72" spans="1:85" ht="12" customHeight="1">
      <c r="A72" s="1097"/>
      <c r="B72" s="1174"/>
      <c r="C72" s="1174"/>
      <c r="D72" s="1174"/>
      <c r="E72" s="1174"/>
      <c r="F72" s="1174"/>
      <c r="G72" s="1174"/>
      <c r="H72" s="1174"/>
      <c r="I72" s="1174"/>
      <c r="J72" s="1174"/>
      <c r="K72" s="1174"/>
      <c r="L72" s="1152"/>
      <c r="M72" s="1152"/>
      <c r="N72" s="1152"/>
      <c r="O72" s="1152"/>
      <c r="P72" s="1152"/>
      <c r="Q72" s="1152"/>
      <c r="R72" s="1152"/>
      <c r="S72" s="1152"/>
      <c r="T72" s="1152"/>
      <c r="U72" s="1152"/>
      <c r="V72" s="1152"/>
      <c r="W72" s="1152"/>
      <c r="X72" s="1152"/>
      <c r="Y72" s="1152"/>
      <c r="Z72" s="1152"/>
      <c r="AA72" s="1152"/>
      <c r="AB72" s="1152"/>
      <c r="AC72" s="1152"/>
      <c r="AD72" s="1152"/>
      <c r="AE72" s="1152"/>
      <c r="AF72" s="1152"/>
      <c r="AG72" s="1175"/>
      <c r="AH72" s="1175"/>
      <c r="AI72" s="1175"/>
      <c r="AJ72" s="1175"/>
      <c r="AK72" s="1175"/>
      <c r="AL72" s="1175"/>
      <c r="AM72" s="1175"/>
      <c r="AN72" s="1175"/>
      <c r="AO72" s="1175"/>
      <c r="AP72" s="1175"/>
      <c r="AQ72" s="1171"/>
      <c r="AR72" s="1173"/>
      <c r="AS72" s="1173"/>
      <c r="AT72" s="1173"/>
      <c r="AU72" s="1173"/>
      <c r="AV72" s="1173"/>
      <c r="AW72" s="1173"/>
      <c r="AX72" s="1173"/>
      <c r="AY72" s="1173"/>
      <c r="AZ72" s="1173"/>
      <c r="BA72" s="1173"/>
      <c r="BB72" s="1173"/>
      <c r="BC72" s="1173"/>
      <c r="BD72" s="1173"/>
      <c r="BE72" s="1173"/>
      <c r="BF72" s="1173"/>
      <c r="BG72" s="1173"/>
      <c r="BH72" s="1173"/>
      <c r="BI72" s="1173"/>
      <c r="BJ72" s="1173"/>
      <c r="BK72" s="1173"/>
      <c r="BL72" s="1097"/>
      <c r="BM72" s="1097"/>
      <c r="BN72" s="1097"/>
      <c r="BO72" s="1097"/>
      <c r="BP72" s="1097"/>
      <c r="BQ72" s="1097"/>
      <c r="BR72" s="1097"/>
      <c r="BS72" s="1097"/>
      <c r="BT72" s="1097"/>
      <c r="BU72" s="1097"/>
      <c r="BV72" s="1097"/>
      <c r="BW72" s="1097"/>
      <c r="BX72" s="1097"/>
      <c r="BY72" s="1097"/>
      <c r="BZ72" s="1097"/>
      <c r="CA72" s="1097"/>
      <c r="CB72" s="1097"/>
      <c r="CC72" s="1097"/>
      <c r="CD72" s="1097"/>
      <c r="CE72" s="1097"/>
      <c r="CF72" s="1097"/>
      <c r="CG72" s="1097"/>
    </row>
    <row r="73" spans="1:85" ht="12" customHeight="1">
      <c r="A73" s="1097"/>
      <c r="B73" s="1174"/>
      <c r="C73" s="1174"/>
      <c r="D73" s="1174"/>
      <c r="E73" s="1174"/>
      <c r="F73" s="1174"/>
      <c r="G73" s="1174"/>
      <c r="H73" s="1174"/>
      <c r="I73" s="1174"/>
      <c r="J73" s="1174"/>
      <c r="K73" s="1174"/>
      <c r="L73" s="1152"/>
      <c r="M73" s="1152"/>
      <c r="N73" s="1152"/>
      <c r="O73" s="1152"/>
      <c r="P73" s="1152"/>
      <c r="Q73" s="1152"/>
      <c r="R73" s="1152"/>
      <c r="S73" s="1152"/>
      <c r="T73" s="1152"/>
      <c r="U73" s="1152"/>
      <c r="V73" s="1152"/>
      <c r="W73" s="1152"/>
      <c r="X73" s="1152"/>
      <c r="Y73" s="1152"/>
      <c r="Z73" s="1152"/>
      <c r="AA73" s="1152"/>
      <c r="AB73" s="1152"/>
      <c r="AC73" s="1152"/>
      <c r="AD73" s="1152"/>
      <c r="AE73" s="1152"/>
      <c r="AF73" s="1152"/>
      <c r="AG73" s="1175"/>
      <c r="AH73" s="1175"/>
      <c r="AI73" s="1175"/>
      <c r="AJ73" s="1175"/>
      <c r="AK73" s="1175"/>
      <c r="AL73" s="1175"/>
      <c r="AM73" s="1175"/>
      <c r="AN73" s="1175"/>
      <c r="AO73" s="1175"/>
      <c r="AP73" s="1175"/>
      <c r="AQ73" s="1171"/>
      <c r="AR73" s="1173"/>
      <c r="AS73" s="1173"/>
      <c r="AT73" s="1173"/>
      <c r="AU73" s="1173"/>
      <c r="AV73" s="1173"/>
      <c r="AW73" s="1173"/>
      <c r="AX73" s="1173"/>
      <c r="AY73" s="1173"/>
      <c r="AZ73" s="1173"/>
      <c r="BA73" s="1173"/>
      <c r="BB73" s="1173"/>
      <c r="BC73" s="1173"/>
      <c r="BD73" s="1173"/>
      <c r="BE73" s="1173"/>
      <c r="BF73" s="1173"/>
      <c r="BG73" s="1173"/>
      <c r="BH73" s="1173"/>
      <c r="BI73" s="1173"/>
      <c r="BJ73" s="1173"/>
      <c r="BK73" s="1173"/>
      <c r="BL73" s="1097"/>
      <c r="BM73" s="1097"/>
      <c r="BN73" s="1097"/>
      <c r="BO73" s="1097"/>
      <c r="BP73" s="1097"/>
      <c r="BQ73" s="1097"/>
      <c r="BR73" s="1097"/>
      <c r="BS73" s="1097"/>
      <c r="BT73" s="1097"/>
      <c r="BU73" s="1097"/>
      <c r="BV73" s="1097"/>
      <c r="BW73" s="1097"/>
      <c r="BX73" s="1097"/>
      <c r="BY73" s="1097"/>
      <c r="BZ73" s="1097"/>
      <c r="CA73" s="1097"/>
      <c r="CB73" s="1097"/>
      <c r="CC73" s="1097"/>
      <c r="CD73" s="1097"/>
      <c r="CE73" s="1097"/>
      <c r="CF73" s="1097"/>
      <c r="CG73" s="1097"/>
    </row>
    <row r="74" spans="1:85" ht="12" customHeight="1">
      <c r="A74" s="1097"/>
      <c r="B74" s="1174"/>
      <c r="C74" s="1174"/>
      <c r="D74" s="1174"/>
      <c r="E74" s="1174"/>
      <c r="F74" s="1174"/>
      <c r="G74" s="1174"/>
      <c r="H74" s="1174"/>
      <c r="I74" s="1174"/>
      <c r="J74" s="1174"/>
      <c r="K74" s="1174"/>
      <c r="L74" s="1152"/>
      <c r="M74" s="1152"/>
      <c r="N74" s="1152"/>
      <c r="O74" s="1152"/>
      <c r="P74" s="1152"/>
      <c r="Q74" s="1152"/>
      <c r="R74" s="1152"/>
      <c r="S74" s="1152"/>
      <c r="T74" s="1152"/>
      <c r="U74" s="1152"/>
      <c r="V74" s="1152"/>
      <c r="W74" s="1152"/>
      <c r="X74" s="1152"/>
      <c r="Y74" s="1152"/>
      <c r="Z74" s="1152"/>
      <c r="AA74" s="1152"/>
      <c r="AB74" s="1152"/>
      <c r="AC74" s="1152"/>
      <c r="AD74" s="1152"/>
      <c r="AE74" s="1152"/>
      <c r="AF74" s="1152"/>
      <c r="AG74" s="1175"/>
      <c r="AH74" s="1175"/>
      <c r="AI74" s="1175"/>
      <c r="AJ74" s="1175"/>
      <c r="AK74" s="1175"/>
      <c r="AL74" s="1175"/>
      <c r="AM74" s="1175"/>
      <c r="AN74" s="1175"/>
      <c r="AO74" s="1175"/>
      <c r="AP74" s="1175"/>
      <c r="AQ74" s="1171"/>
      <c r="AR74" s="1173"/>
      <c r="AS74" s="1173"/>
      <c r="AT74" s="1173"/>
      <c r="AU74" s="1173"/>
      <c r="AV74" s="1173"/>
      <c r="AW74" s="1173"/>
      <c r="AX74" s="1173"/>
      <c r="AY74" s="1173"/>
      <c r="AZ74" s="1173"/>
      <c r="BA74" s="1173"/>
      <c r="BB74" s="1173"/>
      <c r="BC74" s="1173"/>
      <c r="BD74" s="1173"/>
      <c r="BE74" s="1173"/>
      <c r="BF74" s="1173"/>
      <c r="BG74" s="1173"/>
      <c r="BH74" s="1173"/>
      <c r="BI74" s="1173"/>
      <c r="BJ74" s="1173"/>
      <c r="BK74" s="1173"/>
      <c r="BL74" s="1097"/>
      <c r="BM74" s="1097"/>
      <c r="BN74" s="1097"/>
      <c r="BO74" s="1097"/>
      <c r="BP74" s="1097"/>
      <c r="BQ74" s="1097"/>
      <c r="BR74" s="1097"/>
      <c r="BS74" s="1097"/>
      <c r="BT74" s="1097"/>
      <c r="BU74" s="1097"/>
      <c r="BV74" s="1097"/>
      <c r="BW74" s="1097"/>
      <c r="BX74" s="1097"/>
      <c r="BY74" s="1097"/>
      <c r="BZ74" s="1097"/>
      <c r="CA74" s="1097"/>
      <c r="CB74" s="1097"/>
      <c r="CC74" s="1097"/>
      <c r="CD74" s="1097"/>
      <c r="CE74" s="1097"/>
      <c r="CF74" s="1097"/>
      <c r="CG74" s="1097"/>
    </row>
    <row r="75" spans="1:85" ht="12" customHeight="1">
      <c r="A75" s="1097"/>
      <c r="B75" s="1174"/>
      <c r="C75" s="1174"/>
      <c r="D75" s="1174"/>
      <c r="E75" s="1174"/>
      <c r="F75" s="1174"/>
      <c r="G75" s="1174"/>
      <c r="H75" s="1174"/>
      <c r="I75" s="1174"/>
      <c r="J75" s="1174"/>
      <c r="K75" s="1174"/>
      <c r="L75" s="1152"/>
      <c r="M75" s="1152"/>
      <c r="N75" s="1152"/>
      <c r="O75" s="1152"/>
      <c r="P75" s="1152"/>
      <c r="Q75" s="1152"/>
      <c r="R75" s="1152"/>
      <c r="S75" s="1152"/>
      <c r="T75" s="1152"/>
      <c r="U75" s="1152"/>
      <c r="V75" s="1152"/>
      <c r="W75" s="1152"/>
      <c r="X75" s="1152"/>
      <c r="Y75" s="1152"/>
      <c r="Z75" s="1152"/>
      <c r="AA75" s="1152"/>
      <c r="AB75" s="1152"/>
      <c r="AC75" s="1152"/>
      <c r="AD75" s="1152"/>
      <c r="AE75" s="1152"/>
      <c r="AF75" s="1152"/>
      <c r="AG75" s="1175"/>
      <c r="AH75" s="1175"/>
      <c r="AI75" s="1175"/>
      <c r="AJ75" s="1175"/>
      <c r="AK75" s="1175"/>
      <c r="AL75" s="1175"/>
      <c r="AM75" s="1175"/>
      <c r="AN75" s="1175"/>
      <c r="AO75" s="1175"/>
      <c r="AP75" s="1175"/>
      <c r="AQ75" s="1171"/>
      <c r="AR75" s="1173"/>
      <c r="AS75" s="1173"/>
      <c r="AT75" s="1173"/>
      <c r="AU75" s="1173"/>
      <c r="AV75" s="1173"/>
      <c r="AW75" s="1173"/>
      <c r="AX75" s="1173"/>
      <c r="AY75" s="1173"/>
      <c r="AZ75" s="1173"/>
      <c r="BA75" s="1173"/>
      <c r="BB75" s="1173"/>
      <c r="BC75" s="1173"/>
      <c r="BD75" s="1173"/>
      <c r="BE75" s="1173"/>
      <c r="BF75" s="1173"/>
      <c r="BG75" s="1173"/>
      <c r="BH75" s="1173"/>
      <c r="BI75" s="1173"/>
      <c r="BJ75" s="1173"/>
      <c r="BK75" s="1173"/>
      <c r="BL75" s="1097"/>
      <c r="BM75" s="1097"/>
      <c r="BN75" s="1097"/>
      <c r="BO75" s="1097"/>
      <c r="BP75" s="1097"/>
      <c r="BQ75" s="1097"/>
      <c r="BR75" s="1097"/>
      <c r="BS75" s="1097"/>
      <c r="BT75" s="1097"/>
      <c r="BU75" s="1097"/>
      <c r="BV75" s="1097"/>
      <c r="BW75" s="1097"/>
      <c r="BX75" s="1097"/>
      <c r="BY75" s="1097"/>
      <c r="BZ75" s="1097"/>
      <c r="CA75" s="1097"/>
      <c r="CB75" s="1097"/>
      <c r="CC75" s="1097"/>
      <c r="CD75" s="1097"/>
      <c r="CE75" s="1097"/>
      <c r="CF75" s="1097"/>
      <c r="CG75" s="1097"/>
    </row>
    <row r="76" spans="1:85" ht="12" customHeight="1">
      <c r="A76" s="1097"/>
      <c r="B76" s="1174"/>
      <c r="C76" s="1174"/>
      <c r="D76" s="1174"/>
      <c r="E76" s="1174"/>
      <c r="F76" s="1174"/>
      <c r="G76" s="1174"/>
      <c r="H76" s="1174"/>
      <c r="I76" s="1174"/>
      <c r="J76" s="1174"/>
      <c r="K76" s="1174"/>
      <c r="L76" s="1152"/>
      <c r="M76" s="1152"/>
      <c r="N76" s="1152"/>
      <c r="O76" s="1152"/>
      <c r="P76" s="1152"/>
      <c r="Q76" s="1152"/>
      <c r="R76" s="1152"/>
      <c r="S76" s="1152"/>
      <c r="T76" s="1152"/>
      <c r="U76" s="1152"/>
      <c r="V76" s="1152"/>
      <c r="W76" s="1152"/>
      <c r="X76" s="1152"/>
      <c r="Y76" s="1152"/>
      <c r="Z76" s="1152"/>
      <c r="AA76" s="1152"/>
      <c r="AB76" s="1152"/>
      <c r="AC76" s="1152"/>
      <c r="AD76" s="1152"/>
      <c r="AE76" s="1152"/>
      <c r="AF76" s="1152"/>
      <c r="AG76" s="1175"/>
      <c r="AH76" s="1175"/>
      <c r="AI76" s="1175"/>
      <c r="AJ76" s="1175"/>
      <c r="AK76" s="1175"/>
      <c r="AL76" s="1175"/>
      <c r="AM76" s="1175"/>
      <c r="AN76" s="1175"/>
      <c r="AO76" s="1175"/>
      <c r="AP76" s="1175"/>
      <c r="AQ76" s="1171"/>
      <c r="AR76" s="1173"/>
      <c r="AS76" s="1173"/>
      <c r="AT76" s="1173"/>
      <c r="AU76" s="1173"/>
      <c r="AV76" s="1173"/>
      <c r="AW76" s="1173"/>
      <c r="AX76" s="1173"/>
      <c r="AY76" s="1173"/>
      <c r="AZ76" s="1173"/>
      <c r="BA76" s="1173"/>
      <c r="BB76" s="1173"/>
      <c r="BC76" s="1173"/>
      <c r="BD76" s="1173"/>
      <c r="BE76" s="1173"/>
      <c r="BF76" s="1173"/>
      <c r="BG76" s="1173"/>
      <c r="BH76" s="1173"/>
      <c r="BI76" s="1173"/>
      <c r="BJ76" s="1173"/>
      <c r="BK76" s="1173"/>
      <c r="BL76" s="1097"/>
      <c r="BM76" s="1097"/>
      <c r="BN76" s="1097"/>
      <c r="BO76" s="1097"/>
      <c r="BP76" s="1097"/>
      <c r="BQ76" s="1097"/>
      <c r="BR76" s="1097"/>
      <c r="BS76" s="1097"/>
      <c r="BT76" s="1097"/>
      <c r="BU76" s="1097"/>
      <c r="BV76" s="1097"/>
      <c r="BW76" s="1097"/>
      <c r="BX76" s="1097"/>
      <c r="BY76" s="1097"/>
      <c r="BZ76" s="1097"/>
      <c r="CA76" s="1097"/>
      <c r="CB76" s="1097"/>
      <c r="CC76" s="1097"/>
      <c r="CD76" s="1097"/>
      <c r="CE76" s="1097"/>
      <c r="CF76" s="1097"/>
      <c r="CG76" s="1097"/>
    </row>
    <row r="77" spans="1:85" ht="12" customHeight="1">
      <c r="A77" s="1097"/>
      <c r="B77" s="1174"/>
      <c r="C77" s="1174"/>
      <c r="D77" s="1174"/>
      <c r="E77" s="1174"/>
      <c r="F77" s="1174"/>
      <c r="G77" s="1174"/>
      <c r="H77" s="1174"/>
      <c r="I77" s="1174"/>
      <c r="J77" s="1174"/>
      <c r="K77" s="1174"/>
      <c r="L77" s="1152"/>
      <c r="M77" s="1152"/>
      <c r="N77" s="1152"/>
      <c r="O77" s="1152"/>
      <c r="P77" s="1152"/>
      <c r="Q77" s="1152"/>
      <c r="R77" s="1152"/>
      <c r="S77" s="1152"/>
      <c r="T77" s="1152"/>
      <c r="U77" s="1152"/>
      <c r="V77" s="1152"/>
      <c r="W77" s="1152"/>
      <c r="X77" s="1152"/>
      <c r="Y77" s="1152"/>
      <c r="Z77" s="1152"/>
      <c r="AA77" s="1152"/>
      <c r="AB77" s="1152"/>
      <c r="AC77" s="1152"/>
      <c r="AD77" s="1152"/>
      <c r="AE77" s="1152"/>
      <c r="AF77" s="1152"/>
      <c r="AG77" s="1175"/>
      <c r="AH77" s="1175"/>
      <c r="AI77" s="1175"/>
      <c r="AJ77" s="1175"/>
      <c r="AK77" s="1175"/>
      <c r="AL77" s="1175"/>
      <c r="AM77" s="1175"/>
      <c r="AN77" s="1175"/>
      <c r="AO77" s="1175"/>
      <c r="AP77" s="1175"/>
      <c r="AQ77" s="1171"/>
      <c r="AR77" s="1173"/>
      <c r="AS77" s="1173"/>
      <c r="AT77" s="1173"/>
      <c r="AU77" s="1173"/>
      <c r="AV77" s="1173"/>
      <c r="AW77" s="1173"/>
      <c r="AX77" s="1173"/>
      <c r="AY77" s="1173"/>
      <c r="AZ77" s="1173"/>
      <c r="BA77" s="1173"/>
      <c r="BB77" s="1173"/>
      <c r="BC77" s="1173"/>
      <c r="BD77" s="1173"/>
      <c r="BE77" s="1173"/>
      <c r="BF77" s="1173"/>
      <c r="BG77" s="1173"/>
      <c r="BH77" s="1173"/>
      <c r="BI77" s="1173"/>
      <c r="BJ77" s="1173"/>
      <c r="BK77" s="1173"/>
      <c r="BL77" s="1097"/>
      <c r="BM77" s="1097"/>
      <c r="BN77" s="1097"/>
      <c r="BO77" s="1097"/>
      <c r="BP77" s="1097"/>
      <c r="BQ77" s="1097"/>
      <c r="BR77" s="1097"/>
      <c r="BS77" s="1097"/>
      <c r="BT77" s="1097"/>
      <c r="BU77" s="1097"/>
      <c r="BV77" s="1097"/>
      <c r="BW77" s="1097"/>
      <c r="BX77" s="1097"/>
      <c r="BY77" s="1097"/>
      <c r="BZ77" s="1097"/>
      <c r="CA77" s="1097"/>
      <c r="CB77" s="1097"/>
      <c r="CC77" s="1097"/>
      <c r="CD77" s="1097"/>
      <c r="CE77" s="1097"/>
      <c r="CF77" s="1097"/>
      <c r="CG77" s="1097"/>
    </row>
    <row r="78" spans="1:85" ht="12" customHeight="1">
      <c r="A78" s="1097"/>
      <c r="B78" s="1174"/>
      <c r="C78" s="1174"/>
      <c r="D78" s="1174"/>
      <c r="E78" s="1174"/>
      <c r="F78" s="1174"/>
      <c r="G78" s="1174"/>
      <c r="H78" s="1174"/>
      <c r="I78" s="1174"/>
      <c r="J78" s="1174"/>
      <c r="K78" s="1174"/>
      <c r="L78" s="1152"/>
      <c r="M78" s="1152"/>
      <c r="N78" s="1152"/>
      <c r="O78" s="1152"/>
      <c r="P78" s="1152"/>
      <c r="Q78" s="1152"/>
      <c r="R78" s="1152"/>
      <c r="S78" s="1152"/>
      <c r="T78" s="1152"/>
      <c r="U78" s="1152"/>
      <c r="V78" s="1152"/>
      <c r="W78" s="1152"/>
      <c r="X78" s="1152"/>
      <c r="Y78" s="1152"/>
      <c r="Z78" s="1152"/>
      <c r="AA78" s="1152"/>
      <c r="AB78" s="1152"/>
      <c r="AC78" s="1152"/>
      <c r="AD78" s="1152"/>
      <c r="AE78" s="1152"/>
      <c r="AF78" s="1152"/>
      <c r="AG78" s="1175"/>
      <c r="AH78" s="1175"/>
      <c r="AI78" s="1175"/>
      <c r="AJ78" s="1175"/>
      <c r="AK78" s="1175"/>
      <c r="AL78" s="1175"/>
      <c r="AM78" s="1175"/>
      <c r="AN78" s="1175"/>
      <c r="AO78" s="1175"/>
      <c r="AP78" s="1175"/>
      <c r="AQ78" s="1171"/>
      <c r="AR78" s="1173"/>
      <c r="AS78" s="1173"/>
      <c r="AT78" s="1173"/>
      <c r="AU78" s="1173"/>
      <c r="AV78" s="1173"/>
      <c r="AW78" s="1173"/>
      <c r="AX78" s="1173"/>
      <c r="AY78" s="1173"/>
      <c r="AZ78" s="1173"/>
      <c r="BA78" s="1173"/>
      <c r="BB78" s="1173"/>
      <c r="BC78" s="1173"/>
      <c r="BD78" s="1173"/>
      <c r="BE78" s="1173"/>
      <c r="BF78" s="1173"/>
      <c r="BG78" s="1173"/>
      <c r="BH78" s="1173"/>
      <c r="BI78" s="1173"/>
      <c r="BJ78" s="1173"/>
      <c r="BK78" s="1173"/>
      <c r="BL78" s="1097"/>
      <c r="BM78" s="1097"/>
      <c r="BN78" s="1097"/>
      <c r="BO78" s="1097"/>
      <c r="BP78" s="1097"/>
      <c r="BQ78" s="1097"/>
      <c r="BR78" s="1097"/>
      <c r="BS78" s="1097"/>
      <c r="BT78" s="1097"/>
      <c r="BU78" s="1097"/>
      <c r="BV78" s="1097"/>
      <c r="BW78" s="1097"/>
      <c r="BX78" s="1097"/>
      <c r="BY78" s="1097"/>
      <c r="BZ78" s="1097"/>
      <c r="CA78" s="1097"/>
      <c r="CB78" s="1097"/>
      <c r="CC78" s="1097"/>
      <c r="CD78" s="1097"/>
      <c r="CE78" s="1097"/>
      <c r="CF78" s="1097"/>
      <c r="CG78" s="1097"/>
    </row>
    <row r="79" spans="1:85" ht="12" customHeight="1">
      <c r="B79" s="1174"/>
      <c r="C79" s="1174"/>
      <c r="D79" s="1174"/>
      <c r="E79" s="1174"/>
      <c r="F79" s="1174"/>
      <c r="G79" s="1174"/>
      <c r="H79" s="1174"/>
      <c r="I79" s="1174"/>
      <c r="J79" s="1174"/>
      <c r="K79" s="1174"/>
      <c r="L79" s="1152"/>
      <c r="M79" s="1152"/>
      <c r="N79" s="1152"/>
      <c r="O79" s="1152"/>
      <c r="P79" s="1152"/>
      <c r="Q79" s="1152"/>
      <c r="R79" s="1152"/>
      <c r="S79" s="1152"/>
      <c r="T79" s="1152"/>
      <c r="U79" s="1152"/>
      <c r="V79" s="1152"/>
      <c r="W79" s="1152"/>
      <c r="X79" s="1152"/>
      <c r="Y79" s="1152"/>
      <c r="Z79" s="1152"/>
      <c r="AA79" s="1152"/>
      <c r="AB79" s="1152"/>
      <c r="AC79" s="1152"/>
      <c r="AD79" s="1152"/>
      <c r="AE79" s="1152"/>
      <c r="AF79" s="1152"/>
      <c r="AG79" s="1175"/>
      <c r="AH79" s="1175"/>
      <c r="AI79" s="1175"/>
      <c r="AJ79" s="1175"/>
      <c r="AK79" s="1175"/>
      <c r="AL79" s="1175"/>
      <c r="AM79" s="1175"/>
      <c r="AN79" s="1175"/>
      <c r="AO79" s="1175"/>
      <c r="AP79" s="1175"/>
      <c r="AQ79" s="1171"/>
      <c r="AR79" s="1176"/>
      <c r="AS79" s="1176"/>
      <c r="AT79" s="1176"/>
      <c r="AU79" s="1176"/>
      <c r="AV79" s="1176"/>
      <c r="AW79" s="1176"/>
      <c r="AX79" s="1176"/>
      <c r="AY79" s="1176"/>
      <c r="AZ79" s="1176"/>
      <c r="BA79" s="1176"/>
      <c r="BB79" s="1176"/>
      <c r="BC79" s="1176"/>
      <c r="BD79" s="1176"/>
      <c r="BE79" s="1176"/>
      <c r="BF79" s="1176"/>
      <c r="BG79" s="1176"/>
      <c r="BH79" s="1176"/>
      <c r="BI79" s="1176"/>
      <c r="BJ79" s="1176"/>
      <c r="BK79" s="1176"/>
    </row>
    <row r="80" spans="1:85" ht="12" customHeight="1">
      <c r="B80" s="1174"/>
      <c r="C80" s="1174"/>
      <c r="D80" s="1174"/>
      <c r="E80" s="1174"/>
      <c r="F80" s="1174"/>
      <c r="G80" s="1174"/>
      <c r="H80" s="1174"/>
      <c r="I80" s="1174"/>
      <c r="J80" s="1174"/>
      <c r="K80" s="1174"/>
      <c r="L80" s="1152"/>
      <c r="M80" s="1152"/>
      <c r="N80" s="1152"/>
      <c r="O80" s="1152"/>
      <c r="P80" s="1152"/>
      <c r="Q80" s="1152"/>
      <c r="R80" s="1152"/>
      <c r="S80" s="1152"/>
      <c r="T80" s="1152"/>
      <c r="U80" s="1152"/>
      <c r="V80" s="1152"/>
      <c r="W80" s="1152"/>
      <c r="X80" s="1152"/>
      <c r="Y80" s="1152"/>
      <c r="Z80" s="1152"/>
      <c r="AA80" s="1152"/>
      <c r="AB80" s="1152"/>
      <c r="AC80" s="1152"/>
      <c r="AD80" s="1152"/>
      <c r="AE80" s="1152"/>
      <c r="AF80" s="1152"/>
      <c r="AG80" s="1175"/>
      <c r="AH80" s="1175"/>
      <c r="AI80" s="1175"/>
      <c r="AJ80" s="1175"/>
      <c r="AK80" s="1175"/>
      <c r="AL80" s="1175"/>
      <c r="AM80" s="1175"/>
      <c r="AN80" s="1175"/>
      <c r="AO80" s="1175"/>
      <c r="AP80" s="1175"/>
      <c r="AQ80" s="1171"/>
      <c r="AR80" s="1176"/>
      <c r="AS80" s="1176"/>
      <c r="AT80" s="1176"/>
      <c r="AU80" s="1176"/>
      <c r="AV80" s="1176"/>
      <c r="AW80" s="1176"/>
      <c r="AX80" s="1176"/>
      <c r="AY80" s="1176"/>
      <c r="AZ80" s="1176"/>
      <c r="BA80" s="1176"/>
      <c r="BB80" s="1176"/>
      <c r="BC80" s="1176"/>
      <c r="BD80" s="1176"/>
      <c r="BE80" s="1176"/>
      <c r="BF80" s="1176"/>
      <c r="BG80" s="1176"/>
      <c r="BH80" s="1176"/>
      <c r="BI80" s="1176"/>
      <c r="BJ80" s="1176"/>
      <c r="BK80" s="1176"/>
    </row>
  </sheetData>
  <mergeCells count="195">
    <mergeCell ref="B67:I69"/>
    <mergeCell ref="J67:O69"/>
    <mergeCell ref="P67:W69"/>
    <mergeCell ref="X67:AC69"/>
    <mergeCell ref="AD67:AJ69"/>
    <mergeCell ref="AK67:AP69"/>
    <mergeCell ref="AV60:CF61"/>
    <mergeCell ref="D62:H63"/>
    <mergeCell ref="I62:V63"/>
    <mergeCell ref="Y62:AC63"/>
    <mergeCell ref="AD62:AP63"/>
    <mergeCell ref="AV63:CF64"/>
    <mergeCell ref="D64:H65"/>
    <mergeCell ref="I64:V65"/>
    <mergeCell ref="Y64:AC65"/>
    <mergeCell ref="AD64:AP65"/>
    <mergeCell ref="C58:G59"/>
    <mergeCell ref="I58:V59"/>
    <mergeCell ref="X58:AB59"/>
    <mergeCell ref="AD58:AP59"/>
    <mergeCell ref="C60:G61"/>
    <mergeCell ref="I60:V61"/>
    <mergeCell ref="X60:AB61"/>
    <mergeCell ref="AD60:AP61"/>
    <mergeCell ref="BF55:BM57"/>
    <mergeCell ref="BN55:BS57"/>
    <mergeCell ref="BT55:BZ57"/>
    <mergeCell ref="CA55:CF57"/>
    <mergeCell ref="C56:G57"/>
    <mergeCell ref="I56:V57"/>
    <mergeCell ref="X56:AB57"/>
    <mergeCell ref="AD56:AP57"/>
    <mergeCell ref="C54:G55"/>
    <mergeCell ref="I54:V55"/>
    <mergeCell ref="X54:AB55"/>
    <mergeCell ref="AD54:AP55"/>
    <mergeCell ref="AR55:AY57"/>
    <mergeCell ref="AZ55:BE57"/>
    <mergeCell ref="C52:G53"/>
    <mergeCell ref="I52:V53"/>
    <mergeCell ref="X52:AB53"/>
    <mergeCell ref="AD52:AP53"/>
    <mergeCell ref="BO52:BU53"/>
    <mergeCell ref="BV52:CF53"/>
    <mergeCell ref="C49:G50"/>
    <mergeCell ref="I49:V50"/>
    <mergeCell ref="X49:AB50"/>
    <mergeCell ref="AD49:AP50"/>
    <mergeCell ref="BO50:BU51"/>
    <mergeCell ref="BV50:CF51"/>
    <mergeCell ref="BM46:BU47"/>
    <mergeCell ref="BV46:CF47"/>
    <mergeCell ref="AT48:AZ49"/>
    <mergeCell ref="BA48:BK49"/>
    <mergeCell ref="BM48:BU49"/>
    <mergeCell ref="BV48:CF49"/>
    <mergeCell ref="BA44:BK45"/>
    <mergeCell ref="BM44:BU45"/>
    <mergeCell ref="BV44:CF45"/>
    <mergeCell ref="O46:R47"/>
    <mergeCell ref="S46:Y47"/>
    <mergeCell ref="Z46:AE47"/>
    <mergeCell ref="AF46:AK47"/>
    <mergeCell ref="AL46:AP47"/>
    <mergeCell ref="AR46:AZ47"/>
    <mergeCell ref="BA46:BK47"/>
    <mergeCell ref="AR42:AZ43"/>
    <mergeCell ref="BA42:BK43"/>
    <mergeCell ref="I42:N47"/>
    <mergeCell ref="O42:R43"/>
    <mergeCell ref="S42:Y43"/>
    <mergeCell ref="Z42:AE43"/>
    <mergeCell ref="AF42:AK43"/>
    <mergeCell ref="AL42:AP43"/>
    <mergeCell ref="CA37:CF38"/>
    <mergeCell ref="C38:G47"/>
    <mergeCell ref="J38:M41"/>
    <mergeCell ref="O38:X39"/>
    <mergeCell ref="Y38:AG39"/>
    <mergeCell ref="AH38:AP39"/>
    <mergeCell ref="BE39:BK40"/>
    <mergeCell ref="BL39:BS40"/>
    <mergeCell ref="BT39:BZ40"/>
    <mergeCell ref="CA39:CF40"/>
    <mergeCell ref="BM42:BU43"/>
    <mergeCell ref="BV42:CF43"/>
    <mergeCell ref="O44:R45"/>
    <mergeCell ref="S44:Y45"/>
    <mergeCell ref="Z44:AE45"/>
    <mergeCell ref="AF44:AK45"/>
    <mergeCell ref="AL44:AP45"/>
    <mergeCell ref="AT44:AZ45"/>
    <mergeCell ref="BI31:BM31"/>
    <mergeCell ref="J33:M34"/>
    <mergeCell ref="O33:AC34"/>
    <mergeCell ref="J35:M36"/>
    <mergeCell ref="O35:AC36"/>
    <mergeCell ref="AD35:AP36"/>
    <mergeCell ref="BE35:BN36"/>
    <mergeCell ref="BO35:BW36"/>
    <mergeCell ref="BX35:CF36"/>
    <mergeCell ref="AD33:AP34"/>
    <mergeCell ref="AS33:AW40"/>
    <mergeCell ref="AZ33:BC36"/>
    <mergeCell ref="BE33:BN34"/>
    <mergeCell ref="BO33:BW34"/>
    <mergeCell ref="BX33:CF34"/>
    <mergeCell ref="AY37:BD40"/>
    <mergeCell ref="BE37:BK38"/>
    <mergeCell ref="BL37:BS38"/>
    <mergeCell ref="BT37:BZ38"/>
    <mergeCell ref="O40:X41"/>
    <mergeCell ref="Y40:AG41"/>
    <mergeCell ref="AH40:AP41"/>
    <mergeCell ref="BI26:BV27"/>
    <mergeCell ref="BW26:CF27"/>
    <mergeCell ref="C28:G29"/>
    <mergeCell ref="I28:V29"/>
    <mergeCell ref="AD28:AP29"/>
    <mergeCell ref="AY28:BH29"/>
    <mergeCell ref="BI28:BM28"/>
    <mergeCell ref="BN28:BV29"/>
    <mergeCell ref="BW28:CF29"/>
    <mergeCell ref="BI29:BM29"/>
    <mergeCell ref="C26:G27"/>
    <mergeCell ref="I26:V27"/>
    <mergeCell ref="X26:AB29"/>
    <mergeCell ref="AD26:AP27"/>
    <mergeCell ref="AS26:AW31"/>
    <mergeCell ref="AY26:BH27"/>
    <mergeCell ref="AY30:BH31"/>
    <mergeCell ref="BI30:BM30"/>
    <mergeCell ref="BN30:BV31"/>
    <mergeCell ref="BW30:CF31"/>
    <mergeCell ref="C31:G36"/>
    <mergeCell ref="J31:M32"/>
    <mergeCell ref="O31:AC32"/>
    <mergeCell ref="AD31:AP32"/>
    <mergeCell ref="AS19:AW20"/>
    <mergeCell ref="AY19:BL20"/>
    <mergeCell ref="BN19:BR20"/>
    <mergeCell ref="BT19:BY20"/>
    <mergeCell ref="BZ19:CF20"/>
    <mergeCell ref="BV22:CA22"/>
    <mergeCell ref="C23:G25"/>
    <mergeCell ref="I23:AP25"/>
    <mergeCell ref="AT23:AW23"/>
    <mergeCell ref="AZ23:BB23"/>
    <mergeCell ref="BC23:BF23"/>
    <mergeCell ref="BG23:BJ23"/>
    <mergeCell ref="BN23:BQ23"/>
    <mergeCell ref="BV23:CA23"/>
    <mergeCell ref="BN24:BR24"/>
    <mergeCell ref="C20:G22"/>
    <mergeCell ref="I20:AP22"/>
    <mergeCell ref="BN21:BQ21"/>
    <mergeCell ref="AS22:AW22"/>
    <mergeCell ref="AZ22:BB22"/>
    <mergeCell ref="BC22:BF22"/>
    <mergeCell ref="BG22:BJ22"/>
    <mergeCell ref="BN22:BQ22"/>
    <mergeCell ref="AY14:CF16"/>
    <mergeCell ref="I15:R16"/>
    <mergeCell ref="S15:W15"/>
    <mergeCell ref="X15:AF16"/>
    <mergeCell ref="AG15:AP16"/>
    <mergeCell ref="S16:W16"/>
    <mergeCell ref="BN17:BR18"/>
    <mergeCell ref="BT17:CF17"/>
    <mergeCell ref="S18:W18"/>
    <mergeCell ref="BT18:CF18"/>
    <mergeCell ref="B6:AP7"/>
    <mergeCell ref="AR6:CF7"/>
    <mergeCell ref="AS8:AW10"/>
    <mergeCell ref="AY8:BL10"/>
    <mergeCell ref="BN8:BR10"/>
    <mergeCell ref="BT8:CF10"/>
    <mergeCell ref="B9:K9"/>
    <mergeCell ref="L9:AL9"/>
    <mergeCell ref="B11:K11"/>
    <mergeCell ref="L11:AL11"/>
    <mergeCell ref="AS11:AW13"/>
    <mergeCell ref="AY11:CF12"/>
    <mergeCell ref="C13:G18"/>
    <mergeCell ref="I13:R14"/>
    <mergeCell ref="S13:AF14"/>
    <mergeCell ref="AG13:AP14"/>
    <mergeCell ref="AY13:CF13"/>
    <mergeCell ref="AS14:AW16"/>
    <mergeCell ref="I17:R18"/>
    <mergeCell ref="S17:W17"/>
    <mergeCell ref="X17:AF18"/>
    <mergeCell ref="AG17:AP18"/>
    <mergeCell ref="AS17:AW18"/>
    <mergeCell ref="AY17:BL18"/>
  </mergeCells>
  <phoneticPr fontId="10"/>
  <printOptions horizontalCentered="1"/>
  <pageMargins left="0.70866141732283472" right="0.70866141732283472" top="0.74803149606299213" bottom="0.74803149606299213" header="0.31496062992125984" footer="0.31496062992125984"/>
  <pageSetup paperSize="8" scale="7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F67"/>
  <sheetViews>
    <sheetView showWhiteSpace="0" view="pageBreakPreview" zoomScale="80" zoomScaleNormal="70" zoomScaleSheetLayoutView="80" zoomScalePageLayoutView="70" workbookViewId="0"/>
  </sheetViews>
  <sheetFormatPr defaultColWidth="2.21875" defaultRowHeight="13.5" customHeight="1"/>
  <cols>
    <col min="1" max="1" width="2.21875" style="1103"/>
    <col min="2" max="2" width="1" style="1103" customWidth="1"/>
    <col min="3" max="7" width="2.21875" style="1103" customWidth="1"/>
    <col min="8" max="8" width="1" style="1103" customWidth="1"/>
    <col min="9" max="21" width="2.21875" style="1103" customWidth="1"/>
    <col min="22" max="22" width="1.21875" style="1103" customWidth="1"/>
    <col min="23" max="23" width="1" style="1103" customWidth="1"/>
    <col min="24" max="28" width="2.21875" style="1103" customWidth="1"/>
    <col min="29" max="29" width="1" style="1103" customWidth="1"/>
    <col min="30" max="42" width="2.21875" style="1103" customWidth="1"/>
    <col min="43" max="43" width="21.33203125" style="1177" customWidth="1"/>
    <col min="44" max="44" width="1.6640625" style="1103" customWidth="1"/>
    <col min="45" max="49" width="2.21875" style="1103" customWidth="1"/>
    <col min="50" max="50" width="1" style="1103" customWidth="1"/>
    <col min="51" max="63" width="2.21875" style="1103" customWidth="1"/>
    <col min="64" max="64" width="1.21875" style="1103" customWidth="1"/>
    <col min="65" max="65" width="1" style="1103" customWidth="1"/>
    <col min="66" max="70" width="2.21875" style="1103" customWidth="1"/>
    <col min="71" max="71" width="1" style="1103" customWidth="1"/>
    <col min="72" max="16384" width="2.21875" style="1103"/>
  </cols>
  <sheetData>
    <row r="1" spans="1:84" ht="12" customHeight="1">
      <c r="A1" s="1097"/>
      <c r="B1" s="1174"/>
      <c r="C1" s="1174"/>
      <c r="D1" s="1174"/>
      <c r="E1" s="1174"/>
      <c r="F1" s="1174"/>
      <c r="G1" s="1174"/>
      <c r="H1" s="1174"/>
      <c r="I1" s="1174"/>
      <c r="J1" s="1174"/>
      <c r="K1" s="1174"/>
      <c r="L1" s="1152"/>
      <c r="M1" s="1152"/>
      <c r="N1" s="1152"/>
      <c r="O1" s="1152"/>
      <c r="P1" s="1152"/>
      <c r="Q1" s="1152"/>
      <c r="R1" s="1152"/>
      <c r="S1" s="1152"/>
      <c r="T1" s="1152"/>
      <c r="U1" s="1152"/>
      <c r="V1" s="1152"/>
      <c r="W1" s="1152"/>
      <c r="X1" s="1152"/>
      <c r="Y1" s="1152"/>
      <c r="Z1" s="1152"/>
      <c r="AA1" s="1152"/>
      <c r="AB1" s="1152"/>
      <c r="AC1" s="1152"/>
      <c r="AD1" s="1152"/>
      <c r="AE1" s="1152"/>
      <c r="AF1" s="1152"/>
      <c r="AG1" s="1175"/>
      <c r="AH1" s="1175"/>
      <c r="AI1" s="1175"/>
      <c r="AJ1" s="1175"/>
      <c r="AK1" s="1175"/>
      <c r="AL1" s="1175"/>
      <c r="AM1" s="1175"/>
      <c r="AN1" s="1175"/>
      <c r="AO1" s="1175"/>
      <c r="AP1" s="1175"/>
      <c r="AQ1" s="1171"/>
      <c r="AR1" s="1176"/>
      <c r="AS1" s="1176"/>
      <c r="AT1" s="1176"/>
      <c r="AU1" s="1176"/>
      <c r="AV1" s="1176"/>
      <c r="AW1" s="1176"/>
      <c r="AX1" s="1176"/>
      <c r="AY1" s="1176"/>
      <c r="AZ1" s="1176"/>
      <c r="BA1" s="1176"/>
      <c r="BB1" s="1176"/>
      <c r="BC1" s="1176"/>
      <c r="BD1" s="1176"/>
      <c r="BE1" s="1176"/>
      <c r="BF1" s="1176"/>
      <c r="BG1" s="1176"/>
      <c r="BH1" s="1176"/>
      <c r="BI1" s="1176"/>
      <c r="BJ1" s="1176"/>
      <c r="BK1" s="1176"/>
      <c r="BL1" s="1097"/>
      <c r="BM1" s="1097"/>
      <c r="BN1" s="1097"/>
      <c r="BO1" s="1097"/>
      <c r="BP1" s="1097"/>
      <c r="BQ1" s="1097"/>
      <c r="BR1" s="1097"/>
      <c r="BS1" s="1097"/>
      <c r="BT1" s="1097"/>
      <c r="BU1" s="1097"/>
      <c r="BV1" s="1097"/>
      <c r="BW1" s="1097"/>
      <c r="BX1" s="1097"/>
      <c r="BY1" s="1097"/>
      <c r="BZ1" s="1097"/>
      <c r="CA1" s="1097"/>
      <c r="CB1" s="1097"/>
      <c r="CC1" s="1097"/>
      <c r="CD1" s="1097"/>
      <c r="CE1" s="1097"/>
      <c r="CF1" s="1097"/>
    </row>
    <row r="2" spans="1:84" ht="12" customHeight="1">
      <c r="A2" s="1097"/>
      <c r="B2" s="1174"/>
      <c r="C2" s="1174"/>
      <c r="D2" s="1174"/>
      <c r="E2" s="1174"/>
      <c r="F2" s="1174"/>
      <c r="G2" s="1174"/>
      <c r="H2" s="1174"/>
      <c r="I2" s="1174"/>
      <c r="J2" s="1174"/>
      <c r="K2" s="1174"/>
      <c r="L2" s="1152"/>
      <c r="M2" s="1152"/>
      <c r="N2" s="1152"/>
      <c r="O2" s="1152"/>
      <c r="P2" s="1152"/>
      <c r="Q2" s="1152"/>
      <c r="R2" s="1152"/>
      <c r="S2" s="1152"/>
      <c r="T2" s="1152"/>
      <c r="U2" s="1152"/>
      <c r="V2" s="1152"/>
      <c r="W2" s="1152"/>
      <c r="X2" s="1152"/>
      <c r="Y2" s="1152"/>
      <c r="Z2" s="1152"/>
      <c r="AA2" s="1152"/>
      <c r="AB2" s="1152"/>
      <c r="AC2" s="1152"/>
      <c r="AD2" s="1152"/>
      <c r="AE2" s="1152"/>
      <c r="AF2" s="1152"/>
      <c r="AG2" s="1175"/>
      <c r="AH2" s="1175"/>
      <c r="AI2" s="1175"/>
      <c r="AJ2" s="1175"/>
      <c r="AK2" s="1175"/>
      <c r="AL2" s="1175"/>
      <c r="AM2" s="1175"/>
      <c r="AN2" s="1175"/>
      <c r="AO2" s="1175"/>
      <c r="AP2" s="1175"/>
      <c r="AQ2" s="1171"/>
      <c r="AR2" s="1176"/>
      <c r="AS2" s="1176"/>
      <c r="AT2" s="1176"/>
      <c r="AU2" s="1176"/>
      <c r="AV2" s="1176"/>
      <c r="AW2" s="1176"/>
      <c r="AX2" s="1176"/>
      <c r="AY2" s="1176"/>
      <c r="AZ2" s="1176"/>
      <c r="BA2" s="1176"/>
      <c r="BB2" s="1176"/>
      <c r="BC2" s="1176"/>
      <c r="BD2" s="1176"/>
      <c r="BE2" s="1176"/>
      <c r="BF2" s="1176"/>
      <c r="BG2" s="1176"/>
      <c r="BH2" s="1176"/>
      <c r="BI2" s="1176"/>
      <c r="BJ2" s="1176"/>
      <c r="BK2" s="1176"/>
      <c r="BL2" s="1097"/>
      <c r="BM2" s="1097"/>
      <c r="BN2" s="1097"/>
      <c r="BO2" s="1097"/>
      <c r="BP2" s="1097"/>
      <c r="BQ2" s="1097"/>
      <c r="BR2" s="1097"/>
      <c r="BS2" s="1097"/>
      <c r="BT2" s="1097"/>
      <c r="BU2" s="1097"/>
      <c r="BV2" s="1097"/>
      <c r="BW2" s="1097"/>
      <c r="BX2" s="1097"/>
      <c r="BY2" s="1097"/>
      <c r="BZ2" s="1097"/>
      <c r="CA2" s="1097"/>
      <c r="CB2" s="1097"/>
      <c r="CC2" s="1097"/>
      <c r="CD2" s="1097"/>
      <c r="CE2" s="1097"/>
      <c r="CF2" s="1097"/>
    </row>
    <row r="3" spans="1:84" ht="13.5" customHeight="1">
      <c r="A3" s="1097"/>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9"/>
      <c r="AH3" s="1099"/>
      <c r="AI3" s="1100" t="s">
        <v>7</v>
      </c>
      <c r="AJ3" s="1099"/>
      <c r="AK3" s="1099"/>
      <c r="AL3" s="1100" t="s">
        <v>8</v>
      </c>
      <c r="AM3" s="1099"/>
      <c r="AN3" s="1099"/>
      <c r="AO3" s="1100" t="s">
        <v>9</v>
      </c>
      <c r="AP3" s="1098"/>
      <c r="AQ3" s="1098"/>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8"/>
      <c r="BT3" s="1098"/>
      <c r="BU3" s="1098"/>
      <c r="BV3" s="1098"/>
      <c r="BW3" s="1098"/>
      <c r="BX3" s="1098"/>
      <c r="BY3" s="1098"/>
      <c r="BZ3" s="1098"/>
      <c r="CA3" s="1098"/>
      <c r="CB3" s="1098"/>
      <c r="CC3" s="1098"/>
      <c r="CD3" s="1098"/>
      <c r="CE3" s="1102" t="s">
        <v>1617</v>
      </c>
      <c r="CF3" s="1098"/>
    </row>
    <row r="4" spans="1:84" ht="13.5" customHeight="1">
      <c r="A4" s="1097"/>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813" t="s">
        <v>1618</v>
      </c>
      <c r="AS4" s="1813"/>
      <c r="AT4" s="1813"/>
      <c r="AU4" s="1813"/>
      <c r="AV4" s="1813"/>
      <c r="AW4" s="1813"/>
      <c r="AX4" s="1813"/>
      <c r="AY4" s="1813"/>
      <c r="AZ4" s="1813"/>
      <c r="BA4" s="1813"/>
      <c r="BB4" s="1813"/>
      <c r="BC4" s="1178"/>
      <c r="BD4" s="1178"/>
      <c r="BE4" s="1178"/>
      <c r="BF4" s="1178"/>
      <c r="BG4" s="1178"/>
      <c r="BH4" s="1178"/>
      <c r="BI4" s="1178"/>
      <c r="BJ4" s="1178"/>
      <c r="BK4" s="1178"/>
      <c r="BL4" s="1178"/>
      <c r="BM4" s="1178"/>
      <c r="BN4" s="1178"/>
      <c r="BO4" s="1178"/>
      <c r="BP4" s="1178"/>
      <c r="BQ4" s="1178"/>
      <c r="BR4" s="1178"/>
      <c r="BS4" s="1178"/>
      <c r="BT4" s="1178"/>
      <c r="BU4" s="1178"/>
      <c r="BV4" s="1178"/>
      <c r="BW4" s="1178"/>
      <c r="BX4" s="1178"/>
      <c r="BY4" s="1178"/>
      <c r="BZ4" s="1178"/>
      <c r="CA4" s="1178"/>
      <c r="CB4" s="1178"/>
      <c r="CC4" s="1178"/>
      <c r="CD4" s="1178"/>
      <c r="CE4" s="1178"/>
      <c r="CF4" s="1178"/>
    </row>
    <row r="5" spans="1:84" ht="13.5" customHeight="1">
      <c r="A5" s="1097"/>
      <c r="B5" s="1811" t="s">
        <v>1619</v>
      </c>
      <c r="C5" s="1812"/>
      <c r="D5" s="1812"/>
      <c r="E5" s="1812"/>
      <c r="F5" s="1812"/>
      <c r="G5" s="1812"/>
      <c r="H5" s="1812"/>
      <c r="I5" s="1812"/>
      <c r="J5" s="1812"/>
      <c r="K5" s="1812"/>
      <c r="L5" s="1812"/>
      <c r="M5" s="1812"/>
      <c r="N5" s="1812"/>
      <c r="O5" s="1812"/>
      <c r="P5" s="1812"/>
      <c r="Q5" s="1812"/>
      <c r="R5" s="1812"/>
      <c r="S5" s="1812"/>
      <c r="T5" s="1812"/>
      <c r="U5" s="1812"/>
      <c r="V5" s="1812"/>
      <c r="W5" s="1812"/>
      <c r="X5" s="1812"/>
      <c r="Y5" s="1812"/>
      <c r="Z5" s="1812"/>
      <c r="AA5" s="1812"/>
      <c r="AB5" s="1812"/>
      <c r="AC5" s="1812"/>
      <c r="AD5" s="1812"/>
      <c r="AE5" s="1812"/>
      <c r="AF5" s="1812"/>
      <c r="AG5" s="1812"/>
      <c r="AH5" s="1812"/>
      <c r="AI5" s="1812"/>
      <c r="AJ5" s="1812"/>
      <c r="AK5" s="1812"/>
      <c r="AL5" s="1812"/>
      <c r="AM5" s="1812"/>
      <c r="AN5" s="1812"/>
      <c r="AO5" s="1812"/>
      <c r="AP5" s="1812"/>
      <c r="AQ5" s="1179"/>
      <c r="AR5" s="2076"/>
      <c r="AS5" s="2076"/>
      <c r="AT5" s="2076"/>
      <c r="AU5" s="2076"/>
      <c r="AV5" s="2076"/>
      <c r="AW5" s="2076"/>
      <c r="AX5" s="2076"/>
      <c r="AY5" s="2076"/>
      <c r="AZ5" s="2076"/>
      <c r="BA5" s="2076"/>
      <c r="BB5" s="2076"/>
      <c r="BC5" s="2077" t="s">
        <v>1620</v>
      </c>
      <c r="BD5" s="2077"/>
      <c r="BE5" s="2077"/>
      <c r="BF5" s="2077"/>
      <c r="BG5" s="2077"/>
      <c r="BH5" s="2077"/>
      <c r="BI5" s="2077"/>
      <c r="BJ5" s="2077"/>
      <c r="BK5" s="2077"/>
      <c r="BL5" s="2077"/>
      <c r="BM5" s="2077"/>
      <c r="BN5" s="2077"/>
      <c r="BO5" s="2077"/>
      <c r="BP5" s="2077"/>
      <c r="BQ5" s="2077"/>
      <c r="BR5" s="2077"/>
      <c r="BS5" s="2077"/>
      <c r="BT5" s="2077"/>
      <c r="BU5" s="2077"/>
      <c r="BV5" s="2077"/>
      <c r="BW5" s="2077"/>
      <c r="BX5" s="2077"/>
      <c r="BY5" s="2077"/>
      <c r="BZ5" s="2077"/>
      <c r="CA5" s="2077"/>
      <c r="CB5" s="2077"/>
      <c r="CC5" s="2077"/>
      <c r="CD5" s="2077"/>
      <c r="CE5" s="2077"/>
      <c r="CF5" s="2077"/>
    </row>
    <row r="6" spans="1:84" ht="13.5" customHeight="1">
      <c r="A6" s="1097"/>
      <c r="B6" s="1812"/>
      <c r="C6" s="1812"/>
      <c r="D6" s="1812"/>
      <c r="E6" s="1812"/>
      <c r="F6" s="1812"/>
      <c r="G6" s="1812"/>
      <c r="H6" s="1812"/>
      <c r="I6" s="1812"/>
      <c r="J6" s="1812"/>
      <c r="K6" s="1812"/>
      <c r="L6" s="1812"/>
      <c r="M6" s="1812"/>
      <c r="N6" s="1812"/>
      <c r="O6" s="1812"/>
      <c r="P6" s="1812"/>
      <c r="Q6" s="1812"/>
      <c r="R6" s="1812"/>
      <c r="S6" s="1812"/>
      <c r="T6" s="1812"/>
      <c r="U6" s="1812"/>
      <c r="V6" s="1812"/>
      <c r="W6" s="1812"/>
      <c r="X6" s="1812"/>
      <c r="Y6" s="1812"/>
      <c r="Z6" s="1812"/>
      <c r="AA6" s="1812"/>
      <c r="AB6" s="1812"/>
      <c r="AC6" s="1812"/>
      <c r="AD6" s="1812"/>
      <c r="AE6" s="1812"/>
      <c r="AF6" s="1812"/>
      <c r="AG6" s="1812"/>
      <c r="AH6" s="1812"/>
      <c r="AI6" s="1812"/>
      <c r="AJ6" s="1812"/>
      <c r="AK6" s="1812"/>
      <c r="AL6" s="1812"/>
      <c r="AM6" s="1812"/>
      <c r="AN6" s="1812"/>
      <c r="AO6" s="1812"/>
      <c r="AP6" s="1812"/>
      <c r="AQ6" s="1179"/>
      <c r="AR6" s="1105"/>
      <c r="AS6" s="2078" t="s">
        <v>1621</v>
      </c>
      <c r="AT6" s="2079"/>
      <c r="AU6" s="2079"/>
      <c r="AV6" s="2079"/>
      <c r="AW6" s="2079"/>
      <c r="AX6" s="1106"/>
      <c r="AY6" s="1817"/>
      <c r="AZ6" s="1818"/>
      <c r="BA6" s="1818"/>
      <c r="BB6" s="1818"/>
      <c r="BC6" s="1818"/>
      <c r="BD6" s="1818"/>
      <c r="BE6" s="1818"/>
      <c r="BF6" s="1818"/>
      <c r="BG6" s="1818"/>
      <c r="BH6" s="1818"/>
      <c r="BI6" s="1818"/>
      <c r="BJ6" s="1818"/>
      <c r="BK6" s="1818"/>
      <c r="BL6" s="1819"/>
      <c r="BM6" s="1105"/>
      <c r="BN6" s="1814" t="s">
        <v>1527</v>
      </c>
      <c r="BO6" s="1814"/>
      <c r="BP6" s="1814"/>
      <c r="BQ6" s="1814"/>
      <c r="BR6" s="1814"/>
      <c r="BS6" s="1106"/>
      <c r="BT6" s="1817"/>
      <c r="BU6" s="1818"/>
      <c r="BV6" s="1818"/>
      <c r="BW6" s="1818"/>
      <c r="BX6" s="1818"/>
      <c r="BY6" s="1818"/>
      <c r="BZ6" s="1818"/>
      <c r="CA6" s="1818"/>
      <c r="CB6" s="1818"/>
      <c r="CC6" s="1818"/>
      <c r="CD6" s="1818"/>
      <c r="CE6" s="1818"/>
      <c r="CF6" s="1819"/>
    </row>
    <row r="7" spans="1:84" ht="13.5" customHeight="1">
      <c r="A7" s="1097"/>
      <c r="B7" s="1179"/>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c r="AJ7" s="1179"/>
      <c r="AK7" s="1179"/>
      <c r="AL7" s="1179"/>
      <c r="AM7" s="1179"/>
      <c r="AN7" s="1179"/>
      <c r="AO7" s="1179"/>
      <c r="AP7" s="1179"/>
      <c r="AQ7" s="1179"/>
      <c r="AR7" s="1107"/>
      <c r="AS7" s="2080"/>
      <c r="AT7" s="2080"/>
      <c r="AU7" s="2080"/>
      <c r="AV7" s="2080"/>
      <c r="AW7" s="2080"/>
      <c r="AX7" s="1108"/>
      <c r="AY7" s="1820"/>
      <c r="AZ7" s="1821"/>
      <c r="BA7" s="1821"/>
      <c r="BB7" s="1821"/>
      <c r="BC7" s="1821"/>
      <c r="BD7" s="1821"/>
      <c r="BE7" s="1821"/>
      <c r="BF7" s="1821"/>
      <c r="BG7" s="1821"/>
      <c r="BH7" s="1821"/>
      <c r="BI7" s="1821"/>
      <c r="BJ7" s="1821"/>
      <c r="BK7" s="1821"/>
      <c r="BL7" s="1822"/>
      <c r="BM7" s="1107"/>
      <c r="BN7" s="1815"/>
      <c r="BO7" s="1815"/>
      <c r="BP7" s="1815"/>
      <c r="BQ7" s="1815"/>
      <c r="BR7" s="1815"/>
      <c r="BS7" s="1108"/>
      <c r="BT7" s="1820"/>
      <c r="BU7" s="1821"/>
      <c r="BV7" s="1821"/>
      <c r="BW7" s="1821"/>
      <c r="BX7" s="1821"/>
      <c r="BY7" s="1821"/>
      <c r="BZ7" s="1821"/>
      <c r="CA7" s="1821"/>
      <c r="CB7" s="1821"/>
      <c r="CC7" s="1821"/>
      <c r="CD7" s="1821"/>
      <c r="CE7" s="1821"/>
      <c r="CF7" s="1822"/>
    </row>
    <row r="8" spans="1:84" ht="13.5" customHeight="1">
      <c r="A8" s="1097"/>
      <c r="B8" s="1100"/>
      <c r="C8" s="1830" t="s">
        <v>1622</v>
      </c>
      <c r="D8" s="1830"/>
      <c r="E8" s="1830"/>
      <c r="F8" s="1830"/>
      <c r="G8" s="1830"/>
      <c r="H8" s="1180"/>
      <c r="I8" s="1099"/>
      <c r="J8" s="1099"/>
      <c r="K8" s="1099"/>
      <c r="L8" s="1099"/>
      <c r="M8" s="1099"/>
      <c r="N8" s="1099"/>
      <c r="O8" s="1099"/>
      <c r="P8" s="1099"/>
      <c r="Q8" s="1099"/>
      <c r="R8" s="1099"/>
      <c r="S8" s="1099"/>
      <c r="T8" s="1099"/>
      <c r="U8" s="1099"/>
      <c r="V8" s="1099"/>
      <c r="W8" s="1098"/>
      <c r="X8" s="1098"/>
      <c r="Y8" s="1098"/>
      <c r="Z8" s="1098"/>
      <c r="AA8" s="1098"/>
      <c r="AB8" s="1098"/>
      <c r="AC8" s="1098"/>
      <c r="AD8" s="1098"/>
      <c r="AE8" s="1098"/>
      <c r="AF8" s="1098"/>
      <c r="AG8" s="1098"/>
      <c r="AH8" s="1098"/>
      <c r="AI8" s="1098"/>
      <c r="AJ8" s="1098"/>
      <c r="AK8" s="1098"/>
      <c r="AL8" s="1098"/>
      <c r="AM8" s="1098"/>
      <c r="AN8" s="1098"/>
      <c r="AO8" s="1098"/>
      <c r="AP8" s="1098"/>
      <c r="AQ8" s="1098"/>
      <c r="AR8" s="1109"/>
      <c r="AS8" s="2081"/>
      <c r="AT8" s="2081"/>
      <c r="AU8" s="2081"/>
      <c r="AV8" s="2081"/>
      <c r="AW8" s="2081"/>
      <c r="AX8" s="1110"/>
      <c r="AY8" s="1823"/>
      <c r="AZ8" s="1824"/>
      <c r="BA8" s="1824"/>
      <c r="BB8" s="1824"/>
      <c r="BC8" s="1824"/>
      <c r="BD8" s="1824"/>
      <c r="BE8" s="1824"/>
      <c r="BF8" s="1824"/>
      <c r="BG8" s="1824"/>
      <c r="BH8" s="1824"/>
      <c r="BI8" s="1824"/>
      <c r="BJ8" s="1824"/>
      <c r="BK8" s="1824"/>
      <c r="BL8" s="1825"/>
      <c r="BM8" s="1109"/>
      <c r="BN8" s="1816"/>
      <c r="BO8" s="1816"/>
      <c r="BP8" s="1816"/>
      <c r="BQ8" s="1816"/>
      <c r="BR8" s="1816"/>
      <c r="BS8" s="1110"/>
      <c r="BT8" s="1823"/>
      <c r="BU8" s="1824"/>
      <c r="BV8" s="1824"/>
      <c r="BW8" s="1824"/>
      <c r="BX8" s="1824"/>
      <c r="BY8" s="1824"/>
      <c r="BZ8" s="1824"/>
      <c r="CA8" s="1824"/>
      <c r="CB8" s="1824"/>
      <c r="CC8" s="1824"/>
      <c r="CD8" s="1824"/>
      <c r="CE8" s="1824"/>
      <c r="CF8" s="1825"/>
    </row>
    <row r="9" spans="1:84" ht="13.5" customHeight="1">
      <c r="A9" s="1097"/>
      <c r="B9" s="1100"/>
      <c r="C9" s="1830"/>
      <c r="D9" s="1830"/>
      <c r="E9" s="1830"/>
      <c r="F9" s="1830"/>
      <c r="G9" s="1830"/>
      <c r="H9" s="1181"/>
      <c r="I9" s="1140"/>
      <c r="J9" s="1140"/>
      <c r="K9" s="1140"/>
      <c r="L9" s="1140"/>
      <c r="M9" s="1140"/>
      <c r="N9" s="1140"/>
      <c r="O9" s="1140"/>
      <c r="P9" s="1140"/>
      <c r="Q9" s="1140"/>
      <c r="R9" s="1140"/>
      <c r="S9" s="1140"/>
      <c r="T9" s="1140"/>
      <c r="U9" s="1140"/>
      <c r="V9" s="1140"/>
      <c r="W9" s="1101"/>
      <c r="X9" s="1101"/>
      <c r="Y9" s="1101"/>
      <c r="Z9" s="1101"/>
      <c r="AA9" s="1101"/>
      <c r="AB9" s="1101"/>
      <c r="AC9" s="1101"/>
      <c r="AD9" s="1101"/>
      <c r="AE9" s="1101"/>
      <c r="AF9" s="1101"/>
      <c r="AG9" s="1101"/>
      <c r="AH9" s="1101"/>
      <c r="AI9" s="1101"/>
      <c r="AJ9" s="1101"/>
      <c r="AK9" s="1101"/>
      <c r="AL9" s="1101"/>
      <c r="AM9" s="1098"/>
      <c r="AN9" s="1098"/>
      <c r="AO9" s="1098"/>
      <c r="AP9" s="1098"/>
      <c r="AQ9" s="1098"/>
      <c r="AR9" s="1105"/>
      <c r="AS9" s="1829" t="s">
        <v>1623</v>
      </c>
      <c r="AT9" s="1829"/>
      <c r="AU9" s="1829"/>
      <c r="AV9" s="1829"/>
      <c r="AW9" s="1829"/>
      <c r="AX9" s="1106"/>
      <c r="AY9" s="1832"/>
      <c r="AZ9" s="1833"/>
      <c r="BA9" s="1833"/>
      <c r="BB9" s="1833"/>
      <c r="BC9" s="1833"/>
      <c r="BD9" s="1833"/>
      <c r="BE9" s="1833"/>
      <c r="BF9" s="1833"/>
      <c r="BG9" s="1833"/>
      <c r="BH9" s="1833"/>
      <c r="BI9" s="1833"/>
      <c r="BJ9" s="1833"/>
      <c r="BK9" s="1833"/>
      <c r="BL9" s="1833"/>
      <c r="BM9" s="1833"/>
      <c r="BN9" s="1833"/>
      <c r="BO9" s="1833"/>
      <c r="BP9" s="1833"/>
      <c r="BQ9" s="1833"/>
      <c r="BR9" s="1833"/>
      <c r="BS9" s="1833"/>
      <c r="BT9" s="1833"/>
      <c r="BU9" s="1833"/>
      <c r="BV9" s="1833"/>
      <c r="BW9" s="1833"/>
      <c r="BX9" s="1833"/>
      <c r="BY9" s="1833"/>
      <c r="BZ9" s="1833"/>
      <c r="CA9" s="1833"/>
      <c r="CB9" s="1833"/>
      <c r="CC9" s="1833"/>
      <c r="CD9" s="1833"/>
      <c r="CE9" s="1833"/>
      <c r="CF9" s="1834"/>
    </row>
    <row r="10" spans="1:84" ht="13.5" customHeight="1">
      <c r="A10" s="1097"/>
      <c r="B10" s="1098"/>
      <c r="C10" s="1182"/>
      <c r="D10" s="1182"/>
      <c r="E10" s="1182"/>
      <c r="F10" s="1182"/>
      <c r="G10" s="1182"/>
      <c r="H10" s="1182"/>
      <c r="I10" s="1098"/>
      <c r="J10" s="1098"/>
      <c r="K10" s="1098"/>
      <c r="L10" s="1098"/>
      <c r="M10" s="1098"/>
      <c r="N10" s="1098"/>
      <c r="O10" s="1098"/>
      <c r="P10" s="1098"/>
      <c r="Q10" s="1098"/>
      <c r="R10" s="1098"/>
      <c r="S10" s="1098"/>
      <c r="T10" s="1098"/>
      <c r="U10" s="1098"/>
      <c r="V10" s="1098"/>
      <c r="W10" s="1098"/>
      <c r="X10" s="2082" t="s">
        <v>1624</v>
      </c>
      <c r="Y10" s="2082"/>
      <c r="Z10" s="2082"/>
      <c r="AA10" s="2082"/>
      <c r="AB10" s="2082"/>
      <c r="AC10" s="2082"/>
      <c r="AD10" s="2082"/>
      <c r="AE10" s="2082"/>
      <c r="AF10" s="2082"/>
      <c r="AG10" s="1098"/>
      <c r="AH10" s="1098"/>
      <c r="AI10" s="1098"/>
      <c r="AJ10" s="1098"/>
      <c r="AK10" s="1098"/>
      <c r="AL10" s="1098"/>
      <c r="AM10" s="1098"/>
      <c r="AN10" s="1098"/>
      <c r="AO10" s="1098"/>
      <c r="AP10" s="1098"/>
      <c r="AQ10" s="1098"/>
      <c r="AR10" s="1107"/>
      <c r="AS10" s="1830"/>
      <c r="AT10" s="1830"/>
      <c r="AU10" s="1830"/>
      <c r="AV10" s="1830"/>
      <c r="AW10" s="1830"/>
      <c r="AX10" s="1108"/>
      <c r="AY10" s="1835"/>
      <c r="AZ10" s="1836"/>
      <c r="BA10" s="1836"/>
      <c r="BB10" s="1836"/>
      <c r="BC10" s="1836"/>
      <c r="BD10" s="1836"/>
      <c r="BE10" s="1836"/>
      <c r="BF10" s="1836"/>
      <c r="BG10" s="1836"/>
      <c r="BH10" s="1836"/>
      <c r="BI10" s="1836"/>
      <c r="BJ10" s="1836"/>
      <c r="BK10" s="1836"/>
      <c r="BL10" s="1836"/>
      <c r="BM10" s="1836"/>
      <c r="BN10" s="1836"/>
      <c r="BO10" s="1836"/>
      <c r="BP10" s="1836"/>
      <c r="BQ10" s="1836"/>
      <c r="BR10" s="1836"/>
      <c r="BS10" s="1836"/>
      <c r="BT10" s="1836"/>
      <c r="BU10" s="1836"/>
      <c r="BV10" s="1836"/>
      <c r="BW10" s="1836"/>
      <c r="BX10" s="1836"/>
      <c r="BY10" s="1836"/>
      <c r="BZ10" s="1836"/>
      <c r="CA10" s="1836"/>
      <c r="CB10" s="1836"/>
      <c r="CC10" s="1836"/>
      <c r="CD10" s="1836"/>
      <c r="CE10" s="1836"/>
      <c r="CF10" s="1837"/>
    </row>
    <row r="11" spans="1:84" ht="13.5" customHeight="1">
      <c r="A11" s="1097"/>
      <c r="B11" s="1098"/>
      <c r="C11" s="1830"/>
      <c r="D11" s="1830"/>
      <c r="E11" s="1830"/>
      <c r="F11" s="1830"/>
      <c r="G11" s="1830"/>
      <c r="H11" s="1182"/>
      <c r="I11" s="1101"/>
      <c r="J11" s="1101"/>
      <c r="K11" s="1101"/>
      <c r="L11" s="1101"/>
      <c r="M11" s="1101"/>
      <c r="N11" s="1101"/>
      <c r="O11" s="1101"/>
      <c r="P11" s="1101"/>
      <c r="Q11" s="1101"/>
      <c r="R11" s="1101"/>
      <c r="S11" s="1101"/>
      <c r="T11" s="1101"/>
      <c r="U11" s="1101"/>
      <c r="V11" s="1101"/>
      <c r="W11" s="1101"/>
      <c r="X11" s="1101"/>
      <c r="Y11" s="1101"/>
      <c r="Z11" s="1101"/>
      <c r="AA11" s="1101"/>
      <c r="AB11" s="1101"/>
      <c r="AC11" s="1183"/>
      <c r="AD11" s="1184"/>
      <c r="AE11" s="1101"/>
      <c r="AF11" s="1101"/>
      <c r="AG11" s="1101"/>
      <c r="AH11" s="1101"/>
      <c r="AI11" s="1101"/>
      <c r="AJ11" s="1101"/>
      <c r="AK11" s="1101"/>
      <c r="AL11" s="1101"/>
      <c r="AM11" s="1098"/>
      <c r="AN11" s="1098"/>
      <c r="AO11" s="1098"/>
      <c r="AP11" s="1098"/>
      <c r="AQ11" s="1098"/>
      <c r="AR11" s="1109"/>
      <c r="AS11" s="1831"/>
      <c r="AT11" s="1831"/>
      <c r="AU11" s="1831"/>
      <c r="AV11" s="1831"/>
      <c r="AW11" s="1831"/>
      <c r="AX11" s="1110"/>
      <c r="AY11" s="1844" t="s">
        <v>1625</v>
      </c>
      <c r="AZ11" s="1845"/>
      <c r="BA11" s="1845"/>
      <c r="BB11" s="1845"/>
      <c r="BC11" s="1845"/>
      <c r="BD11" s="1845"/>
      <c r="BE11" s="1845"/>
      <c r="BF11" s="1845"/>
      <c r="BG11" s="1845"/>
      <c r="BH11" s="1845"/>
      <c r="BI11" s="1845"/>
      <c r="BJ11" s="1845"/>
      <c r="BK11" s="1845"/>
      <c r="BL11" s="1845"/>
      <c r="BM11" s="1845"/>
      <c r="BN11" s="1845"/>
      <c r="BO11" s="1845"/>
      <c r="BP11" s="1845"/>
      <c r="BQ11" s="1845"/>
      <c r="BR11" s="1845"/>
      <c r="BS11" s="1845"/>
      <c r="BT11" s="1845"/>
      <c r="BU11" s="1845"/>
      <c r="BV11" s="1845"/>
      <c r="BW11" s="1845"/>
      <c r="BX11" s="1845"/>
      <c r="BY11" s="1845"/>
      <c r="BZ11" s="1845"/>
      <c r="CA11" s="1845"/>
      <c r="CB11" s="1845"/>
      <c r="CC11" s="1845"/>
      <c r="CD11" s="1845"/>
      <c r="CE11" s="1845"/>
      <c r="CF11" s="1846"/>
    </row>
    <row r="12" spans="1:84" ht="13.5" customHeight="1">
      <c r="A12" s="1097"/>
      <c r="B12" s="1098"/>
      <c r="C12" s="1830"/>
      <c r="D12" s="1830"/>
      <c r="E12" s="1830"/>
      <c r="F12" s="1830"/>
      <c r="G12" s="1830"/>
      <c r="H12" s="2083"/>
      <c r="I12" s="2083"/>
      <c r="J12" s="2083"/>
      <c r="K12" s="2083"/>
      <c r="L12" s="2083"/>
      <c r="M12" s="2083"/>
      <c r="N12" s="2083"/>
      <c r="O12" s="2083"/>
      <c r="P12" s="2083"/>
      <c r="Q12" s="2083"/>
      <c r="R12" s="2083"/>
      <c r="S12" s="2083"/>
      <c r="T12" s="2083"/>
      <c r="U12" s="2083"/>
      <c r="V12" s="2083"/>
      <c r="W12" s="1101"/>
      <c r="X12" s="1101"/>
      <c r="Y12" s="1922" t="s">
        <v>76</v>
      </c>
      <c r="Z12" s="1922"/>
      <c r="AA12" s="1922"/>
      <c r="AB12" s="1922"/>
      <c r="AC12" s="1154"/>
      <c r="AD12" s="1827"/>
      <c r="AE12" s="1827"/>
      <c r="AF12" s="1827"/>
      <c r="AG12" s="1827"/>
      <c r="AH12" s="1827"/>
      <c r="AI12" s="1827"/>
      <c r="AJ12" s="1827"/>
      <c r="AK12" s="1827"/>
      <c r="AL12" s="1827"/>
      <c r="AM12" s="1827"/>
      <c r="AN12" s="1827"/>
      <c r="AO12" s="1827"/>
      <c r="AP12" s="1827"/>
      <c r="AQ12" s="1101"/>
      <c r="AR12" s="1105"/>
      <c r="AS12" s="1847" t="s">
        <v>1536</v>
      </c>
      <c r="AT12" s="1847"/>
      <c r="AU12" s="1847"/>
      <c r="AV12" s="1847"/>
      <c r="AW12" s="1847"/>
      <c r="AX12" s="1106"/>
      <c r="AY12" s="1817"/>
      <c r="AZ12" s="1818"/>
      <c r="BA12" s="1818"/>
      <c r="BB12" s="1818"/>
      <c r="BC12" s="1818"/>
      <c r="BD12" s="1818"/>
      <c r="BE12" s="1818"/>
      <c r="BF12" s="1818"/>
      <c r="BG12" s="1818"/>
      <c r="BH12" s="1818"/>
      <c r="BI12" s="1818"/>
      <c r="BJ12" s="1818"/>
      <c r="BK12" s="1818"/>
      <c r="BL12" s="1818"/>
      <c r="BM12" s="1818"/>
      <c r="BN12" s="1818"/>
      <c r="BO12" s="1818"/>
      <c r="BP12" s="1818"/>
      <c r="BQ12" s="1818"/>
      <c r="BR12" s="1818"/>
      <c r="BS12" s="1818"/>
      <c r="BT12" s="1818"/>
      <c r="BU12" s="1818"/>
      <c r="BV12" s="1818"/>
      <c r="BW12" s="1818"/>
      <c r="BX12" s="1818"/>
      <c r="BY12" s="1818"/>
      <c r="BZ12" s="1818"/>
      <c r="CA12" s="1818"/>
      <c r="CB12" s="1818"/>
      <c r="CC12" s="1818"/>
      <c r="CD12" s="1818"/>
      <c r="CE12" s="1818"/>
      <c r="CF12" s="1819"/>
    </row>
    <row r="13" spans="1:84" ht="13.5" customHeight="1">
      <c r="A13" s="1097"/>
      <c r="B13" s="1098"/>
      <c r="C13" s="1185"/>
      <c r="D13" s="1182"/>
      <c r="E13" s="1182"/>
      <c r="F13" s="1182"/>
      <c r="G13" s="1182"/>
      <c r="H13" s="1182"/>
      <c r="I13" s="1101"/>
      <c r="J13" s="1101"/>
      <c r="K13" s="1101"/>
      <c r="L13" s="1101"/>
      <c r="M13" s="1101"/>
      <c r="N13" s="1101"/>
      <c r="O13" s="1101"/>
      <c r="P13" s="1101"/>
      <c r="Q13" s="1101"/>
      <c r="R13" s="1101"/>
      <c r="S13" s="1101"/>
      <c r="T13" s="1101"/>
      <c r="U13" s="1101"/>
      <c r="V13" s="1101"/>
      <c r="W13" s="1101"/>
      <c r="X13" s="1101"/>
      <c r="Y13" s="1101"/>
      <c r="Z13" s="1101"/>
      <c r="AA13" s="1101"/>
      <c r="AB13" s="1101"/>
      <c r="AC13" s="1154"/>
      <c r="AD13" s="1101"/>
      <c r="AE13" s="1101"/>
      <c r="AF13" s="1101"/>
      <c r="AG13" s="1101"/>
      <c r="AH13" s="1101"/>
      <c r="AI13" s="1101"/>
      <c r="AJ13" s="1101"/>
      <c r="AK13" s="1101"/>
      <c r="AL13" s="1101"/>
      <c r="AM13" s="1098"/>
      <c r="AN13" s="1098"/>
      <c r="AO13" s="1098"/>
      <c r="AP13" s="1098"/>
      <c r="AQ13" s="1098"/>
      <c r="AR13" s="1107"/>
      <c r="AS13" s="1848"/>
      <c r="AT13" s="1848"/>
      <c r="AU13" s="1848"/>
      <c r="AV13" s="1848"/>
      <c r="AW13" s="1848"/>
      <c r="AX13" s="1108"/>
      <c r="AY13" s="1820"/>
      <c r="AZ13" s="1821"/>
      <c r="BA13" s="1821"/>
      <c r="BB13" s="1821"/>
      <c r="BC13" s="1821"/>
      <c r="BD13" s="1821"/>
      <c r="BE13" s="1821"/>
      <c r="BF13" s="1821"/>
      <c r="BG13" s="1821"/>
      <c r="BH13" s="1821"/>
      <c r="BI13" s="1821"/>
      <c r="BJ13" s="1821"/>
      <c r="BK13" s="1821"/>
      <c r="BL13" s="1821"/>
      <c r="BM13" s="1821"/>
      <c r="BN13" s="1821"/>
      <c r="BO13" s="1821"/>
      <c r="BP13" s="1821"/>
      <c r="BQ13" s="1821"/>
      <c r="BR13" s="1821"/>
      <c r="BS13" s="1821"/>
      <c r="BT13" s="1821"/>
      <c r="BU13" s="1821"/>
      <c r="BV13" s="1821"/>
      <c r="BW13" s="1821"/>
      <c r="BX13" s="1821"/>
      <c r="BY13" s="1821"/>
      <c r="BZ13" s="1821"/>
      <c r="CA13" s="1821"/>
      <c r="CB13" s="1821"/>
      <c r="CC13" s="1821"/>
      <c r="CD13" s="1821"/>
      <c r="CE13" s="1821"/>
      <c r="CF13" s="1822"/>
    </row>
    <row r="14" spans="1:84" ht="13.5" customHeight="1">
      <c r="A14" s="1097"/>
      <c r="B14" s="1098"/>
      <c r="C14" s="1185"/>
      <c r="D14" s="1182"/>
      <c r="E14" s="1182"/>
      <c r="F14" s="1182"/>
      <c r="G14" s="1182"/>
      <c r="H14" s="1182"/>
      <c r="I14" s="1101"/>
      <c r="J14" s="1101"/>
      <c r="K14" s="1101"/>
      <c r="L14" s="1101"/>
      <c r="M14" s="1101"/>
      <c r="N14" s="1101"/>
      <c r="O14" s="1101"/>
      <c r="P14" s="1101"/>
      <c r="Q14" s="1101"/>
      <c r="R14" s="1101"/>
      <c r="S14" s="1101"/>
      <c r="T14" s="1101"/>
      <c r="U14" s="1101"/>
      <c r="V14" s="1101"/>
      <c r="W14" s="1101"/>
      <c r="X14" s="1101"/>
      <c r="Y14" s="1101"/>
      <c r="Z14" s="1101"/>
      <c r="AA14" s="1101"/>
      <c r="AB14" s="1101"/>
      <c r="AC14" s="1154"/>
      <c r="AD14" s="2084"/>
      <c r="AE14" s="2084"/>
      <c r="AF14" s="2084"/>
      <c r="AG14" s="2084"/>
      <c r="AH14" s="2084"/>
      <c r="AI14" s="2084"/>
      <c r="AJ14" s="2084"/>
      <c r="AK14" s="2084"/>
      <c r="AL14" s="2084"/>
      <c r="AM14" s="2084"/>
      <c r="AN14" s="2084"/>
      <c r="AO14" s="2084"/>
      <c r="AP14" s="2084"/>
      <c r="AQ14" s="1184"/>
      <c r="AR14" s="1109"/>
      <c r="AS14" s="1849"/>
      <c r="AT14" s="1849"/>
      <c r="AU14" s="1849"/>
      <c r="AV14" s="1849"/>
      <c r="AW14" s="1849"/>
      <c r="AX14" s="1110"/>
      <c r="AY14" s="1823"/>
      <c r="AZ14" s="1824"/>
      <c r="BA14" s="1824"/>
      <c r="BB14" s="1824"/>
      <c r="BC14" s="1824"/>
      <c r="BD14" s="1824"/>
      <c r="BE14" s="1824"/>
      <c r="BF14" s="1824"/>
      <c r="BG14" s="1824"/>
      <c r="BH14" s="1824"/>
      <c r="BI14" s="1824"/>
      <c r="BJ14" s="1824"/>
      <c r="BK14" s="1824"/>
      <c r="BL14" s="1824"/>
      <c r="BM14" s="1824"/>
      <c r="BN14" s="1824"/>
      <c r="BO14" s="1824"/>
      <c r="BP14" s="1824"/>
      <c r="BQ14" s="1824"/>
      <c r="BR14" s="1824"/>
      <c r="BS14" s="1824"/>
      <c r="BT14" s="1824"/>
      <c r="BU14" s="1824"/>
      <c r="BV14" s="1824"/>
      <c r="BW14" s="1824"/>
      <c r="BX14" s="1824"/>
      <c r="BY14" s="1824"/>
      <c r="BZ14" s="1824"/>
      <c r="CA14" s="1824"/>
      <c r="CB14" s="1824"/>
      <c r="CC14" s="1824"/>
      <c r="CD14" s="1824"/>
      <c r="CE14" s="1824"/>
      <c r="CF14" s="1825"/>
    </row>
    <row r="15" spans="1:84" ht="13.5" customHeight="1">
      <c r="A15" s="1097"/>
      <c r="B15" s="1105"/>
      <c r="C15" s="1814" t="s">
        <v>1626</v>
      </c>
      <c r="D15" s="1814"/>
      <c r="E15" s="1814"/>
      <c r="F15" s="1814"/>
      <c r="G15" s="1814"/>
      <c r="H15" s="1117"/>
      <c r="I15" s="1924"/>
      <c r="J15" s="1884"/>
      <c r="K15" s="1884"/>
      <c r="L15" s="1884"/>
      <c r="M15" s="1884"/>
      <c r="N15" s="1884"/>
      <c r="O15" s="1884"/>
      <c r="P15" s="1884"/>
      <c r="Q15" s="1884"/>
      <c r="R15" s="1884"/>
      <c r="S15" s="1884"/>
      <c r="T15" s="1884"/>
      <c r="U15" s="1884"/>
      <c r="V15" s="1885"/>
      <c r="W15" s="1101"/>
      <c r="X15" s="1101"/>
      <c r="Y15" s="1101"/>
      <c r="Z15" s="1101"/>
      <c r="AA15" s="1101"/>
      <c r="AB15" s="1101"/>
      <c r="AC15" s="1154"/>
      <c r="AD15" s="1101"/>
      <c r="AE15" s="1101"/>
      <c r="AF15" s="1101"/>
      <c r="AG15" s="1101"/>
      <c r="AH15" s="1101"/>
      <c r="AI15" s="1101"/>
      <c r="AJ15" s="1101"/>
      <c r="AK15" s="1101"/>
      <c r="AL15" s="1101"/>
      <c r="AM15" s="1098"/>
      <c r="AN15" s="1098"/>
      <c r="AO15" s="1098"/>
      <c r="AP15" s="1098"/>
      <c r="AQ15" s="1098"/>
      <c r="AR15" s="1105"/>
      <c r="AS15" s="1814" t="s">
        <v>1542</v>
      </c>
      <c r="AT15" s="1814"/>
      <c r="AU15" s="1814"/>
      <c r="AV15" s="1814"/>
      <c r="AW15" s="1814"/>
      <c r="AX15" s="1106"/>
      <c r="AY15" s="1868" t="s">
        <v>1543</v>
      </c>
      <c r="AZ15" s="1869"/>
      <c r="BA15" s="1869"/>
      <c r="BB15" s="1869"/>
      <c r="BC15" s="1869"/>
      <c r="BD15" s="1869"/>
      <c r="BE15" s="1869"/>
      <c r="BF15" s="1869"/>
      <c r="BG15" s="1869"/>
      <c r="BH15" s="1869"/>
      <c r="BI15" s="1869"/>
      <c r="BJ15" s="1869"/>
      <c r="BK15" s="1869"/>
      <c r="BL15" s="1870"/>
      <c r="BM15" s="1112"/>
      <c r="BN15" s="1814" t="s">
        <v>84</v>
      </c>
      <c r="BO15" s="1814"/>
      <c r="BP15" s="1814"/>
      <c r="BQ15" s="1814"/>
      <c r="BR15" s="1814"/>
      <c r="BS15" s="1106"/>
      <c r="BT15" s="1868" t="s">
        <v>1627</v>
      </c>
      <c r="BU15" s="1890"/>
      <c r="BV15" s="1890"/>
      <c r="BW15" s="1890"/>
      <c r="BX15" s="1890"/>
      <c r="BY15" s="1890"/>
      <c r="BZ15" s="1890"/>
      <c r="CA15" s="1890"/>
      <c r="CB15" s="1890"/>
      <c r="CC15" s="1890"/>
      <c r="CD15" s="1890"/>
      <c r="CE15" s="1890"/>
      <c r="CF15" s="1891"/>
    </row>
    <row r="16" spans="1:84" ht="13.5" customHeight="1">
      <c r="A16" s="1097"/>
      <c r="B16" s="1107"/>
      <c r="C16" s="1815"/>
      <c r="D16" s="1815"/>
      <c r="E16" s="1815"/>
      <c r="F16" s="1815"/>
      <c r="G16" s="1815"/>
      <c r="H16" s="1134"/>
      <c r="I16" s="1925"/>
      <c r="J16" s="2086"/>
      <c r="K16" s="2086"/>
      <c r="L16" s="2086"/>
      <c r="M16" s="2086"/>
      <c r="N16" s="2086"/>
      <c r="O16" s="2086"/>
      <c r="P16" s="2086"/>
      <c r="Q16" s="2086"/>
      <c r="R16" s="2086"/>
      <c r="S16" s="2086"/>
      <c r="T16" s="2086"/>
      <c r="U16" s="2086"/>
      <c r="V16" s="1926"/>
      <c r="W16" s="1101"/>
      <c r="X16" s="1101"/>
      <c r="Y16" s="1101"/>
      <c r="Z16" s="1101"/>
      <c r="AA16" s="1101"/>
      <c r="AB16" s="1101"/>
      <c r="AC16" s="1154"/>
      <c r="AD16" s="2084"/>
      <c r="AE16" s="2084"/>
      <c r="AF16" s="2084"/>
      <c r="AG16" s="2084"/>
      <c r="AH16" s="2084"/>
      <c r="AI16" s="2084"/>
      <c r="AJ16" s="2084"/>
      <c r="AK16" s="2084"/>
      <c r="AL16" s="2084"/>
      <c r="AM16" s="2084"/>
      <c r="AN16" s="2084"/>
      <c r="AO16" s="2084"/>
      <c r="AP16" s="2084"/>
      <c r="AQ16" s="1184"/>
      <c r="AR16" s="1109"/>
      <c r="AS16" s="1816"/>
      <c r="AT16" s="1816"/>
      <c r="AU16" s="1816"/>
      <c r="AV16" s="1816"/>
      <c r="AW16" s="1816"/>
      <c r="AX16" s="1110"/>
      <c r="AY16" s="1871"/>
      <c r="AZ16" s="1872"/>
      <c r="BA16" s="1872"/>
      <c r="BB16" s="1872"/>
      <c r="BC16" s="1872"/>
      <c r="BD16" s="1872"/>
      <c r="BE16" s="1872"/>
      <c r="BF16" s="1872"/>
      <c r="BG16" s="1872"/>
      <c r="BH16" s="1872"/>
      <c r="BI16" s="1872"/>
      <c r="BJ16" s="1872"/>
      <c r="BK16" s="1872"/>
      <c r="BL16" s="1873"/>
      <c r="BM16" s="1116"/>
      <c r="BN16" s="1922"/>
      <c r="BO16" s="1922"/>
      <c r="BP16" s="1922"/>
      <c r="BQ16" s="1922"/>
      <c r="BR16" s="1922"/>
      <c r="BS16" s="1108"/>
      <c r="BT16" s="1932"/>
      <c r="BU16" s="2087"/>
      <c r="BV16" s="2087"/>
      <c r="BW16" s="2087"/>
      <c r="BX16" s="2087"/>
      <c r="BY16" s="2087"/>
      <c r="BZ16" s="2087"/>
      <c r="CA16" s="2087"/>
      <c r="CB16" s="2087"/>
      <c r="CC16" s="2087"/>
      <c r="CD16" s="2087"/>
      <c r="CE16" s="2087"/>
      <c r="CF16" s="1931"/>
    </row>
    <row r="17" spans="1:84" ht="13.5" customHeight="1">
      <c r="A17" s="1097"/>
      <c r="B17" s="1107"/>
      <c r="C17" s="1815"/>
      <c r="D17" s="1815"/>
      <c r="E17" s="1815"/>
      <c r="F17" s="1815"/>
      <c r="G17" s="1815"/>
      <c r="H17" s="1134"/>
      <c r="I17" s="1925"/>
      <c r="J17" s="2086"/>
      <c r="K17" s="2086"/>
      <c r="L17" s="2086"/>
      <c r="M17" s="2086"/>
      <c r="N17" s="2086"/>
      <c r="O17" s="2086"/>
      <c r="P17" s="2086"/>
      <c r="Q17" s="2086"/>
      <c r="R17" s="2086"/>
      <c r="S17" s="2086"/>
      <c r="T17" s="2086"/>
      <c r="U17" s="2086"/>
      <c r="V17" s="1926"/>
      <c r="W17" s="1101"/>
      <c r="X17" s="1101"/>
      <c r="Y17" s="2088" t="s">
        <v>1628</v>
      </c>
      <c r="Z17" s="2088"/>
      <c r="AA17" s="2088"/>
      <c r="AB17" s="2088"/>
      <c r="AC17" s="1154"/>
      <c r="AD17" s="1101"/>
      <c r="AE17" s="1101"/>
      <c r="AF17" s="1101"/>
      <c r="AG17" s="1101"/>
      <c r="AH17" s="1101"/>
      <c r="AI17" s="1101"/>
      <c r="AJ17" s="1101"/>
      <c r="AK17" s="1101"/>
      <c r="AL17" s="1101"/>
      <c r="AM17" s="1098"/>
      <c r="AN17" s="1098"/>
      <c r="AO17" s="1098"/>
      <c r="AP17" s="1098"/>
      <c r="AQ17" s="1098"/>
      <c r="AR17" s="1107"/>
      <c r="AS17" s="1830" t="s">
        <v>1629</v>
      </c>
      <c r="AT17" s="1815"/>
      <c r="AU17" s="1815"/>
      <c r="AV17" s="1815"/>
      <c r="AW17" s="1815"/>
      <c r="AX17" s="1108"/>
      <c r="AY17" s="1897" t="s">
        <v>1547</v>
      </c>
      <c r="AZ17" s="1898"/>
      <c r="BA17" s="1898"/>
      <c r="BB17" s="1898"/>
      <c r="BC17" s="1898"/>
      <c r="BD17" s="1898"/>
      <c r="BE17" s="1898"/>
      <c r="BF17" s="1898"/>
      <c r="BG17" s="1898"/>
      <c r="BH17" s="1898"/>
      <c r="BI17" s="1898"/>
      <c r="BJ17" s="1898"/>
      <c r="BK17" s="1898"/>
      <c r="BL17" s="1899"/>
      <c r="BM17" s="1116"/>
      <c r="BN17" s="1922"/>
      <c r="BO17" s="1922"/>
      <c r="BP17" s="1922"/>
      <c r="BQ17" s="1922"/>
      <c r="BR17" s="1922"/>
      <c r="BS17" s="1108"/>
      <c r="BT17" s="1932"/>
      <c r="BU17" s="2087"/>
      <c r="BV17" s="2087"/>
      <c r="BW17" s="2087"/>
      <c r="BX17" s="2087"/>
      <c r="BY17" s="2087"/>
      <c r="BZ17" s="2087"/>
      <c r="CA17" s="2087"/>
      <c r="CB17" s="2087"/>
      <c r="CC17" s="2087"/>
      <c r="CD17" s="2087"/>
      <c r="CE17" s="2087"/>
      <c r="CF17" s="1931"/>
    </row>
    <row r="18" spans="1:84" ht="13.5" customHeight="1">
      <c r="A18" s="1097"/>
      <c r="B18" s="1109"/>
      <c r="C18" s="1816"/>
      <c r="D18" s="1816"/>
      <c r="E18" s="1816"/>
      <c r="F18" s="1816"/>
      <c r="G18" s="1816"/>
      <c r="H18" s="1136"/>
      <c r="I18" s="1886"/>
      <c r="J18" s="1827"/>
      <c r="K18" s="1827"/>
      <c r="L18" s="1827"/>
      <c r="M18" s="1827"/>
      <c r="N18" s="1827"/>
      <c r="O18" s="1827"/>
      <c r="P18" s="1827"/>
      <c r="Q18" s="1827"/>
      <c r="R18" s="1827"/>
      <c r="S18" s="1827"/>
      <c r="T18" s="1827"/>
      <c r="U18" s="1827"/>
      <c r="V18" s="1887"/>
      <c r="W18" s="1101"/>
      <c r="X18" s="1101"/>
      <c r="Y18" s="2088"/>
      <c r="Z18" s="2088"/>
      <c r="AA18" s="2088"/>
      <c r="AB18" s="2088"/>
      <c r="AC18" s="1154"/>
      <c r="AD18" s="1827"/>
      <c r="AE18" s="1827"/>
      <c r="AF18" s="1827"/>
      <c r="AG18" s="1827"/>
      <c r="AH18" s="1827"/>
      <c r="AI18" s="1827"/>
      <c r="AJ18" s="1827"/>
      <c r="AK18" s="1827"/>
      <c r="AL18" s="1827"/>
      <c r="AM18" s="1827"/>
      <c r="AN18" s="1827"/>
      <c r="AO18" s="1827"/>
      <c r="AP18" s="1827"/>
      <c r="AQ18" s="1101"/>
      <c r="AR18" s="1109"/>
      <c r="AS18" s="1816"/>
      <c r="AT18" s="1816"/>
      <c r="AU18" s="1816"/>
      <c r="AV18" s="1816"/>
      <c r="AW18" s="1816"/>
      <c r="AX18" s="1110"/>
      <c r="AY18" s="1900"/>
      <c r="AZ18" s="1901"/>
      <c r="BA18" s="1901"/>
      <c r="BB18" s="1901"/>
      <c r="BC18" s="1901"/>
      <c r="BD18" s="1901"/>
      <c r="BE18" s="1901"/>
      <c r="BF18" s="1901"/>
      <c r="BG18" s="1901"/>
      <c r="BH18" s="1901"/>
      <c r="BI18" s="1901"/>
      <c r="BJ18" s="1901"/>
      <c r="BK18" s="1901"/>
      <c r="BL18" s="1902"/>
      <c r="BM18" s="1113"/>
      <c r="BN18" s="1816"/>
      <c r="BO18" s="1816"/>
      <c r="BP18" s="1816"/>
      <c r="BQ18" s="1816"/>
      <c r="BR18" s="1816"/>
      <c r="BS18" s="1110"/>
      <c r="BT18" s="1905"/>
      <c r="BU18" s="1895"/>
      <c r="BV18" s="1895"/>
      <c r="BW18" s="1895"/>
      <c r="BX18" s="1895"/>
      <c r="BY18" s="1895"/>
      <c r="BZ18" s="1895"/>
      <c r="CA18" s="1895"/>
      <c r="CB18" s="1895"/>
      <c r="CC18" s="1895"/>
      <c r="CD18" s="1895"/>
      <c r="CE18" s="1895"/>
      <c r="CF18" s="1896"/>
    </row>
    <row r="19" spans="1:84" ht="13.5" customHeight="1">
      <c r="A19" s="1097"/>
      <c r="B19" s="1098"/>
      <c r="C19" s="1185"/>
      <c r="D19" s="1182"/>
      <c r="E19" s="1182"/>
      <c r="F19" s="1182"/>
      <c r="G19" s="1182"/>
      <c r="H19" s="1182"/>
      <c r="I19" s="1101"/>
      <c r="J19" s="1101"/>
      <c r="K19" s="1101"/>
      <c r="L19" s="1101"/>
      <c r="M19" s="1101"/>
      <c r="N19" s="1101"/>
      <c r="O19" s="1101"/>
      <c r="P19" s="1101"/>
      <c r="Q19" s="1101"/>
      <c r="R19" s="1101"/>
      <c r="S19" s="1101"/>
      <c r="T19" s="1101"/>
      <c r="U19" s="1101"/>
      <c r="V19" s="1101"/>
      <c r="W19" s="1101"/>
      <c r="X19" s="1101"/>
      <c r="Y19" s="1134"/>
      <c r="Z19" s="1134"/>
      <c r="AA19" s="1134"/>
      <c r="AB19" s="1134"/>
      <c r="AC19" s="1154"/>
      <c r="AD19" s="1101"/>
      <c r="AE19" s="1101"/>
      <c r="AF19" s="1101"/>
      <c r="AG19" s="1101"/>
      <c r="AH19" s="1101"/>
      <c r="AI19" s="1101"/>
      <c r="AJ19" s="1101"/>
      <c r="AK19" s="1101"/>
      <c r="AL19" s="1101"/>
      <c r="AM19" s="1101"/>
      <c r="AN19" s="1101"/>
      <c r="AO19" s="1101"/>
      <c r="AP19" s="1101"/>
      <c r="AQ19" s="1101"/>
      <c r="AR19" s="1144"/>
      <c r="AS19" s="1144"/>
      <c r="AT19" s="1144"/>
      <c r="AU19" s="1144"/>
      <c r="AV19" s="1144"/>
      <c r="AW19" s="1144"/>
      <c r="AX19" s="1144"/>
      <c r="AY19" s="1144"/>
      <c r="AZ19" s="1144"/>
      <c r="BA19" s="1144"/>
      <c r="BB19" s="1144"/>
      <c r="BC19" s="1144"/>
      <c r="BD19" s="1144"/>
      <c r="BE19" s="1144"/>
      <c r="BF19" s="1144"/>
      <c r="BG19" s="1144"/>
      <c r="BH19" s="1144"/>
      <c r="BI19" s="1144"/>
      <c r="BJ19" s="1144"/>
      <c r="BK19" s="1144"/>
      <c r="BL19" s="1144"/>
      <c r="BM19" s="1144"/>
      <c r="BN19" s="1144"/>
      <c r="BO19" s="1144"/>
      <c r="BP19" s="1144"/>
      <c r="BQ19" s="1144"/>
      <c r="BR19" s="1144"/>
      <c r="BS19" s="1144"/>
      <c r="BT19" s="1144"/>
      <c r="BU19" s="1144"/>
      <c r="BV19" s="1144"/>
      <c r="BW19" s="1144"/>
      <c r="BX19" s="1144"/>
      <c r="BY19" s="1144"/>
      <c r="BZ19" s="1144"/>
      <c r="CA19" s="1144"/>
      <c r="CB19" s="1144"/>
      <c r="CC19" s="1144"/>
      <c r="CD19" s="1144"/>
      <c r="CE19" s="1144"/>
      <c r="CF19" s="1144"/>
    </row>
    <row r="20" spans="1:84" ht="13.5" customHeight="1">
      <c r="A20" s="1097"/>
      <c r="B20" s="1098"/>
      <c r="C20" s="1185"/>
      <c r="D20" s="1182"/>
      <c r="E20" s="1182"/>
      <c r="F20" s="1182"/>
      <c r="G20" s="1182"/>
      <c r="H20" s="1182"/>
      <c r="I20" s="1101"/>
      <c r="J20" s="1101"/>
      <c r="K20" s="1101"/>
      <c r="L20" s="1101"/>
      <c r="M20" s="1101"/>
      <c r="N20" s="1101"/>
      <c r="O20" s="1101"/>
      <c r="P20" s="1101"/>
      <c r="Q20" s="1101"/>
      <c r="R20" s="1101"/>
      <c r="S20" s="1101"/>
      <c r="T20" s="1101"/>
      <c r="U20" s="1101"/>
      <c r="V20" s="1101"/>
      <c r="W20" s="1101"/>
      <c r="X20" s="1101"/>
      <c r="Y20" s="1922" t="s">
        <v>1504</v>
      </c>
      <c r="Z20" s="1922"/>
      <c r="AA20" s="1922"/>
      <c r="AB20" s="1922"/>
      <c r="AC20" s="1154"/>
      <c r="AD20" s="2085"/>
      <c r="AE20" s="2085"/>
      <c r="AF20" s="2085"/>
      <c r="AG20" s="2085"/>
      <c r="AH20" s="2085"/>
      <c r="AI20" s="2085"/>
      <c r="AJ20" s="2085"/>
      <c r="AK20" s="2085"/>
      <c r="AL20" s="2085"/>
      <c r="AM20" s="2085"/>
      <c r="AN20" s="2085"/>
      <c r="AO20" s="2085"/>
      <c r="AP20" s="2085"/>
      <c r="AQ20" s="1186"/>
      <c r="AR20" s="1105"/>
      <c r="AS20" s="1829" t="s">
        <v>1531</v>
      </c>
      <c r="AT20" s="1829"/>
      <c r="AU20" s="1829"/>
      <c r="AV20" s="1829"/>
      <c r="AW20" s="1829"/>
      <c r="AX20" s="1106"/>
      <c r="AY20" s="1838" t="s">
        <v>1566</v>
      </c>
      <c r="AZ20" s="1839"/>
      <c r="BA20" s="1839"/>
      <c r="BB20" s="1839"/>
      <c r="BC20" s="1839"/>
      <c r="BD20" s="1839"/>
      <c r="BE20" s="1839"/>
      <c r="BF20" s="1839"/>
      <c r="BG20" s="1839"/>
      <c r="BH20" s="1840"/>
      <c r="BI20" s="1838" t="s">
        <v>1533</v>
      </c>
      <c r="BJ20" s="1839"/>
      <c r="BK20" s="1839"/>
      <c r="BL20" s="1839"/>
      <c r="BM20" s="1839"/>
      <c r="BN20" s="1839"/>
      <c r="BO20" s="1839"/>
      <c r="BP20" s="1839"/>
      <c r="BQ20" s="1839"/>
      <c r="BR20" s="1839"/>
      <c r="BS20" s="1839"/>
      <c r="BT20" s="1839"/>
      <c r="BU20" s="1839"/>
      <c r="BV20" s="1840"/>
      <c r="BW20" s="1838" t="s">
        <v>1534</v>
      </c>
      <c r="BX20" s="1839"/>
      <c r="BY20" s="1839"/>
      <c r="BZ20" s="1839"/>
      <c r="CA20" s="1839"/>
      <c r="CB20" s="1839"/>
      <c r="CC20" s="1839"/>
      <c r="CD20" s="1839"/>
      <c r="CE20" s="1839"/>
      <c r="CF20" s="1840"/>
    </row>
    <row r="21" spans="1:84" ht="13.5" customHeight="1">
      <c r="A21" s="1097"/>
      <c r="B21" s="1098"/>
      <c r="C21" s="2089" t="s">
        <v>1630</v>
      </c>
      <c r="D21" s="2089"/>
      <c r="E21" s="2089"/>
      <c r="F21" s="2089"/>
      <c r="G21" s="2089"/>
      <c r="H21" s="2089"/>
      <c r="I21" s="2089"/>
      <c r="J21" s="2089"/>
      <c r="K21" s="2089"/>
      <c r="L21" s="2089"/>
      <c r="M21" s="2089"/>
      <c r="N21" s="2089"/>
      <c r="O21" s="2089"/>
      <c r="P21" s="2089"/>
      <c r="Q21" s="2089"/>
      <c r="R21" s="2089"/>
      <c r="S21" s="2089"/>
      <c r="T21" s="2089"/>
      <c r="U21" s="2089"/>
      <c r="V21" s="2089"/>
      <c r="W21" s="2089"/>
      <c r="X21" s="2089"/>
      <c r="Y21" s="2089"/>
      <c r="Z21" s="2089"/>
      <c r="AA21" s="2089"/>
      <c r="AB21" s="2089"/>
      <c r="AC21" s="2089"/>
      <c r="AD21" s="2089"/>
      <c r="AE21" s="2089"/>
      <c r="AF21" s="2089"/>
      <c r="AG21" s="2089"/>
      <c r="AH21" s="2089"/>
      <c r="AI21" s="2089"/>
      <c r="AJ21" s="2089"/>
      <c r="AK21" s="2089"/>
      <c r="AL21" s="2089"/>
      <c r="AM21" s="2089"/>
      <c r="AN21" s="2089"/>
      <c r="AO21" s="2089"/>
      <c r="AP21" s="2089"/>
      <c r="AQ21" s="1187"/>
      <c r="AR21" s="1107"/>
      <c r="AS21" s="1830"/>
      <c r="AT21" s="1830"/>
      <c r="AU21" s="1830"/>
      <c r="AV21" s="1830"/>
      <c r="AW21" s="1830"/>
      <c r="AX21" s="1108"/>
      <c r="AY21" s="1841"/>
      <c r="AZ21" s="1842"/>
      <c r="BA21" s="1842"/>
      <c r="BB21" s="1842"/>
      <c r="BC21" s="1842"/>
      <c r="BD21" s="1842"/>
      <c r="BE21" s="1842"/>
      <c r="BF21" s="1842"/>
      <c r="BG21" s="1842"/>
      <c r="BH21" s="1843"/>
      <c r="BI21" s="1841"/>
      <c r="BJ21" s="1842"/>
      <c r="BK21" s="1842"/>
      <c r="BL21" s="1842"/>
      <c r="BM21" s="1842"/>
      <c r="BN21" s="1842"/>
      <c r="BO21" s="1842"/>
      <c r="BP21" s="1842"/>
      <c r="BQ21" s="1842"/>
      <c r="BR21" s="1842"/>
      <c r="BS21" s="1842"/>
      <c r="BT21" s="1842"/>
      <c r="BU21" s="1842"/>
      <c r="BV21" s="1843"/>
      <c r="BW21" s="1841"/>
      <c r="BX21" s="1842"/>
      <c r="BY21" s="1842"/>
      <c r="BZ21" s="1842"/>
      <c r="CA21" s="1842"/>
      <c r="CB21" s="1842"/>
      <c r="CC21" s="1842"/>
      <c r="CD21" s="1842"/>
      <c r="CE21" s="1842"/>
      <c r="CF21" s="1843"/>
    </row>
    <row r="22" spans="1:84" ht="13.5" customHeight="1">
      <c r="A22" s="1097"/>
      <c r="B22" s="1098"/>
      <c r="C22" s="2090"/>
      <c r="D22" s="2090"/>
      <c r="E22" s="2090"/>
      <c r="F22" s="2090"/>
      <c r="G22" s="2090"/>
      <c r="H22" s="2090"/>
      <c r="I22" s="2090"/>
      <c r="J22" s="2090"/>
      <c r="K22" s="2090"/>
      <c r="L22" s="2090"/>
      <c r="M22" s="2090"/>
      <c r="N22" s="2090"/>
      <c r="O22" s="2090"/>
      <c r="P22" s="2090"/>
      <c r="Q22" s="2090"/>
      <c r="R22" s="2090"/>
      <c r="S22" s="2090"/>
      <c r="T22" s="2090"/>
      <c r="U22" s="2090"/>
      <c r="V22" s="2090"/>
      <c r="W22" s="2090"/>
      <c r="X22" s="2090"/>
      <c r="Y22" s="2090"/>
      <c r="Z22" s="2090"/>
      <c r="AA22" s="2090"/>
      <c r="AB22" s="2090"/>
      <c r="AC22" s="2090"/>
      <c r="AD22" s="2090"/>
      <c r="AE22" s="2090"/>
      <c r="AF22" s="2090"/>
      <c r="AG22" s="2090"/>
      <c r="AH22" s="2090"/>
      <c r="AI22" s="2090"/>
      <c r="AJ22" s="2090"/>
      <c r="AK22" s="2090"/>
      <c r="AL22" s="2090"/>
      <c r="AM22" s="2090"/>
      <c r="AN22" s="2090"/>
      <c r="AO22" s="2090"/>
      <c r="AP22" s="2090"/>
      <c r="AQ22" s="1188"/>
      <c r="AR22" s="1107"/>
      <c r="AS22" s="1830"/>
      <c r="AT22" s="1830"/>
      <c r="AU22" s="1830"/>
      <c r="AV22" s="1830"/>
      <c r="AW22" s="1830"/>
      <c r="AX22" s="1108"/>
      <c r="AY22" s="2091" t="s">
        <v>1537</v>
      </c>
      <c r="AZ22" s="2092"/>
      <c r="BA22" s="2092"/>
      <c r="BB22" s="2092"/>
      <c r="BC22" s="2092"/>
      <c r="BD22" s="2092"/>
      <c r="BE22" s="2092"/>
      <c r="BF22" s="2092"/>
      <c r="BG22" s="2092"/>
      <c r="BH22" s="2093"/>
      <c r="BI22" s="2097" t="s">
        <v>1538</v>
      </c>
      <c r="BJ22" s="2098"/>
      <c r="BK22" s="2098"/>
      <c r="BL22" s="2098"/>
      <c r="BM22" s="2098"/>
      <c r="BN22" s="2099" t="s">
        <v>1539</v>
      </c>
      <c r="BO22" s="2100"/>
      <c r="BP22" s="2100"/>
      <c r="BQ22" s="2100"/>
      <c r="BR22" s="2100"/>
      <c r="BS22" s="2100"/>
      <c r="BT22" s="2100"/>
      <c r="BU22" s="2100"/>
      <c r="BV22" s="2101"/>
      <c r="BW22" s="2091" t="s">
        <v>1540</v>
      </c>
      <c r="BX22" s="2035"/>
      <c r="BY22" s="2035"/>
      <c r="BZ22" s="2035"/>
      <c r="CA22" s="2035"/>
      <c r="CB22" s="2035"/>
      <c r="CC22" s="2035"/>
      <c r="CD22" s="2035"/>
      <c r="CE22" s="2035"/>
      <c r="CF22" s="2036"/>
    </row>
    <row r="23" spans="1:84" ht="13.5" customHeight="1">
      <c r="A23" s="1097"/>
      <c r="B23" s="1105"/>
      <c r="C23" s="1847" t="s">
        <v>1536</v>
      </c>
      <c r="D23" s="1847"/>
      <c r="E23" s="1847"/>
      <c r="F23" s="1847"/>
      <c r="G23" s="1847"/>
      <c r="H23" s="1106"/>
      <c r="I23" s="1924"/>
      <c r="J23" s="1884"/>
      <c r="K23" s="1884"/>
      <c r="L23" s="1884"/>
      <c r="M23" s="1884"/>
      <c r="N23" s="1884"/>
      <c r="O23" s="1884"/>
      <c r="P23" s="1884"/>
      <c r="Q23" s="1884"/>
      <c r="R23" s="1884"/>
      <c r="S23" s="1884"/>
      <c r="T23" s="1884"/>
      <c r="U23" s="1884"/>
      <c r="V23" s="1884"/>
      <c r="W23" s="1884"/>
      <c r="X23" s="1884"/>
      <c r="Y23" s="1884"/>
      <c r="Z23" s="1884"/>
      <c r="AA23" s="1884"/>
      <c r="AB23" s="1884"/>
      <c r="AC23" s="1884"/>
      <c r="AD23" s="1884"/>
      <c r="AE23" s="1884"/>
      <c r="AF23" s="1884"/>
      <c r="AG23" s="1884"/>
      <c r="AH23" s="1884"/>
      <c r="AI23" s="1884"/>
      <c r="AJ23" s="1884"/>
      <c r="AK23" s="1884"/>
      <c r="AL23" s="1884"/>
      <c r="AM23" s="1884"/>
      <c r="AN23" s="1884"/>
      <c r="AO23" s="1884"/>
      <c r="AP23" s="1885"/>
      <c r="AQ23" s="1101"/>
      <c r="AR23" s="1107"/>
      <c r="AS23" s="1830"/>
      <c r="AT23" s="1830"/>
      <c r="AU23" s="1830"/>
      <c r="AV23" s="1830"/>
      <c r="AW23" s="1830"/>
      <c r="AX23" s="1108"/>
      <c r="AY23" s="2094"/>
      <c r="AZ23" s="2095"/>
      <c r="BA23" s="2095"/>
      <c r="BB23" s="2095"/>
      <c r="BC23" s="2095"/>
      <c r="BD23" s="2095"/>
      <c r="BE23" s="2095"/>
      <c r="BF23" s="2095"/>
      <c r="BG23" s="2095"/>
      <c r="BH23" s="2096"/>
      <c r="BI23" s="2109" t="s">
        <v>1541</v>
      </c>
      <c r="BJ23" s="2110"/>
      <c r="BK23" s="2110"/>
      <c r="BL23" s="2110"/>
      <c r="BM23" s="2110"/>
      <c r="BN23" s="2102"/>
      <c r="BO23" s="2102"/>
      <c r="BP23" s="2102"/>
      <c r="BQ23" s="2102"/>
      <c r="BR23" s="2102"/>
      <c r="BS23" s="2102"/>
      <c r="BT23" s="2102"/>
      <c r="BU23" s="2102"/>
      <c r="BV23" s="2103"/>
      <c r="BW23" s="2037"/>
      <c r="BX23" s="2038"/>
      <c r="BY23" s="2038"/>
      <c r="BZ23" s="2038"/>
      <c r="CA23" s="2038"/>
      <c r="CB23" s="2038"/>
      <c r="CC23" s="2038"/>
      <c r="CD23" s="2038"/>
      <c r="CE23" s="2038"/>
      <c r="CF23" s="2039"/>
    </row>
    <row r="24" spans="1:84" ht="13.5" customHeight="1">
      <c r="A24" s="1097"/>
      <c r="B24" s="1107"/>
      <c r="C24" s="1848"/>
      <c r="D24" s="1848"/>
      <c r="E24" s="1848"/>
      <c r="F24" s="1848"/>
      <c r="G24" s="1848"/>
      <c r="H24" s="1108"/>
      <c r="I24" s="1925"/>
      <c r="J24" s="1912"/>
      <c r="K24" s="1912"/>
      <c r="L24" s="1912"/>
      <c r="M24" s="1912"/>
      <c r="N24" s="1912"/>
      <c r="O24" s="1912"/>
      <c r="P24" s="1912"/>
      <c r="Q24" s="1912"/>
      <c r="R24" s="1912"/>
      <c r="S24" s="1912"/>
      <c r="T24" s="1912"/>
      <c r="U24" s="1912"/>
      <c r="V24" s="1912"/>
      <c r="W24" s="1912"/>
      <c r="X24" s="1912"/>
      <c r="Y24" s="1912"/>
      <c r="Z24" s="1912"/>
      <c r="AA24" s="1912"/>
      <c r="AB24" s="1912"/>
      <c r="AC24" s="1912"/>
      <c r="AD24" s="1912"/>
      <c r="AE24" s="1912"/>
      <c r="AF24" s="1912"/>
      <c r="AG24" s="1912"/>
      <c r="AH24" s="1912"/>
      <c r="AI24" s="1912"/>
      <c r="AJ24" s="1912"/>
      <c r="AK24" s="1912"/>
      <c r="AL24" s="1912"/>
      <c r="AM24" s="1912"/>
      <c r="AN24" s="1912"/>
      <c r="AO24" s="1912"/>
      <c r="AP24" s="1926"/>
      <c r="AQ24" s="1101"/>
      <c r="AR24" s="1107"/>
      <c r="AS24" s="1830"/>
      <c r="AT24" s="1830"/>
      <c r="AU24" s="1830"/>
      <c r="AV24" s="1830"/>
      <c r="AW24" s="1830"/>
      <c r="AX24" s="1108"/>
      <c r="AY24" s="1850" t="s">
        <v>1537</v>
      </c>
      <c r="AZ24" s="1851"/>
      <c r="BA24" s="1851"/>
      <c r="BB24" s="1851"/>
      <c r="BC24" s="1851"/>
      <c r="BD24" s="1851"/>
      <c r="BE24" s="1851"/>
      <c r="BF24" s="1851"/>
      <c r="BG24" s="1851"/>
      <c r="BH24" s="1852"/>
      <c r="BI24" s="1856" t="s">
        <v>1538</v>
      </c>
      <c r="BJ24" s="1857"/>
      <c r="BK24" s="1857"/>
      <c r="BL24" s="1857"/>
      <c r="BM24" s="1857"/>
      <c r="BN24" s="1858" t="s">
        <v>1539</v>
      </c>
      <c r="BO24" s="1859"/>
      <c r="BP24" s="1859"/>
      <c r="BQ24" s="1859"/>
      <c r="BR24" s="1859"/>
      <c r="BS24" s="1859"/>
      <c r="BT24" s="1859"/>
      <c r="BU24" s="1859"/>
      <c r="BV24" s="1860"/>
      <c r="BW24" s="1850" t="s">
        <v>1540</v>
      </c>
      <c r="BX24" s="1863"/>
      <c r="BY24" s="1863"/>
      <c r="BZ24" s="1863"/>
      <c r="CA24" s="1863"/>
      <c r="CB24" s="1863"/>
      <c r="CC24" s="1863"/>
      <c r="CD24" s="1863"/>
      <c r="CE24" s="1863"/>
      <c r="CF24" s="1864"/>
    </row>
    <row r="25" spans="1:84" ht="13.5" customHeight="1">
      <c r="A25" s="1097"/>
      <c r="B25" s="1109"/>
      <c r="C25" s="1849"/>
      <c r="D25" s="1849"/>
      <c r="E25" s="1849"/>
      <c r="F25" s="1849"/>
      <c r="G25" s="1849"/>
      <c r="H25" s="1110"/>
      <c r="I25" s="1886"/>
      <c r="J25" s="1827"/>
      <c r="K25" s="1827"/>
      <c r="L25" s="1827"/>
      <c r="M25" s="1827"/>
      <c r="N25" s="1827"/>
      <c r="O25" s="1827"/>
      <c r="P25" s="1827"/>
      <c r="Q25" s="1827"/>
      <c r="R25" s="1827"/>
      <c r="S25" s="1827"/>
      <c r="T25" s="1827"/>
      <c r="U25" s="1827"/>
      <c r="V25" s="1827"/>
      <c r="W25" s="1827"/>
      <c r="X25" s="1827"/>
      <c r="Y25" s="1827"/>
      <c r="Z25" s="1827"/>
      <c r="AA25" s="1827"/>
      <c r="AB25" s="1827"/>
      <c r="AC25" s="1827"/>
      <c r="AD25" s="1827"/>
      <c r="AE25" s="1827"/>
      <c r="AF25" s="1827"/>
      <c r="AG25" s="1827"/>
      <c r="AH25" s="1827"/>
      <c r="AI25" s="1827"/>
      <c r="AJ25" s="1827"/>
      <c r="AK25" s="1827"/>
      <c r="AL25" s="1827"/>
      <c r="AM25" s="1827"/>
      <c r="AN25" s="1827"/>
      <c r="AO25" s="1827"/>
      <c r="AP25" s="1887"/>
      <c r="AQ25" s="1101"/>
      <c r="AR25" s="1109"/>
      <c r="AS25" s="1831"/>
      <c r="AT25" s="1831"/>
      <c r="AU25" s="1831"/>
      <c r="AV25" s="1831"/>
      <c r="AW25" s="1831"/>
      <c r="AX25" s="1110"/>
      <c r="AY25" s="1853"/>
      <c r="AZ25" s="1854"/>
      <c r="BA25" s="1854"/>
      <c r="BB25" s="1854"/>
      <c r="BC25" s="1854"/>
      <c r="BD25" s="1854"/>
      <c r="BE25" s="1854"/>
      <c r="BF25" s="1854"/>
      <c r="BG25" s="1854"/>
      <c r="BH25" s="1855"/>
      <c r="BI25" s="1892" t="s">
        <v>1541</v>
      </c>
      <c r="BJ25" s="1893"/>
      <c r="BK25" s="1893"/>
      <c r="BL25" s="1893"/>
      <c r="BM25" s="1893"/>
      <c r="BN25" s="1861"/>
      <c r="BO25" s="1861"/>
      <c r="BP25" s="1861"/>
      <c r="BQ25" s="1861"/>
      <c r="BR25" s="1861"/>
      <c r="BS25" s="1861"/>
      <c r="BT25" s="1861"/>
      <c r="BU25" s="1861"/>
      <c r="BV25" s="1862"/>
      <c r="BW25" s="1865"/>
      <c r="BX25" s="1866"/>
      <c r="BY25" s="1866"/>
      <c r="BZ25" s="1866"/>
      <c r="CA25" s="1866"/>
      <c r="CB25" s="1866"/>
      <c r="CC25" s="1866"/>
      <c r="CD25" s="1866"/>
      <c r="CE25" s="1866"/>
      <c r="CF25" s="1867"/>
    </row>
    <row r="26" spans="1:84" ht="13.5" customHeight="1">
      <c r="A26" s="1097"/>
      <c r="B26" s="1105"/>
      <c r="C26" s="1814" t="s">
        <v>1542</v>
      </c>
      <c r="D26" s="1814"/>
      <c r="E26" s="1814"/>
      <c r="F26" s="1814"/>
      <c r="G26" s="1814"/>
      <c r="H26" s="1106"/>
      <c r="I26" s="1868" t="s">
        <v>1543</v>
      </c>
      <c r="J26" s="1869"/>
      <c r="K26" s="1869"/>
      <c r="L26" s="1869"/>
      <c r="M26" s="1869"/>
      <c r="N26" s="1869"/>
      <c r="O26" s="1869"/>
      <c r="P26" s="1869"/>
      <c r="Q26" s="1869"/>
      <c r="R26" s="1869"/>
      <c r="S26" s="1869"/>
      <c r="T26" s="1869"/>
      <c r="U26" s="1869"/>
      <c r="V26" s="1870"/>
      <c r="W26" s="1112"/>
      <c r="X26" s="1814" t="s">
        <v>84</v>
      </c>
      <c r="Y26" s="1814"/>
      <c r="Z26" s="1814"/>
      <c r="AA26" s="1814"/>
      <c r="AB26" s="1814"/>
      <c r="AC26" s="1106"/>
      <c r="AD26" s="1868" t="s">
        <v>1544</v>
      </c>
      <c r="AE26" s="1890"/>
      <c r="AF26" s="1890"/>
      <c r="AG26" s="1890"/>
      <c r="AH26" s="1890"/>
      <c r="AI26" s="1890"/>
      <c r="AJ26" s="1890"/>
      <c r="AK26" s="1890"/>
      <c r="AL26" s="1890"/>
      <c r="AM26" s="1890"/>
      <c r="AN26" s="1890"/>
      <c r="AO26" s="1890"/>
      <c r="AP26" s="1891"/>
      <c r="AQ26" s="1145"/>
      <c r="AR26" s="1098"/>
      <c r="AS26" s="1098"/>
      <c r="AT26" s="1098"/>
      <c r="AU26" s="1098"/>
      <c r="AV26" s="1098"/>
      <c r="AW26" s="1098"/>
      <c r="AX26" s="1098"/>
      <c r="AY26" s="1098"/>
      <c r="AZ26" s="1098"/>
      <c r="BA26" s="1098"/>
      <c r="BB26" s="1098"/>
      <c r="BC26" s="1098"/>
      <c r="BD26" s="1098"/>
      <c r="BE26" s="1098"/>
      <c r="BF26" s="1098"/>
      <c r="BG26" s="1098"/>
      <c r="BH26" s="1098"/>
      <c r="BI26" s="1098"/>
      <c r="BJ26" s="1098"/>
      <c r="BK26" s="1098"/>
      <c r="BL26" s="1098"/>
      <c r="BM26" s="1098"/>
      <c r="BN26" s="1098"/>
      <c r="BO26" s="1098"/>
      <c r="BP26" s="1098"/>
      <c r="BQ26" s="1098"/>
      <c r="BR26" s="1098"/>
      <c r="BS26" s="1098"/>
      <c r="BT26" s="1098"/>
      <c r="BU26" s="1098"/>
      <c r="BV26" s="1098"/>
      <c r="BW26" s="1098"/>
      <c r="BX26" s="1098"/>
      <c r="BY26" s="1098"/>
      <c r="BZ26" s="1098"/>
      <c r="CA26" s="1098"/>
      <c r="CB26" s="1098"/>
      <c r="CC26" s="1098"/>
      <c r="CD26" s="1098"/>
      <c r="CE26" s="1098"/>
      <c r="CF26" s="1098"/>
    </row>
    <row r="27" spans="1:84" ht="13.5" customHeight="1">
      <c r="A27" s="1097"/>
      <c r="B27" s="1109"/>
      <c r="C27" s="1816"/>
      <c r="D27" s="1816"/>
      <c r="E27" s="1816"/>
      <c r="F27" s="1816"/>
      <c r="G27" s="1816"/>
      <c r="H27" s="1110"/>
      <c r="I27" s="1871"/>
      <c r="J27" s="1872"/>
      <c r="K27" s="1872"/>
      <c r="L27" s="1872"/>
      <c r="M27" s="1872"/>
      <c r="N27" s="1872"/>
      <c r="O27" s="1872"/>
      <c r="P27" s="1872"/>
      <c r="Q27" s="1872"/>
      <c r="R27" s="1872"/>
      <c r="S27" s="1872"/>
      <c r="T27" s="1872"/>
      <c r="U27" s="1872"/>
      <c r="V27" s="1873"/>
      <c r="W27" s="1116"/>
      <c r="X27" s="1815"/>
      <c r="Y27" s="1815"/>
      <c r="Z27" s="1815"/>
      <c r="AA27" s="1815"/>
      <c r="AB27" s="1815"/>
      <c r="AC27" s="1108"/>
      <c r="AD27" s="1932"/>
      <c r="AE27" s="1930"/>
      <c r="AF27" s="1930"/>
      <c r="AG27" s="1930"/>
      <c r="AH27" s="1930"/>
      <c r="AI27" s="1930"/>
      <c r="AJ27" s="1930"/>
      <c r="AK27" s="1930"/>
      <c r="AL27" s="1930"/>
      <c r="AM27" s="1930"/>
      <c r="AN27" s="1930"/>
      <c r="AO27" s="1930"/>
      <c r="AP27" s="1931"/>
      <c r="AQ27" s="1145"/>
      <c r="AR27" s="1105"/>
      <c r="AS27" s="1938" t="s">
        <v>1583</v>
      </c>
      <c r="AT27" s="1938"/>
      <c r="AU27" s="1938"/>
      <c r="AV27" s="1938"/>
      <c r="AW27" s="1938"/>
      <c r="AX27" s="1106"/>
      <c r="AY27" s="1151" t="s">
        <v>1574</v>
      </c>
      <c r="AZ27" s="1938" t="s">
        <v>1575</v>
      </c>
      <c r="BA27" s="1938"/>
      <c r="BB27" s="1938"/>
      <c r="BC27" s="1938"/>
      <c r="BD27" s="1147"/>
      <c r="BE27" s="1938" t="s">
        <v>1576</v>
      </c>
      <c r="BF27" s="1938"/>
      <c r="BG27" s="1938"/>
      <c r="BH27" s="1938"/>
      <c r="BI27" s="1938"/>
      <c r="BJ27" s="1938"/>
      <c r="BK27" s="1938"/>
      <c r="BL27" s="1938"/>
      <c r="BM27" s="1938"/>
      <c r="BN27" s="1938"/>
      <c r="BO27" s="1941" t="s">
        <v>1577</v>
      </c>
      <c r="BP27" s="1941"/>
      <c r="BQ27" s="1941"/>
      <c r="BR27" s="1941"/>
      <c r="BS27" s="1941"/>
      <c r="BT27" s="1941"/>
      <c r="BU27" s="1941"/>
      <c r="BV27" s="1941"/>
      <c r="BW27" s="1941"/>
      <c r="BX27" s="1938" t="s">
        <v>1578</v>
      </c>
      <c r="BY27" s="1938"/>
      <c r="BZ27" s="1938"/>
      <c r="CA27" s="1938"/>
      <c r="CB27" s="1938"/>
      <c r="CC27" s="1938"/>
      <c r="CD27" s="1938"/>
      <c r="CE27" s="1938"/>
      <c r="CF27" s="1942"/>
    </row>
    <row r="28" spans="1:84" ht="13.5" customHeight="1">
      <c r="A28" s="1097"/>
      <c r="B28" s="1107"/>
      <c r="C28" s="1815" t="s">
        <v>1567</v>
      </c>
      <c r="D28" s="1815"/>
      <c r="E28" s="1815"/>
      <c r="F28" s="1815"/>
      <c r="G28" s="1815"/>
      <c r="H28" s="1108"/>
      <c r="I28" s="1897" t="s">
        <v>1547</v>
      </c>
      <c r="J28" s="1898"/>
      <c r="K28" s="1898"/>
      <c r="L28" s="1898"/>
      <c r="M28" s="1898"/>
      <c r="N28" s="1898"/>
      <c r="O28" s="1898"/>
      <c r="P28" s="1898"/>
      <c r="Q28" s="1898"/>
      <c r="R28" s="1898"/>
      <c r="S28" s="1898"/>
      <c r="T28" s="1898"/>
      <c r="U28" s="1898"/>
      <c r="V28" s="1899"/>
      <c r="W28" s="1116"/>
      <c r="X28" s="1815"/>
      <c r="Y28" s="1815"/>
      <c r="Z28" s="1815"/>
      <c r="AA28" s="1815"/>
      <c r="AB28" s="1815"/>
      <c r="AC28" s="1108"/>
      <c r="AD28" s="1929" t="s">
        <v>1545</v>
      </c>
      <c r="AE28" s="1930"/>
      <c r="AF28" s="1930"/>
      <c r="AG28" s="1930"/>
      <c r="AH28" s="1930"/>
      <c r="AI28" s="1930"/>
      <c r="AJ28" s="1930"/>
      <c r="AK28" s="1930"/>
      <c r="AL28" s="1930"/>
      <c r="AM28" s="1930"/>
      <c r="AN28" s="1930"/>
      <c r="AO28" s="1930"/>
      <c r="AP28" s="1931"/>
      <c r="AQ28" s="1145"/>
      <c r="AR28" s="1107"/>
      <c r="AS28" s="1939"/>
      <c r="AT28" s="1939"/>
      <c r="AU28" s="1939"/>
      <c r="AV28" s="1939"/>
      <c r="AW28" s="1939"/>
      <c r="AX28" s="1108"/>
      <c r="AY28" s="1152"/>
      <c r="AZ28" s="1939"/>
      <c r="BA28" s="1939"/>
      <c r="BB28" s="1939"/>
      <c r="BC28" s="1939"/>
      <c r="BD28" s="1153"/>
      <c r="BE28" s="1940"/>
      <c r="BF28" s="1940"/>
      <c r="BG28" s="1940"/>
      <c r="BH28" s="1940"/>
      <c r="BI28" s="1940"/>
      <c r="BJ28" s="1940"/>
      <c r="BK28" s="1940"/>
      <c r="BL28" s="1940"/>
      <c r="BM28" s="1940"/>
      <c r="BN28" s="1940"/>
      <c r="BO28" s="1941"/>
      <c r="BP28" s="1941"/>
      <c r="BQ28" s="1941"/>
      <c r="BR28" s="1941"/>
      <c r="BS28" s="1941"/>
      <c r="BT28" s="1941"/>
      <c r="BU28" s="1941"/>
      <c r="BV28" s="1941"/>
      <c r="BW28" s="1941"/>
      <c r="BX28" s="1940"/>
      <c r="BY28" s="1940"/>
      <c r="BZ28" s="1940"/>
      <c r="CA28" s="1940"/>
      <c r="CB28" s="1940"/>
      <c r="CC28" s="1940"/>
      <c r="CD28" s="1940"/>
      <c r="CE28" s="1940"/>
      <c r="CF28" s="1943"/>
    </row>
    <row r="29" spans="1:84" ht="13.5" customHeight="1">
      <c r="A29" s="1097"/>
      <c r="B29" s="1109"/>
      <c r="C29" s="1816"/>
      <c r="D29" s="1816"/>
      <c r="E29" s="1816"/>
      <c r="F29" s="1816"/>
      <c r="G29" s="1816"/>
      <c r="H29" s="1110"/>
      <c r="I29" s="1900"/>
      <c r="J29" s="1901"/>
      <c r="K29" s="1901"/>
      <c r="L29" s="1901"/>
      <c r="M29" s="1901"/>
      <c r="N29" s="1901"/>
      <c r="O29" s="1901"/>
      <c r="P29" s="1901"/>
      <c r="Q29" s="1901"/>
      <c r="R29" s="1901"/>
      <c r="S29" s="1901"/>
      <c r="T29" s="1901"/>
      <c r="U29" s="1901"/>
      <c r="V29" s="1902"/>
      <c r="W29" s="1113"/>
      <c r="X29" s="1816"/>
      <c r="Y29" s="1816"/>
      <c r="Z29" s="1816"/>
      <c r="AA29" s="1816"/>
      <c r="AB29" s="1816"/>
      <c r="AC29" s="1110"/>
      <c r="AD29" s="1905"/>
      <c r="AE29" s="1895"/>
      <c r="AF29" s="1895"/>
      <c r="AG29" s="1895"/>
      <c r="AH29" s="1895"/>
      <c r="AI29" s="1895"/>
      <c r="AJ29" s="1895"/>
      <c r="AK29" s="1895"/>
      <c r="AL29" s="1895"/>
      <c r="AM29" s="1895"/>
      <c r="AN29" s="1895"/>
      <c r="AO29" s="1895"/>
      <c r="AP29" s="1896"/>
      <c r="AQ29" s="1186"/>
      <c r="AR29" s="1107"/>
      <c r="AS29" s="1939"/>
      <c r="AT29" s="1939"/>
      <c r="AU29" s="1939"/>
      <c r="AV29" s="1939"/>
      <c r="AW29" s="1939"/>
      <c r="AX29" s="1108"/>
      <c r="AY29" s="1154"/>
      <c r="AZ29" s="1939"/>
      <c r="BA29" s="1939"/>
      <c r="BB29" s="1939"/>
      <c r="BC29" s="1939"/>
      <c r="BD29" s="1108"/>
      <c r="BE29" s="2104" t="s">
        <v>1580</v>
      </c>
      <c r="BF29" s="2104"/>
      <c r="BG29" s="2104"/>
      <c r="BH29" s="2104"/>
      <c r="BI29" s="2104"/>
      <c r="BJ29" s="2104"/>
      <c r="BK29" s="2104"/>
      <c r="BL29" s="2104"/>
      <c r="BM29" s="2104"/>
      <c r="BN29" s="2104"/>
      <c r="BO29" s="2106" t="s">
        <v>1580</v>
      </c>
      <c r="BP29" s="2106"/>
      <c r="BQ29" s="2106"/>
      <c r="BR29" s="2106"/>
      <c r="BS29" s="2106"/>
      <c r="BT29" s="2106"/>
      <c r="BU29" s="2106"/>
      <c r="BV29" s="2106"/>
      <c r="BW29" s="2106"/>
      <c r="BX29" s="2104" t="s">
        <v>1580</v>
      </c>
      <c r="BY29" s="2104"/>
      <c r="BZ29" s="2104"/>
      <c r="CA29" s="2104"/>
      <c r="CB29" s="2104"/>
      <c r="CC29" s="2104"/>
      <c r="CD29" s="2104"/>
      <c r="CE29" s="2104"/>
      <c r="CF29" s="2107"/>
    </row>
    <row r="30" spans="1:84" ht="13.5" customHeight="1">
      <c r="A30" s="1097"/>
      <c r="B30" s="1098"/>
      <c r="C30" s="1185"/>
      <c r="D30" s="1182"/>
      <c r="E30" s="1182"/>
      <c r="F30" s="1182"/>
      <c r="G30" s="1182"/>
      <c r="H30" s="1182"/>
      <c r="I30" s="1101"/>
      <c r="J30" s="1101"/>
      <c r="K30" s="1101"/>
      <c r="L30" s="1101"/>
      <c r="M30" s="1101"/>
      <c r="N30" s="1101"/>
      <c r="O30" s="1101"/>
      <c r="P30" s="1101"/>
      <c r="Q30" s="1101"/>
      <c r="R30" s="1101"/>
      <c r="S30" s="1101"/>
      <c r="T30" s="1101"/>
      <c r="U30" s="1101"/>
      <c r="V30" s="1101"/>
      <c r="W30" s="1101"/>
      <c r="X30" s="1101"/>
      <c r="Y30" s="1189"/>
      <c r="Z30" s="1189"/>
      <c r="AA30" s="1189"/>
      <c r="AB30" s="1189"/>
      <c r="AC30" s="1101"/>
      <c r="AD30" s="1186"/>
      <c r="AE30" s="1186"/>
      <c r="AF30" s="1186"/>
      <c r="AG30" s="1186"/>
      <c r="AH30" s="1186"/>
      <c r="AI30" s="1186"/>
      <c r="AJ30" s="1186"/>
      <c r="AK30" s="1186"/>
      <c r="AL30" s="1186"/>
      <c r="AM30" s="1186"/>
      <c r="AN30" s="1186"/>
      <c r="AO30" s="1186"/>
      <c r="AP30" s="1186"/>
      <c r="AQ30" s="1111"/>
      <c r="AR30" s="1107"/>
      <c r="AS30" s="1939"/>
      <c r="AT30" s="1939"/>
      <c r="AU30" s="1939"/>
      <c r="AV30" s="1939"/>
      <c r="AW30" s="1939"/>
      <c r="AX30" s="1108"/>
      <c r="AY30" s="1154"/>
      <c r="AZ30" s="1939"/>
      <c r="BA30" s="1939"/>
      <c r="BB30" s="1939"/>
      <c r="BC30" s="1939"/>
      <c r="BD30" s="1108"/>
      <c r="BE30" s="2105"/>
      <c r="BF30" s="2105"/>
      <c r="BG30" s="2105"/>
      <c r="BH30" s="2105"/>
      <c r="BI30" s="2105"/>
      <c r="BJ30" s="2105"/>
      <c r="BK30" s="2105"/>
      <c r="BL30" s="2105"/>
      <c r="BM30" s="2105"/>
      <c r="BN30" s="2105"/>
      <c r="BO30" s="2106"/>
      <c r="BP30" s="2106"/>
      <c r="BQ30" s="2106"/>
      <c r="BR30" s="2106"/>
      <c r="BS30" s="2106"/>
      <c r="BT30" s="2106"/>
      <c r="BU30" s="2106"/>
      <c r="BV30" s="2106"/>
      <c r="BW30" s="2106"/>
      <c r="BX30" s="2105"/>
      <c r="BY30" s="2105"/>
      <c r="BZ30" s="2105"/>
      <c r="CA30" s="2105"/>
      <c r="CB30" s="2105"/>
      <c r="CC30" s="2105"/>
      <c r="CD30" s="2105"/>
      <c r="CE30" s="2105"/>
      <c r="CF30" s="2108"/>
    </row>
    <row r="31" spans="1:84" ht="13.5" customHeight="1">
      <c r="A31" s="1097"/>
      <c r="B31" s="1105"/>
      <c r="C31" s="1829" t="s">
        <v>1531</v>
      </c>
      <c r="D31" s="1829"/>
      <c r="E31" s="1829"/>
      <c r="F31" s="1829"/>
      <c r="G31" s="1829"/>
      <c r="H31" s="1106"/>
      <c r="I31" s="1838" t="s">
        <v>1566</v>
      </c>
      <c r="J31" s="1839"/>
      <c r="K31" s="1839"/>
      <c r="L31" s="1839"/>
      <c r="M31" s="1839"/>
      <c r="N31" s="1839"/>
      <c r="O31" s="1839"/>
      <c r="P31" s="1839"/>
      <c r="Q31" s="1839"/>
      <c r="R31" s="1840"/>
      <c r="S31" s="1838" t="s">
        <v>1533</v>
      </c>
      <c r="T31" s="1839"/>
      <c r="U31" s="1839"/>
      <c r="V31" s="1839"/>
      <c r="W31" s="1839"/>
      <c r="X31" s="1839"/>
      <c r="Y31" s="1839"/>
      <c r="Z31" s="1839"/>
      <c r="AA31" s="1839"/>
      <c r="AB31" s="1839"/>
      <c r="AC31" s="1839"/>
      <c r="AD31" s="1839"/>
      <c r="AE31" s="1839"/>
      <c r="AF31" s="1840"/>
      <c r="AG31" s="1838" t="s">
        <v>1534</v>
      </c>
      <c r="AH31" s="1839"/>
      <c r="AI31" s="1839"/>
      <c r="AJ31" s="1839"/>
      <c r="AK31" s="1839"/>
      <c r="AL31" s="1839"/>
      <c r="AM31" s="1839"/>
      <c r="AN31" s="1839"/>
      <c r="AO31" s="1839"/>
      <c r="AP31" s="1840"/>
      <c r="AQ31" s="1111"/>
      <c r="AR31" s="1107"/>
      <c r="AS31" s="1939"/>
      <c r="AT31" s="1939"/>
      <c r="AU31" s="1939"/>
      <c r="AV31" s="1939"/>
      <c r="AW31" s="1939"/>
      <c r="AX31" s="1108"/>
      <c r="AY31" s="1944" t="s">
        <v>1581</v>
      </c>
      <c r="AZ31" s="1863"/>
      <c r="BA31" s="1863"/>
      <c r="BB31" s="1863"/>
      <c r="BC31" s="1863"/>
      <c r="BD31" s="1864"/>
      <c r="BE31" s="1838" t="s">
        <v>1582</v>
      </c>
      <c r="BF31" s="1839"/>
      <c r="BG31" s="1839"/>
      <c r="BH31" s="1839"/>
      <c r="BI31" s="1839"/>
      <c r="BJ31" s="1839"/>
      <c r="BK31" s="1839"/>
      <c r="BL31" s="1838" t="s">
        <v>1576</v>
      </c>
      <c r="BM31" s="1839"/>
      <c r="BN31" s="1839"/>
      <c r="BO31" s="1839"/>
      <c r="BP31" s="1839"/>
      <c r="BQ31" s="1839"/>
      <c r="BR31" s="1839"/>
      <c r="BS31" s="1840"/>
      <c r="BT31" s="1838" t="s">
        <v>1577</v>
      </c>
      <c r="BU31" s="1839"/>
      <c r="BV31" s="1839"/>
      <c r="BW31" s="1839"/>
      <c r="BX31" s="1839"/>
      <c r="BY31" s="1839"/>
      <c r="BZ31" s="1840"/>
      <c r="CA31" s="1838" t="s">
        <v>1578</v>
      </c>
      <c r="CB31" s="1839"/>
      <c r="CC31" s="1839"/>
      <c r="CD31" s="1839"/>
      <c r="CE31" s="1839"/>
      <c r="CF31" s="1840"/>
    </row>
    <row r="32" spans="1:84" ht="13.5" customHeight="1">
      <c r="A32" s="1097"/>
      <c r="B32" s="1107"/>
      <c r="C32" s="1830"/>
      <c r="D32" s="1830"/>
      <c r="E32" s="1830"/>
      <c r="F32" s="1830"/>
      <c r="G32" s="1830"/>
      <c r="H32" s="1108"/>
      <c r="I32" s="1841"/>
      <c r="J32" s="1842"/>
      <c r="K32" s="1842"/>
      <c r="L32" s="1842"/>
      <c r="M32" s="1842"/>
      <c r="N32" s="1842"/>
      <c r="O32" s="1842"/>
      <c r="P32" s="1842"/>
      <c r="Q32" s="1842"/>
      <c r="R32" s="1843"/>
      <c r="S32" s="1841"/>
      <c r="T32" s="1842"/>
      <c r="U32" s="1842"/>
      <c r="V32" s="1842"/>
      <c r="W32" s="1842"/>
      <c r="X32" s="1842"/>
      <c r="Y32" s="1842"/>
      <c r="Z32" s="1842"/>
      <c r="AA32" s="1842"/>
      <c r="AB32" s="1842"/>
      <c r="AC32" s="1842"/>
      <c r="AD32" s="1842"/>
      <c r="AE32" s="1842"/>
      <c r="AF32" s="1843"/>
      <c r="AG32" s="1841"/>
      <c r="AH32" s="1842"/>
      <c r="AI32" s="1842"/>
      <c r="AJ32" s="1842"/>
      <c r="AK32" s="1842"/>
      <c r="AL32" s="1842"/>
      <c r="AM32" s="1842"/>
      <c r="AN32" s="1842"/>
      <c r="AO32" s="1842"/>
      <c r="AP32" s="1843"/>
      <c r="AQ32" s="1101"/>
      <c r="AR32" s="1107"/>
      <c r="AS32" s="1939"/>
      <c r="AT32" s="1939"/>
      <c r="AU32" s="1939"/>
      <c r="AV32" s="1939"/>
      <c r="AW32" s="1939"/>
      <c r="AX32" s="1108"/>
      <c r="AY32" s="1955"/>
      <c r="AZ32" s="1826"/>
      <c r="BA32" s="1826"/>
      <c r="BB32" s="1826"/>
      <c r="BC32" s="1826"/>
      <c r="BD32" s="1956"/>
      <c r="BE32" s="1841"/>
      <c r="BF32" s="1842"/>
      <c r="BG32" s="1842"/>
      <c r="BH32" s="1842"/>
      <c r="BI32" s="1842"/>
      <c r="BJ32" s="1842"/>
      <c r="BK32" s="1842"/>
      <c r="BL32" s="1841"/>
      <c r="BM32" s="1842"/>
      <c r="BN32" s="1842"/>
      <c r="BO32" s="1842"/>
      <c r="BP32" s="1842"/>
      <c r="BQ32" s="1842"/>
      <c r="BR32" s="1842"/>
      <c r="BS32" s="1843"/>
      <c r="BT32" s="1841"/>
      <c r="BU32" s="1842"/>
      <c r="BV32" s="1842"/>
      <c r="BW32" s="1842"/>
      <c r="BX32" s="1842"/>
      <c r="BY32" s="1842"/>
      <c r="BZ32" s="1843"/>
      <c r="CA32" s="1841"/>
      <c r="CB32" s="1842"/>
      <c r="CC32" s="1842"/>
      <c r="CD32" s="1842"/>
      <c r="CE32" s="1842"/>
      <c r="CF32" s="1843"/>
    </row>
    <row r="33" spans="1:84" ht="13.5" customHeight="1">
      <c r="A33" s="1097"/>
      <c r="B33" s="1107"/>
      <c r="C33" s="1830"/>
      <c r="D33" s="1830"/>
      <c r="E33" s="1830"/>
      <c r="F33" s="1830"/>
      <c r="G33" s="1830"/>
      <c r="H33" s="1108"/>
      <c r="I33" s="1874" t="s">
        <v>1537</v>
      </c>
      <c r="J33" s="1875"/>
      <c r="K33" s="1875"/>
      <c r="L33" s="1875"/>
      <c r="M33" s="1875"/>
      <c r="N33" s="1875"/>
      <c r="O33" s="1875"/>
      <c r="P33" s="1875"/>
      <c r="Q33" s="1875"/>
      <c r="R33" s="1876"/>
      <c r="S33" s="1877" t="s">
        <v>1538</v>
      </c>
      <c r="T33" s="1878"/>
      <c r="U33" s="1878"/>
      <c r="V33" s="1878"/>
      <c r="W33" s="1878"/>
      <c r="X33" s="1879" t="s">
        <v>1539</v>
      </c>
      <c r="Y33" s="1880"/>
      <c r="Z33" s="1880"/>
      <c r="AA33" s="1880"/>
      <c r="AB33" s="1880"/>
      <c r="AC33" s="1880"/>
      <c r="AD33" s="1880"/>
      <c r="AE33" s="1880"/>
      <c r="AF33" s="1881"/>
      <c r="AG33" s="1874" t="s">
        <v>1540</v>
      </c>
      <c r="AH33" s="1884"/>
      <c r="AI33" s="1884"/>
      <c r="AJ33" s="1884"/>
      <c r="AK33" s="1884"/>
      <c r="AL33" s="1884"/>
      <c r="AM33" s="1884"/>
      <c r="AN33" s="1884"/>
      <c r="AO33" s="1884"/>
      <c r="AP33" s="1885"/>
      <c r="AQ33" s="1101"/>
      <c r="AR33" s="1107"/>
      <c r="AS33" s="1939"/>
      <c r="AT33" s="1939"/>
      <c r="AU33" s="1939"/>
      <c r="AV33" s="1939"/>
      <c r="AW33" s="1939"/>
      <c r="AX33" s="1108"/>
      <c r="AY33" s="1955"/>
      <c r="AZ33" s="1826"/>
      <c r="BA33" s="1826"/>
      <c r="BB33" s="1826"/>
      <c r="BC33" s="1826"/>
      <c r="BD33" s="1956"/>
      <c r="BE33" s="1995"/>
      <c r="BF33" s="1996"/>
      <c r="BG33" s="1996"/>
      <c r="BH33" s="1996"/>
      <c r="BI33" s="1996"/>
      <c r="BJ33" s="1996"/>
      <c r="BK33" s="1996"/>
      <c r="BL33" s="1995"/>
      <c r="BM33" s="1996"/>
      <c r="BN33" s="1996"/>
      <c r="BO33" s="1996"/>
      <c r="BP33" s="1996"/>
      <c r="BQ33" s="1996"/>
      <c r="BR33" s="1996"/>
      <c r="BS33" s="1997"/>
      <c r="BT33" s="1995"/>
      <c r="BU33" s="1996"/>
      <c r="BV33" s="1996"/>
      <c r="BW33" s="1996"/>
      <c r="BX33" s="1996"/>
      <c r="BY33" s="1996"/>
      <c r="BZ33" s="1997"/>
      <c r="CA33" s="1995"/>
      <c r="CB33" s="1996"/>
      <c r="CC33" s="1996"/>
      <c r="CD33" s="1996"/>
      <c r="CE33" s="1996"/>
      <c r="CF33" s="1997"/>
    </row>
    <row r="34" spans="1:84" ht="13.5" customHeight="1">
      <c r="A34" s="1097"/>
      <c r="B34" s="1107"/>
      <c r="C34" s="1830"/>
      <c r="D34" s="1830"/>
      <c r="E34" s="1830"/>
      <c r="F34" s="1830"/>
      <c r="G34" s="1830"/>
      <c r="H34" s="1108"/>
      <c r="I34" s="1844"/>
      <c r="J34" s="1845"/>
      <c r="K34" s="1845"/>
      <c r="L34" s="1845"/>
      <c r="M34" s="1845"/>
      <c r="N34" s="1845"/>
      <c r="O34" s="1845"/>
      <c r="P34" s="1845"/>
      <c r="Q34" s="1845"/>
      <c r="R34" s="1846"/>
      <c r="S34" s="1888" t="s">
        <v>1541</v>
      </c>
      <c r="T34" s="1889"/>
      <c r="U34" s="1889"/>
      <c r="V34" s="1889"/>
      <c r="W34" s="1889"/>
      <c r="X34" s="1882"/>
      <c r="Y34" s="1882"/>
      <c r="Z34" s="1882"/>
      <c r="AA34" s="1882"/>
      <c r="AB34" s="1882"/>
      <c r="AC34" s="1882"/>
      <c r="AD34" s="1882"/>
      <c r="AE34" s="1882"/>
      <c r="AF34" s="1883"/>
      <c r="AG34" s="1886"/>
      <c r="AH34" s="1827"/>
      <c r="AI34" s="1827"/>
      <c r="AJ34" s="1827"/>
      <c r="AK34" s="1827"/>
      <c r="AL34" s="1827"/>
      <c r="AM34" s="1827"/>
      <c r="AN34" s="1827"/>
      <c r="AO34" s="1827"/>
      <c r="AP34" s="1887"/>
      <c r="AQ34" s="1101"/>
      <c r="AR34" s="1109"/>
      <c r="AS34" s="1940"/>
      <c r="AT34" s="1940"/>
      <c r="AU34" s="1940"/>
      <c r="AV34" s="1940"/>
      <c r="AW34" s="1940"/>
      <c r="AX34" s="1110"/>
      <c r="AY34" s="1865"/>
      <c r="AZ34" s="1866"/>
      <c r="BA34" s="1866"/>
      <c r="BB34" s="1866"/>
      <c r="BC34" s="1866"/>
      <c r="BD34" s="1867"/>
      <c r="BE34" s="1998"/>
      <c r="BF34" s="1999"/>
      <c r="BG34" s="1999"/>
      <c r="BH34" s="1999"/>
      <c r="BI34" s="1999"/>
      <c r="BJ34" s="1999"/>
      <c r="BK34" s="1999"/>
      <c r="BL34" s="1998"/>
      <c r="BM34" s="1999"/>
      <c r="BN34" s="1999"/>
      <c r="BO34" s="1999"/>
      <c r="BP34" s="1999"/>
      <c r="BQ34" s="1999"/>
      <c r="BR34" s="1999"/>
      <c r="BS34" s="2000"/>
      <c r="BT34" s="1998"/>
      <c r="BU34" s="1999"/>
      <c r="BV34" s="1999"/>
      <c r="BW34" s="1999"/>
      <c r="BX34" s="1999"/>
      <c r="BY34" s="1999"/>
      <c r="BZ34" s="2000"/>
      <c r="CA34" s="1998"/>
      <c r="CB34" s="1999"/>
      <c r="CC34" s="1999"/>
      <c r="CD34" s="1999"/>
      <c r="CE34" s="1999"/>
      <c r="CF34" s="2000"/>
    </row>
    <row r="35" spans="1:84" ht="13.5" customHeight="1">
      <c r="A35" s="1097"/>
      <c r="B35" s="1107"/>
      <c r="C35" s="1830"/>
      <c r="D35" s="1830"/>
      <c r="E35" s="1830"/>
      <c r="F35" s="1830"/>
      <c r="G35" s="1830"/>
      <c r="H35" s="1108"/>
      <c r="I35" s="1850" t="s">
        <v>1537</v>
      </c>
      <c r="J35" s="1851"/>
      <c r="K35" s="1851"/>
      <c r="L35" s="1851"/>
      <c r="M35" s="1851"/>
      <c r="N35" s="1851"/>
      <c r="O35" s="1851"/>
      <c r="P35" s="1851"/>
      <c r="Q35" s="1851"/>
      <c r="R35" s="1852"/>
      <c r="S35" s="1856" t="s">
        <v>1538</v>
      </c>
      <c r="T35" s="1857"/>
      <c r="U35" s="1857"/>
      <c r="V35" s="1857"/>
      <c r="W35" s="1857"/>
      <c r="X35" s="1858" t="s">
        <v>1539</v>
      </c>
      <c r="Y35" s="1859"/>
      <c r="Z35" s="1859"/>
      <c r="AA35" s="1859"/>
      <c r="AB35" s="1859"/>
      <c r="AC35" s="1859"/>
      <c r="AD35" s="1859"/>
      <c r="AE35" s="1859"/>
      <c r="AF35" s="1860"/>
      <c r="AG35" s="1850" t="s">
        <v>1540</v>
      </c>
      <c r="AH35" s="1863"/>
      <c r="AI35" s="1863"/>
      <c r="AJ35" s="1863"/>
      <c r="AK35" s="1863"/>
      <c r="AL35" s="1863"/>
      <c r="AM35" s="1863"/>
      <c r="AN35" s="1863"/>
      <c r="AO35" s="1863"/>
      <c r="AP35" s="1864"/>
      <c r="AQ35" s="1101"/>
      <c r="AR35" s="1100"/>
      <c r="AS35" s="1100"/>
      <c r="AT35" s="1100"/>
      <c r="AU35" s="1100"/>
      <c r="AV35" s="1100"/>
      <c r="AW35" s="1100"/>
      <c r="AX35" s="1100"/>
      <c r="AY35" s="1100"/>
      <c r="AZ35" s="1100"/>
      <c r="BA35" s="1100"/>
      <c r="BB35" s="1100"/>
      <c r="BC35" s="1100"/>
      <c r="BD35" s="1100"/>
      <c r="BE35" s="1100"/>
      <c r="BF35" s="1100"/>
      <c r="BG35" s="1100"/>
      <c r="BH35" s="1100"/>
      <c r="BI35" s="1100"/>
      <c r="BJ35" s="1100"/>
      <c r="BK35" s="1100"/>
      <c r="BL35" s="1100"/>
      <c r="BM35" s="1100"/>
      <c r="BN35" s="1100"/>
      <c r="BO35" s="1100"/>
      <c r="BP35" s="1100"/>
      <c r="BQ35" s="1100"/>
      <c r="BR35" s="1100"/>
      <c r="BS35" s="1100"/>
      <c r="BT35" s="1100"/>
      <c r="BU35" s="1100"/>
      <c r="BV35" s="1100"/>
      <c r="BW35" s="1100"/>
      <c r="BX35" s="1100"/>
      <c r="BY35" s="1100"/>
      <c r="BZ35" s="1100"/>
      <c r="CA35" s="1100"/>
      <c r="CB35" s="1100"/>
      <c r="CC35" s="1100"/>
      <c r="CD35" s="1100"/>
      <c r="CE35" s="1100"/>
      <c r="CF35" s="1100"/>
    </row>
    <row r="36" spans="1:84" ht="13.5" customHeight="1">
      <c r="A36" s="1097"/>
      <c r="B36" s="1109"/>
      <c r="C36" s="1831"/>
      <c r="D36" s="1831"/>
      <c r="E36" s="1831"/>
      <c r="F36" s="1831"/>
      <c r="G36" s="1831"/>
      <c r="H36" s="1110"/>
      <c r="I36" s="1853"/>
      <c r="J36" s="1854"/>
      <c r="K36" s="1854"/>
      <c r="L36" s="1854"/>
      <c r="M36" s="1854"/>
      <c r="N36" s="1854"/>
      <c r="O36" s="1854"/>
      <c r="P36" s="1854"/>
      <c r="Q36" s="1854"/>
      <c r="R36" s="1855"/>
      <c r="S36" s="1892" t="s">
        <v>1541</v>
      </c>
      <c r="T36" s="1893"/>
      <c r="U36" s="1893"/>
      <c r="V36" s="1893"/>
      <c r="W36" s="1893"/>
      <c r="X36" s="1861"/>
      <c r="Y36" s="1861"/>
      <c r="Z36" s="1861"/>
      <c r="AA36" s="1861"/>
      <c r="AB36" s="1861"/>
      <c r="AC36" s="1861"/>
      <c r="AD36" s="1861"/>
      <c r="AE36" s="1861"/>
      <c r="AF36" s="1862"/>
      <c r="AG36" s="1865"/>
      <c r="AH36" s="1866"/>
      <c r="AI36" s="1866"/>
      <c r="AJ36" s="1866"/>
      <c r="AK36" s="1866"/>
      <c r="AL36" s="1866"/>
      <c r="AM36" s="1866"/>
      <c r="AN36" s="1866"/>
      <c r="AO36" s="1866"/>
      <c r="AP36" s="1867"/>
      <c r="AQ36" s="1101"/>
      <c r="AR36" s="1959" t="s">
        <v>1584</v>
      </c>
      <c r="AS36" s="1960"/>
      <c r="AT36" s="1960"/>
      <c r="AU36" s="1960"/>
      <c r="AV36" s="1960"/>
      <c r="AW36" s="1960"/>
      <c r="AX36" s="1960"/>
      <c r="AY36" s="1960"/>
      <c r="AZ36" s="1961"/>
      <c r="BA36" s="1838"/>
      <c r="BB36" s="1839"/>
      <c r="BC36" s="1839"/>
      <c r="BD36" s="1839"/>
      <c r="BE36" s="1839"/>
      <c r="BF36" s="1839"/>
      <c r="BG36" s="1839"/>
      <c r="BH36" s="1839"/>
      <c r="BI36" s="1839"/>
      <c r="BJ36" s="1839"/>
      <c r="BK36" s="1840"/>
      <c r="BL36" s="1098"/>
      <c r="BM36" s="1959" t="s">
        <v>1585</v>
      </c>
      <c r="BN36" s="1960"/>
      <c r="BO36" s="1960"/>
      <c r="BP36" s="1960"/>
      <c r="BQ36" s="1960"/>
      <c r="BR36" s="1960"/>
      <c r="BS36" s="1960"/>
      <c r="BT36" s="1960"/>
      <c r="BU36" s="1961"/>
      <c r="BV36" s="1838"/>
      <c r="BW36" s="1839"/>
      <c r="BX36" s="1839"/>
      <c r="BY36" s="1839"/>
      <c r="BZ36" s="1839"/>
      <c r="CA36" s="1839"/>
      <c r="CB36" s="1839"/>
      <c r="CC36" s="1839"/>
      <c r="CD36" s="1839"/>
      <c r="CE36" s="1839"/>
      <c r="CF36" s="1840"/>
    </row>
    <row r="37" spans="1:84" ht="13.5" customHeight="1">
      <c r="A37" s="1097"/>
      <c r="B37" s="1114"/>
      <c r="C37" s="1115"/>
      <c r="D37" s="1115"/>
      <c r="E37" s="1115"/>
      <c r="F37" s="1115"/>
      <c r="G37" s="1115"/>
      <c r="H37" s="1114"/>
      <c r="I37" s="1114"/>
      <c r="J37" s="1114"/>
      <c r="K37" s="1114"/>
      <c r="L37" s="1114"/>
      <c r="M37" s="1114"/>
      <c r="N37" s="1114"/>
      <c r="O37" s="1114"/>
      <c r="P37" s="1114"/>
      <c r="Q37" s="1114"/>
      <c r="R37" s="1114"/>
      <c r="S37" s="1114"/>
      <c r="T37" s="1114"/>
      <c r="U37" s="1114"/>
      <c r="V37" s="1114"/>
      <c r="W37" s="1114"/>
      <c r="X37" s="1114"/>
      <c r="Y37" s="1114"/>
      <c r="Z37" s="1114"/>
      <c r="AA37" s="1114"/>
      <c r="AB37" s="1114"/>
      <c r="AC37" s="1114"/>
      <c r="AD37" s="1114"/>
      <c r="AE37" s="1114"/>
      <c r="AF37" s="1114"/>
      <c r="AG37" s="1114"/>
      <c r="AH37" s="1114"/>
      <c r="AI37" s="1114"/>
      <c r="AJ37" s="1114"/>
      <c r="AK37" s="1114"/>
      <c r="AL37" s="1114"/>
      <c r="AM37" s="1114"/>
      <c r="AN37" s="1114"/>
      <c r="AO37" s="1114"/>
      <c r="AP37" s="1114"/>
      <c r="AQ37" s="1101"/>
      <c r="AR37" s="1962"/>
      <c r="AS37" s="1963"/>
      <c r="AT37" s="1963"/>
      <c r="AU37" s="1963"/>
      <c r="AV37" s="1963"/>
      <c r="AW37" s="1963"/>
      <c r="AX37" s="1963"/>
      <c r="AY37" s="1963"/>
      <c r="AZ37" s="1964"/>
      <c r="BA37" s="1965"/>
      <c r="BB37" s="1966"/>
      <c r="BC37" s="1966"/>
      <c r="BD37" s="1966"/>
      <c r="BE37" s="1966"/>
      <c r="BF37" s="1966"/>
      <c r="BG37" s="1966"/>
      <c r="BH37" s="1966"/>
      <c r="BI37" s="1966"/>
      <c r="BJ37" s="1966"/>
      <c r="BK37" s="1967"/>
      <c r="BL37" s="1098"/>
      <c r="BM37" s="1962"/>
      <c r="BN37" s="1963"/>
      <c r="BO37" s="1963"/>
      <c r="BP37" s="1963"/>
      <c r="BQ37" s="1963"/>
      <c r="BR37" s="1963"/>
      <c r="BS37" s="1963"/>
      <c r="BT37" s="1963"/>
      <c r="BU37" s="1964"/>
      <c r="BV37" s="1965"/>
      <c r="BW37" s="1966"/>
      <c r="BX37" s="1966"/>
      <c r="BY37" s="1966"/>
      <c r="BZ37" s="1966"/>
      <c r="CA37" s="1966"/>
      <c r="CB37" s="1966"/>
      <c r="CC37" s="1966"/>
      <c r="CD37" s="1966"/>
      <c r="CE37" s="1966"/>
      <c r="CF37" s="1967"/>
    </row>
    <row r="38" spans="1:84" ht="13.5" customHeight="1">
      <c r="A38" s="1097"/>
      <c r="B38" s="1105"/>
      <c r="C38" s="1938" t="s">
        <v>1631</v>
      </c>
      <c r="D38" s="1938"/>
      <c r="E38" s="1938"/>
      <c r="F38" s="1938"/>
      <c r="G38" s="1938"/>
      <c r="H38" s="1106"/>
      <c r="I38" s="1151" t="s">
        <v>1569</v>
      </c>
      <c r="J38" s="1938" t="s">
        <v>1575</v>
      </c>
      <c r="K38" s="1938"/>
      <c r="L38" s="1938"/>
      <c r="M38" s="1938"/>
      <c r="N38" s="1147"/>
      <c r="O38" s="1938" t="s">
        <v>1576</v>
      </c>
      <c r="P38" s="1938"/>
      <c r="Q38" s="1938"/>
      <c r="R38" s="1938"/>
      <c r="S38" s="1938"/>
      <c r="T38" s="1938"/>
      <c r="U38" s="1938"/>
      <c r="V38" s="1938"/>
      <c r="W38" s="1938"/>
      <c r="X38" s="1938"/>
      <c r="Y38" s="1941" t="s">
        <v>1577</v>
      </c>
      <c r="Z38" s="1941"/>
      <c r="AA38" s="1941"/>
      <c r="AB38" s="1941"/>
      <c r="AC38" s="1941"/>
      <c r="AD38" s="1941"/>
      <c r="AE38" s="1941"/>
      <c r="AF38" s="1941"/>
      <c r="AG38" s="1941"/>
      <c r="AH38" s="1938" t="s">
        <v>1578</v>
      </c>
      <c r="AI38" s="1938"/>
      <c r="AJ38" s="1938"/>
      <c r="AK38" s="1938"/>
      <c r="AL38" s="1938"/>
      <c r="AM38" s="1938"/>
      <c r="AN38" s="1938"/>
      <c r="AO38" s="1938"/>
      <c r="AP38" s="1942"/>
      <c r="AQ38" s="1101"/>
      <c r="AR38" s="1155"/>
      <c r="AS38" s="1101"/>
      <c r="AT38" s="1944" t="s">
        <v>1586</v>
      </c>
      <c r="AU38" s="1938"/>
      <c r="AV38" s="1938"/>
      <c r="AW38" s="1938"/>
      <c r="AX38" s="1938"/>
      <c r="AY38" s="1938"/>
      <c r="AZ38" s="1942"/>
      <c r="BA38" s="1838"/>
      <c r="BB38" s="1839"/>
      <c r="BC38" s="1839"/>
      <c r="BD38" s="1839"/>
      <c r="BE38" s="1839"/>
      <c r="BF38" s="1839"/>
      <c r="BG38" s="1839"/>
      <c r="BH38" s="1839"/>
      <c r="BI38" s="1839"/>
      <c r="BJ38" s="1839"/>
      <c r="BK38" s="1840"/>
      <c r="BL38" s="1098"/>
      <c r="BM38" s="1959" t="s">
        <v>1587</v>
      </c>
      <c r="BN38" s="1960"/>
      <c r="BO38" s="1960"/>
      <c r="BP38" s="1960"/>
      <c r="BQ38" s="1960"/>
      <c r="BR38" s="1960"/>
      <c r="BS38" s="1960"/>
      <c r="BT38" s="1960"/>
      <c r="BU38" s="1961"/>
      <c r="BV38" s="1838"/>
      <c r="BW38" s="1839"/>
      <c r="BX38" s="1839"/>
      <c r="BY38" s="1839"/>
      <c r="BZ38" s="1839"/>
      <c r="CA38" s="1839"/>
      <c r="CB38" s="1839"/>
      <c r="CC38" s="1839"/>
      <c r="CD38" s="1839"/>
      <c r="CE38" s="1839"/>
      <c r="CF38" s="1840"/>
    </row>
    <row r="39" spans="1:84" ht="13.5" customHeight="1">
      <c r="A39" s="1097"/>
      <c r="B39" s="1107"/>
      <c r="C39" s="1939"/>
      <c r="D39" s="1939"/>
      <c r="E39" s="1939"/>
      <c r="F39" s="1939"/>
      <c r="G39" s="1939"/>
      <c r="H39" s="1108"/>
      <c r="I39" s="1152"/>
      <c r="J39" s="1939"/>
      <c r="K39" s="1939"/>
      <c r="L39" s="1939"/>
      <c r="M39" s="1939"/>
      <c r="N39" s="1153"/>
      <c r="O39" s="1940"/>
      <c r="P39" s="1940"/>
      <c r="Q39" s="1940"/>
      <c r="R39" s="1940"/>
      <c r="S39" s="1940"/>
      <c r="T39" s="1940"/>
      <c r="U39" s="1940"/>
      <c r="V39" s="1940"/>
      <c r="W39" s="1940"/>
      <c r="X39" s="1940"/>
      <c r="Y39" s="1941"/>
      <c r="Z39" s="1941"/>
      <c r="AA39" s="1941"/>
      <c r="AB39" s="1941"/>
      <c r="AC39" s="1941"/>
      <c r="AD39" s="1941"/>
      <c r="AE39" s="1941"/>
      <c r="AF39" s="1941"/>
      <c r="AG39" s="1941"/>
      <c r="AH39" s="1940"/>
      <c r="AI39" s="1940"/>
      <c r="AJ39" s="1940"/>
      <c r="AK39" s="1940"/>
      <c r="AL39" s="1940"/>
      <c r="AM39" s="1940"/>
      <c r="AN39" s="1940"/>
      <c r="AO39" s="1940"/>
      <c r="AP39" s="1943"/>
      <c r="AQ39" s="1101"/>
      <c r="AR39" s="1155"/>
      <c r="AS39" s="1101"/>
      <c r="AT39" s="2117"/>
      <c r="AU39" s="1939"/>
      <c r="AV39" s="1939"/>
      <c r="AW39" s="1939"/>
      <c r="AX39" s="1939"/>
      <c r="AY39" s="1939"/>
      <c r="AZ39" s="2118"/>
      <c r="BA39" s="1965"/>
      <c r="BB39" s="1966"/>
      <c r="BC39" s="1966"/>
      <c r="BD39" s="1966"/>
      <c r="BE39" s="1966"/>
      <c r="BF39" s="1966"/>
      <c r="BG39" s="1966"/>
      <c r="BH39" s="1966"/>
      <c r="BI39" s="1966"/>
      <c r="BJ39" s="1966"/>
      <c r="BK39" s="1967"/>
      <c r="BL39" s="1098"/>
      <c r="BM39" s="1962"/>
      <c r="BN39" s="1963"/>
      <c r="BO39" s="1963"/>
      <c r="BP39" s="1963"/>
      <c r="BQ39" s="1963"/>
      <c r="BR39" s="1963"/>
      <c r="BS39" s="1963"/>
      <c r="BT39" s="1963"/>
      <c r="BU39" s="1964"/>
      <c r="BV39" s="1965"/>
      <c r="BW39" s="1966"/>
      <c r="BX39" s="1966"/>
      <c r="BY39" s="1966"/>
      <c r="BZ39" s="1966"/>
      <c r="CA39" s="1966"/>
      <c r="CB39" s="1966"/>
      <c r="CC39" s="1966"/>
      <c r="CD39" s="1966"/>
      <c r="CE39" s="1966"/>
      <c r="CF39" s="1967"/>
    </row>
    <row r="40" spans="1:84" ht="13.5" customHeight="1">
      <c r="A40" s="1097"/>
      <c r="B40" s="1107"/>
      <c r="C40" s="1939"/>
      <c r="D40" s="1939"/>
      <c r="E40" s="1939"/>
      <c r="F40" s="1939"/>
      <c r="G40" s="1939"/>
      <c r="H40" s="1108"/>
      <c r="I40" s="1154"/>
      <c r="J40" s="1939"/>
      <c r="K40" s="1939"/>
      <c r="L40" s="1939"/>
      <c r="M40" s="1939"/>
      <c r="N40" s="1108"/>
      <c r="O40" s="1933" t="s">
        <v>1580</v>
      </c>
      <c r="P40" s="1933"/>
      <c r="Q40" s="1933"/>
      <c r="R40" s="1933"/>
      <c r="S40" s="1933"/>
      <c r="T40" s="1933"/>
      <c r="U40" s="1933"/>
      <c r="V40" s="1933"/>
      <c r="W40" s="1933"/>
      <c r="X40" s="1933"/>
      <c r="Y40" s="1935" t="s">
        <v>1580</v>
      </c>
      <c r="Z40" s="1935"/>
      <c r="AA40" s="1935"/>
      <c r="AB40" s="1935"/>
      <c r="AC40" s="1935"/>
      <c r="AD40" s="1935"/>
      <c r="AE40" s="1935"/>
      <c r="AF40" s="1935"/>
      <c r="AG40" s="1935"/>
      <c r="AH40" s="1933" t="s">
        <v>1580</v>
      </c>
      <c r="AI40" s="1933"/>
      <c r="AJ40" s="1933"/>
      <c r="AK40" s="1933"/>
      <c r="AL40" s="1933"/>
      <c r="AM40" s="1933"/>
      <c r="AN40" s="1933"/>
      <c r="AO40" s="1933"/>
      <c r="AP40" s="1936"/>
      <c r="AQ40" s="1101"/>
      <c r="AR40" s="1980" t="s">
        <v>1588</v>
      </c>
      <c r="AS40" s="1981"/>
      <c r="AT40" s="1981"/>
      <c r="AU40" s="1981"/>
      <c r="AV40" s="1981"/>
      <c r="AW40" s="1981"/>
      <c r="AX40" s="1981"/>
      <c r="AY40" s="1981"/>
      <c r="AZ40" s="1982"/>
      <c r="BA40" s="2111" t="s">
        <v>1589</v>
      </c>
      <c r="BB40" s="2112"/>
      <c r="BC40" s="2112"/>
      <c r="BD40" s="2112"/>
      <c r="BE40" s="2112"/>
      <c r="BF40" s="2112"/>
      <c r="BG40" s="2112"/>
      <c r="BH40" s="2112"/>
      <c r="BI40" s="2112"/>
      <c r="BJ40" s="2112"/>
      <c r="BK40" s="2113"/>
      <c r="BL40" s="1098"/>
      <c r="BM40" s="1959" t="s">
        <v>1590</v>
      </c>
      <c r="BN40" s="1960"/>
      <c r="BO40" s="1960"/>
      <c r="BP40" s="1960"/>
      <c r="BQ40" s="1960"/>
      <c r="BR40" s="1960"/>
      <c r="BS40" s="1960"/>
      <c r="BT40" s="1960"/>
      <c r="BU40" s="1961"/>
      <c r="BV40" s="1838"/>
      <c r="BW40" s="1839"/>
      <c r="BX40" s="1839"/>
      <c r="BY40" s="1839"/>
      <c r="BZ40" s="1839"/>
      <c r="CA40" s="1839"/>
      <c r="CB40" s="1839"/>
      <c r="CC40" s="1839"/>
      <c r="CD40" s="1839"/>
      <c r="CE40" s="1839"/>
      <c r="CF40" s="1840"/>
    </row>
    <row r="41" spans="1:84" ht="13.5" customHeight="1">
      <c r="A41" s="1097"/>
      <c r="B41" s="1107"/>
      <c r="C41" s="1939"/>
      <c r="D41" s="1939"/>
      <c r="E41" s="1939"/>
      <c r="F41" s="1939"/>
      <c r="G41" s="1939"/>
      <c r="H41" s="1108"/>
      <c r="I41" s="1154"/>
      <c r="J41" s="1939"/>
      <c r="K41" s="1939"/>
      <c r="L41" s="1939"/>
      <c r="M41" s="1939"/>
      <c r="N41" s="1108"/>
      <c r="O41" s="1934"/>
      <c r="P41" s="1934"/>
      <c r="Q41" s="1934"/>
      <c r="R41" s="1934"/>
      <c r="S41" s="1934"/>
      <c r="T41" s="1934"/>
      <c r="U41" s="1934"/>
      <c r="V41" s="1934"/>
      <c r="W41" s="1934"/>
      <c r="X41" s="1934"/>
      <c r="Y41" s="1935"/>
      <c r="Z41" s="1935"/>
      <c r="AA41" s="1935"/>
      <c r="AB41" s="1935"/>
      <c r="AC41" s="1935"/>
      <c r="AD41" s="1935"/>
      <c r="AE41" s="1935"/>
      <c r="AF41" s="1935"/>
      <c r="AG41" s="1935"/>
      <c r="AH41" s="1934"/>
      <c r="AI41" s="1934"/>
      <c r="AJ41" s="1934"/>
      <c r="AK41" s="1934"/>
      <c r="AL41" s="1934"/>
      <c r="AM41" s="1934"/>
      <c r="AN41" s="1934"/>
      <c r="AO41" s="1934"/>
      <c r="AP41" s="1937"/>
      <c r="AQ41" s="1101"/>
      <c r="AR41" s="1983"/>
      <c r="AS41" s="1984"/>
      <c r="AT41" s="1984"/>
      <c r="AU41" s="1984"/>
      <c r="AV41" s="1984"/>
      <c r="AW41" s="1984"/>
      <c r="AX41" s="1984"/>
      <c r="AY41" s="1984"/>
      <c r="AZ41" s="1985"/>
      <c r="BA41" s="2114"/>
      <c r="BB41" s="2115"/>
      <c r="BC41" s="2115"/>
      <c r="BD41" s="2115"/>
      <c r="BE41" s="2115"/>
      <c r="BF41" s="2115"/>
      <c r="BG41" s="2115"/>
      <c r="BH41" s="2115"/>
      <c r="BI41" s="2115"/>
      <c r="BJ41" s="2115"/>
      <c r="BK41" s="2116"/>
      <c r="BL41" s="1098"/>
      <c r="BM41" s="1962"/>
      <c r="BN41" s="1963"/>
      <c r="BO41" s="1963"/>
      <c r="BP41" s="1963"/>
      <c r="BQ41" s="1963"/>
      <c r="BR41" s="1963"/>
      <c r="BS41" s="1963"/>
      <c r="BT41" s="1963"/>
      <c r="BU41" s="1964"/>
      <c r="BV41" s="1965"/>
      <c r="BW41" s="1966"/>
      <c r="BX41" s="1966"/>
      <c r="BY41" s="1966"/>
      <c r="BZ41" s="1966"/>
      <c r="CA41" s="1966"/>
      <c r="CB41" s="1966"/>
      <c r="CC41" s="1966"/>
      <c r="CD41" s="1966"/>
      <c r="CE41" s="1966"/>
      <c r="CF41" s="1967"/>
    </row>
    <row r="42" spans="1:84" ht="13.5" customHeight="1">
      <c r="A42" s="1097"/>
      <c r="B42" s="1107"/>
      <c r="C42" s="1939"/>
      <c r="D42" s="1939"/>
      <c r="E42" s="1939"/>
      <c r="F42" s="1939"/>
      <c r="G42" s="1939"/>
      <c r="H42" s="1108"/>
      <c r="I42" s="1944" t="s">
        <v>1581</v>
      </c>
      <c r="J42" s="1863"/>
      <c r="K42" s="1863"/>
      <c r="L42" s="1863"/>
      <c r="M42" s="1863"/>
      <c r="N42" s="1864"/>
      <c r="O42" s="1838" t="s">
        <v>1582</v>
      </c>
      <c r="P42" s="1839"/>
      <c r="Q42" s="1839"/>
      <c r="R42" s="1839"/>
      <c r="S42" s="1839"/>
      <c r="T42" s="1839"/>
      <c r="U42" s="1839"/>
      <c r="V42" s="1838" t="s">
        <v>1576</v>
      </c>
      <c r="W42" s="1839"/>
      <c r="X42" s="1839"/>
      <c r="Y42" s="1839"/>
      <c r="Z42" s="1839"/>
      <c r="AA42" s="1839"/>
      <c r="AB42" s="1839"/>
      <c r="AC42" s="1840"/>
      <c r="AD42" s="1838" t="s">
        <v>1577</v>
      </c>
      <c r="AE42" s="1839"/>
      <c r="AF42" s="1839"/>
      <c r="AG42" s="1839"/>
      <c r="AH42" s="1839"/>
      <c r="AI42" s="1839"/>
      <c r="AJ42" s="1840"/>
      <c r="AK42" s="1838" t="s">
        <v>1578</v>
      </c>
      <c r="AL42" s="1839"/>
      <c r="AM42" s="1839"/>
      <c r="AN42" s="1839"/>
      <c r="AO42" s="1839"/>
      <c r="AP42" s="1840"/>
      <c r="AQ42" s="1101"/>
      <c r="AR42" s="1155"/>
      <c r="AS42" s="1101"/>
      <c r="AT42" s="1959" t="s">
        <v>1591</v>
      </c>
      <c r="AU42" s="1960"/>
      <c r="AV42" s="1960"/>
      <c r="AW42" s="1960"/>
      <c r="AX42" s="1960"/>
      <c r="AY42" s="1960"/>
      <c r="AZ42" s="1961"/>
      <c r="BA42" s="1995"/>
      <c r="BB42" s="1996"/>
      <c r="BC42" s="1996"/>
      <c r="BD42" s="1996"/>
      <c r="BE42" s="1996"/>
      <c r="BF42" s="1996"/>
      <c r="BG42" s="1996"/>
      <c r="BH42" s="1996"/>
      <c r="BI42" s="1996"/>
      <c r="BJ42" s="1996"/>
      <c r="BK42" s="1997"/>
      <c r="BL42" s="1098"/>
      <c r="BM42" s="1959" t="s">
        <v>1506</v>
      </c>
      <c r="BN42" s="1960"/>
      <c r="BO42" s="1960"/>
      <c r="BP42" s="1960"/>
      <c r="BQ42" s="1960"/>
      <c r="BR42" s="1960"/>
      <c r="BS42" s="1960"/>
      <c r="BT42" s="1960"/>
      <c r="BU42" s="1961"/>
      <c r="BV42" s="1838"/>
      <c r="BW42" s="1839"/>
      <c r="BX42" s="1839"/>
      <c r="BY42" s="1839"/>
      <c r="BZ42" s="1839"/>
      <c r="CA42" s="1839"/>
      <c r="CB42" s="1839"/>
      <c r="CC42" s="1839"/>
      <c r="CD42" s="1839"/>
      <c r="CE42" s="1839"/>
      <c r="CF42" s="1840"/>
    </row>
    <row r="43" spans="1:84" ht="13.5" customHeight="1">
      <c r="A43" s="1097"/>
      <c r="B43" s="1107"/>
      <c r="C43" s="1939"/>
      <c r="D43" s="1939"/>
      <c r="E43" s="1939"/>
      <c r="F43" s="1939"/>
      <c r="G43" s="1939"/>
      <c r="H43" s="1108"/>
      <c r="I43" s="1955"/>
      <c r="J43" s="1826"/>
      <c r="K43" s="1826"/>
      <c r="L43" s="1826"/>
      <c r="M43" s="1826"/>
      <c r="N43" s="1956"/>
      <c r="O43" s="1841"/>
      <c r="P43" s="1842"/>
      <c r="Q43" s="1842"/>
      <c r="R43" s="1842"/>
      <c r="S43" s="1842"/>
      <c r="T43" s="1842"/>
      <c r="U43" s="1842"/>
      <c r="V43" s="1841"/>
      <c r="W43" s="1842"/>
      <c r="X43" s="1842"/>
      <c r="Y43" s="1842"/>
      <c r="Z43" s="1842"/>
      <c r="AA43" s="1842"/>
      <c r="AB43" s="1842"/>
      <c r="AC43" s="1843"/>
      <c r="AD43" s="1841"/>
      <c r="AE43" s="1842"/>
      <c r="AF43" s="1842"/>
      <c r="AG43" s="1842"/>
      <c r="AH43" s="1842"/>
      <c r="AI43" s="1842"/>
      <c r="AJ43" s="1843"/>
      <c r="AK43" s="1841"/>
      <c r="AL43" s="1842"/>
      <c r="AM43" s="1842"/>
      <c r="AN43" s="1842"/>
      <c r="AO43" s="1842"/>
      <c r="AP43" s="1843"/>
      <c r="AQ43" s="1101"/>
      <c r="AR43" s="1156"/>
      <c r="AS43" s="1157"/>
      <c r="AT43" s="1992"/>
      <c r="AU43" s="1993"/>
      <c r="AV43" s="1993"/>
      <c r="AW43" s="1993"/>
      <c r="AX43" s="1993"/>
      <c r="AY43" s="1993"/>
      <c r="AZ43" s="1994"/>
      <c r="BA43" s="1998"/>
      <c r="BB43" s="1999"/>
      <c r="BC43" s="1999"/>
      <c r="BD43" s="1999"/>
      <c r="BE43" s="1999"/>
      <c r="BF43" s="1999"/>
      <c r="BG43" s="1999"/>
      <c r="BH43" s="1999"/>
      <c r="BI43" s="1999"/>
      <c r="BJ43" s="1999"/>
      <c r="BK43" s="2000"/>
      <c r="BL43" s="1098"/>
      <c r="BM43" s="1962"/>
      <c r="BN43" s="1963"/>
      <c r="BO43" s="1963"/>
      <c r="BP43" s="1963"/>
      <c r="BQ43" s="1963"/>
      <c r="BR43" s="1963"/>
      <c r="BS43" s="1963"/>
      <c r="BT43" s="1963"/>
      <c r="BU43" s="1964"/>
      <c r="BV43" s="1965"/>
      <c r="BW43" s="1966"/>
      <c r="BX43" s="1966"/>
      <c r="BY43" s="1966"/>
      <c r="BZ43" s="1966"/>
      <c r="CA43" s="1966"/>
      <c r="CB43" s="1966"/>
      <c r="CC43" s="1966"/>
      <c r="CD43" s="1966"/>
      <c r="CE43" s="1966"/>
      <c r="CF43" s="1967"/>
    </row>
    <row r="44" spans="1:84" ht="13.5" customHeight="1">
      <c r="A44" s="1097"/>
      <c r="B44" s="1107"/>
      <c r="C44" s="1939"/>
      <c r="D44" s="1939"/>
      <c r="E44" s="1939"/>
      <c r="F44" s="1939"/>
      <c r="G44" s="1939"/>
      <c r="H44" s="1108"/>
      <c r="I44" s="1955"/>
      <c r="J44" s="1826"/>
      <c r="K44" s="1826"/>
      <c r="L44" s="1826"/>
      <c r="M44" s="1826"/>
      <c r="N44" s="1956"/>
      <c r="O44" s="1958"/>
      <c r="P44" s="1890"/>
      <c r="Q44" s="1890"/>
      <c r="R44" s="1890"/>
      <c r="S44" s="1890"/>
      <c r="T44" s="1890"/>
      <c r="U44" s="1890"/>
      <c r="V44" s="1958"/>
      <c r="W44" s="1890"/>
      <c r="X44" s="1890"/>
      <c r="Y44" s="1890"/>
      <c r="Z44" s="1890"/>
      <c r="AA44" s="1890"/>
      <c r="AB44" s="1890"/>
      <c r="AC44" s="1891"/>
      <c r="AD44" s="1958"/>
      <c r="AE44" s="1890"/>
      <c r="AF44" s="1890"/>
      <c r="AG44" s="1890"/>
      <c r="AH44" s="1890"/>
      <c r="AI44" s="1890"/>
      <c r="AJ44" s="1891"/>
      <c r="AK44" s="1958"/>
      <c r="AL44" s="1890"/>
      <c r="AM44" s="1890"/>
      <c r="AN44" s="1890"/>
      <c r="AO44" s="1890"/>
      <c r="AP44" s="1891"/>
      <c r="AQ44" s="1101"/>
      <c r="AR44" s="1098"/>
      <c r="AS44" s="1098"/>
      <c r="AT44" s="1098"/>
      <c r="AU44" s="1098"/>
      <c r="AV44" s="1098"/>
      <c r="AW44" s="1098"/>
      <c r="AX44" s="1098"/>
      <c r="AY44" s="1098"/>
      <c r="AZ44" s="1098"/>
      <c r="BA44" s="1098"/>
      <c r="BB44" s="1098"/>
      <c r="BC44" s="1098"/>
      <c r="BD44" s="1098"/>
      <c r="BE44" s="1098"/>
      <c r="BF44" s="1098"/>
      <c r="BG44" s="1098"/>
      <c r="BH44" s="1098"/>
      <c r="BI44" s="1098"/>
      <c r="BJ44" s="1098"/>
      <c r="BK44" s="1098"/>
      <c r="BL44" s="1098"/>
      <c r="BM44" s="1155"/>
      <c r="BN44" s="1101"/>
      <c r="BO44" s="1959" t="s">
        <v>1591</v>
      </c>
      <c r="BP44" s="1960"/>
      <c r="BQ44" s="1960"/>
      <c r="BR44" s="1960"/>
      <c r="BS44" s="1960"/>
      <c r="BT44" s="1960"/>
      <c r="BU44" s="1961"/>
      <c r="BV44" s="1838"/>
      <c r="BW44" s="1839"/>
      <c r="BX44" s="1839"/>
      <c r="BY44" s="1839"/>
      <c r="BZ44" s="1839"/>
      <c r="CA44" s="1839"/>
      <c r="CB44" s="1839"/>
      <c r="CC44" s="1839"/>
      <c r="CD44" s="1839"/>
      <c r="CE44" s="1839"/>
      <c r="CF44" s="1840"/>
    </row>
    <row r="45" spans="1:84" ht="13.5" customHeight="1">
      <c r="A45" s="1097"/>
      <c r="B45" s="1109"/>
      <c r="C45" s="1940"/>
      <c r="D45" s="1940"/>
      <c r="E45" s="1940"/>
      <c r="F45" s="1940"/>
      <c r="G45" s="1940"/>
      <c r="H45" s="1110"/>
      <c r="I45" s="1865"/>
      <c r="J45" s="1866"/>
      <c r="K45" s="1866"/>
      <c r="L45" s="1866"/>
      <c r="M45" s="1866"/>
      <c r="N45" s="1867"/>
      <c r="O45" s="1905"/>
      <c r="P45" s="1895"/>
      <c r="Q45" s="1895"/>
      <c r="R45" s="1895"/>
      <c r="S45" s="1895"/>
      <c r="T45" s="1895"/>
      <c r="U45" s="1895"/>
      <c r="V45" s="1905"/>
      <c r="W45" s="1895"/>
      <c r="X45" s="1895"/>
      <c r="Y45" s="1895"/>
      <c r="Z45" s="1895"/>
      <c r="AA45" s="1895"/>
      <c r="AB45" s="1895"/>
      <c r="AC45" s="1896"/>
      <c r="AD45" s="1905"/>
      <c r="AE45" s="1895"/>
      <c r="AF45" s="1895"/>
      <c r="AG45" s="1895"/>
      <c r="AH45" s="1895"/>
      <c r="AI45" s="1895"/>
      <c r="AJ45" s="1896"/>
      <c r="AK45" s="1905"/>
      <c r="AL45" s="1895"/>
      <c r="AM45" s="1895"/>
      <c r="AN45" s="1895"/>
      <c r="AO45" s="1895"/>
      <c r="AP45" s="1896"/>
      <c r="AQ45" s="1101"/>
      <c r="AR45" s="1098"/>
      <c r="AS45" s="1098"/>
      <c r="AT45" s="1098"/>
      <c r="AU45" s="1098"/>
      <c r="AV45" s="1098"/>
      <c r="AW45" s="1098"/>
      <c r="AX45" s="1098"/>
      <c r="AY45" s="1098"/>
      <c r="AZ45" s="1098"/>
      <c r="BA45" s="1098"/>
      <c r="BB45" s="1098"/>
      <c r="BC45" s="1098"/>
      <c r="BD45" s="1098"/>
      <c r="BE45" s="1098"/>
      <c r="BF45" s="1098"/>
      <c r="BG45" s="1098"/>
      <c r="BH45" s="1098"/>
      <c r="BI45" s="1098"/>
      <c r="BJ45" s="1098"/>
      <c r="BK45" s="1098"/>
      <c r="BL45" s="1098"/>
      <c r="BM45" s="1155"/>
      <c r="BN45" s="1101"/>
      <c r="BO45" s="1962"/>
      <c r="BP45" s="1963"/>
      <c r="BQ45" s="1963"/>
      <c r="BR45" s="1963"/>
      <c r="BS45" s="1963"/>
      <c r="BT45" s="1963"/>
      <c r="BU45" s="1964"/>
      <c r="BV45" s="1965"/>
      <c r="BW45" s="1966"/>
      <c r="BX45" s="1966"/>
      <c r="BY45" s="1966"/>
      <c r="BZ45" s="1966"/>
      <c r="CA45" s="1966"/>
      <c r="CB45" s="1966"/>
      <c r="CC45" s="1966"/>
      <c r="CD45" s="1966"/>
      <c r="CE45" s="1966"/>
      <c r="CF45" s="1967"/>
    </row>
    <row r="46" spans="1:84" ht="13.5" customHeight="1">
      <c r="A46" s="1097"/>
      <c r="B46" s="1101"/>
      <c r="C46" s="1158"/>
      <c r="D46" s="1158"/>
      <c r="E46" s="1158"/>
      <c r="F46" s="1158"/>
      <c r="G46" s="1158"/>
      <c r="H46" s="1101"/>
      <c r="I46" s="1101"/>
      <c r="J46" s="1101"/>
      <c r="K46" s="1101"/>
      <c r="L46" s="1101"/>
      <c r="M46" s="1101"/>
      <c r="N46" s="1101"/>
      <c r="O46" s="1101"/>
      <c r="P46" s="1101"/>
      <c r="Q46" s="1101"/>
      <c r="R46" s="1101"/>
      <c r="S46" s="1101"/>
      <c r="T46" s="1101"/>
      <c r="U46" s="1101"/>
      <c r="V46" s="1101"/>
      <c r="W46" s="1101"/>
      <c r="X46" s="1101"/>
      <c r="Y46" s="1101"/>
      <c r="Z46" s="1101"/>
      <c r="AA46" s="1101"/>
      <c r="AB46" s="1101"/>
      <c r="AC46" s="1101"/>
      <c r="AD46" s="1101"/>
      <c r="AE46" s="1101"/>
      <c r="AF46" s="1101"/>
      <c r="AG46" s="1101"/>
      <c r="AH46" s="1101"/>
      <c r="AI46" s="1101"/>
      <c r="AJ46" s="1101"/>
      <c r="AK46" s="1101"/>
      <c r="AL46" s="1101"/>
      <c r="AM46" s="1101"/>
      <c r="AN46" s="1101"/>
      <c r="AO46" s="1101"/>
      <c r="AP46" s="1101"/>
      <c r="AQ46" s="1150"/>
      <c r="AR46" s="1098"/>
      <c r="AS46" s="1098"/>
      <c r="AT46" s="1098"/>
      <c r="AU46" s="1098"/>
      <c r="AV46" s="1098"/>
      <c r="AW46" s="1098"/>
      <c r="AX46" s="1098"/>
      <c r="AY46" s="1098"/>
      <c r="AZ46" s="1098"/>
      <c r="BA46" s="1098"/>
      <c r="BB46" s="1098"/>
      <c r="BC46" s="1098"/>
      <c r="BD46" s="1098"/>
      <c r="BE46" s="1098"/>
      <c r="BF46" s="1098"/>
      <c r="BG46" s="1098"/>
      <c r="BH46" s="1098"/>
      <c r="BI46" s="1098"/>
      <c r="BJ46" s="1098"/>
      <c r="BK46" s="1098"/>
      <c r="BL46" s="1098"/>
      <c r="BM46" s="1155"/>
      <c r="BN46" s="1101"/>
      <c r="BO46" s="1838" t="s">
        <v>1509</v>
      </c>
      <c r="BP46" s="1839"/>
      <c r="BQ46" s="1839"/>
      <c r="BR46" s="1839"/>
      <c r="BS46" s="1839"/>
      <c r="BT46" s="1839"/>
      <c r="BU46" s="1840"/>
      <c r="BV46" s="1838"/>
      <c r="BW46" s="1839"/>
      <c r="BX46" s="1839"/>
      <c r="BY46" s="1839"/>
      <c r="BZ46" s="1839"/>
      <c r="CA46" s="1839"/>
      <c r="CB46" s="1839"/>
      <c r="CC46" s="1839"/>
      <c r="CD46" s="1839"/>
      <c r="CE46" s="1839"/>
      <c r="CF46" s="1840"/>
    </row>
    <row r="47" spans="1:84" ht="13.5" customHeight="1">
      <c r="A47" s="1097"/>
      <c r="B47" s="2119" t="s">
        <v>127</v>
      </c>
      <c r="C47" s="2120"/>
      <c r="D47" s="2120"/>
      <c r="E47" s="2120"/>
      <c r="F47" s="2120"/>
      <c r="G47" s="2120"/>
      <c r="H47" s="2120"/>
      <c r="I47" s="2120"/>
      <c r="J47" s="2121"/>
      <c r="K47" s="1838"/>
      <c r="L47" s="1839"/>
      <c r="M47" s="1839"/>
      <c r="N47" s="1839"/>
      <c r="O47" s="1839"/>
      <c r="P47" s="1839"/>
      <c r="Q47" s="1839"/>
      <c r="R47" s="1839"/>
      <c r="S47" s="1839"/>
      <c r="T47" s="1839"/>
      <c r="U47" s="1840"/>
      <c r="V47" s="1098"/>
      <c r="W47" s="2119" t="s">
        <v>1585</v>
      </c>
      <c r="X47" s="2120"/>
      <c r="Y47" s="2120"/>
      <c r="Z47" s="2120"/>
      <c r="AA47" s="2120"/>
      <c r="AB47" s="2120"/>
      <c r="AC47" s="2120"/>
      <c r="AD47" s="2120"/>
      <c r="AE47" s="2121"/>
      <c r="AF47" s="1838"/>
      <c r="AG47" s="1839"/>
      <c r="AH47" s="1839"/>
      <c r="AI47" s="1839"/>
      <c r="AJ47" s="1839"/>
      <c r="AK47" s="1839"/>
      <c r="AL47" s="1839"/>
      <c r="AM47" s="1839"/>
      <c r="AN47" s="1839"/>
      <c r="AO47" s="1839"/>
      <c r="AP47" s="1840"/>
      <c r="AQ47" s="1150"/>
      <c r="AR47" s="1098"/>
      <c r="AS47" s="1098"/>
      <c r="AT47" s="1098"/>
      <c r="AU47" s="1098"/>
      <c r="AV47" s="1098"/>
      <c r="AW47" s="1098"/>
      <c r="AX47" s="1098"/>
      <c r="AY47" s="1098"/>
      <c r="AZ47" s="1098"/>
      <c r="BA47" s="1098"/>
      <c r="BB47" s="1098"/>
      <c r="BC47" s="1098"/>
      <c r="BD47" s="1098"/>
      <c r="BE47" s="1098"/>
      <c r="BF47" s="1098"/>
      <c r="BG47" s="1098"/>
      <c r="BH47" s="1098"/>
      <c r="BI47" s="1098"/>
      <c r="BJ47" s="1098"/>
      <c r="BK47" s="1098"/>
      <c r="BL47" s="1098"/>
      <c r="BM47" s="1156"/>
      <c r="BN47" s="1157"/>
      <c r="BO47" s="1841"/>
      <c r="BP47" s="1842"/>
      <c r="BQ47" s="1842"/>
      <c r="BR47" s="1842"/>
      <c r="BS47" s="1842"/>
      <c r="BT47" s="1842"/>
      <c r="BU47" s="1843"/>
      <c r="BV47" s="1841"/>
      <c r="BW47" s="1842"/>
      <c r="BX47" s="1842"/>
      <c r="BY47" s="1842"/>
      <c r="BZ47" s="1842"/>
      <c r="CA47" s="1842"/>
      <c r="CB47" s="1842"/>
      <c r="CC47" s="1842"/>
      <c r="CD47" s="1842"/>
      <c r="CE47" s="1842"/>
      <c r="CF47" s="1843"/>
    </row>
    <row r="48" spans="1:84" ht="13.5" customHeight="1">
      <c r="A48" s="1097"/>
      <c r="B48" s="2122"/>
      <c r="C48" s="2123"/>
      <c r="D48" s="2123"/>
      <c r="E48" s="2123"/>
      <c r="F48" s="2123"/>
      <c r="G48" s="2123"/>
      <c r="H48" s="2123"/>
      <c r="I48" s="2123"/>
      <c r="J48" s="2124"/>
      <c r="K48" s="1965"/>
      <c r="L48" s="1966"/>
      <c r="M48" s="1966"/>
      <c r="N48" s="1966"/>
      <c r="O48" s="1966"/>
      <c r="P48" s="1966"/>
      <c r="Q48" s="1966"/>
      <c r="R48" s="1966"/>
      <c r="S48" s="1966"/>
      <c r="T48" s="1966"/>
      <c r="U48" s="1967"/>
      <c r="V48" s="1098"/>
      <c r="W48" s="2122"/>
      <c r="X48" s="2123"/>
      <c r="Y48" s="2123"/>
      <c r="Z48" s="2123"/>
      <c r="AA48" s="2123"/>
      <c r="AB48" s="2123"/>
      <c r="AC48" s="2123"/>
      <c r="AD48" s="2123"/>
      <c r="AE48" s="2124"/>
      <c r="AF48" s="1965"/>
      <c r="AG48" s="1966"/>
      <c r="AH48" s="1966"/>
      <c r="AI48" s="1966"/>
      <c r="AJ48" s="1966"/>
      <c r="AK48" s="1966"/>
      <c r="AL48" s="1966"/>
      <c r="AM48" s="1966"/>
      <c r="AN48" s="1966"/>
      <c r="AO48" s="1966"/>
      <c r="AP48" s="1967"/>
      <c r="AQ48" s="1150"/>
      <c r="AR48" s="1098"/>
      <c r="AS48" s="1098"/>
      <c r="AT48" s="1098"/>
      <c r="AU48" s="1098"/>
      <c r="AV48" s="1098"/>
      <c r="AW48" s="1098"/>
      <c r="AX48" s="1098"/>
      <c r="AY48" s="1098"/>
      <c r="AZ48" s="1098"/>
      <c r="BA48" s="1098"/>
      <c r="BB48" s="1098"/>
      <c r="BC48" s="1098"/>
      <c r="BD48" s="1098"/>
      <c r="BE48" s="1098"/>
      <c r="BF48" s="1098"/>
      <c r="BG48" s="1098"/>
      <c r="BH48" s="1098"/>
      <c r="BI48" s="1098"/>
      <c r="BJ48" s="1098"/>
      <c r="BK48" s="1098"/>
      <c r="BL48" s="1098"/>
      <c r="BM48" s="1098"/>
      <c r="BN48" s="1098"/>
      <c r="BO48" s="1098"/>
      <c r="BP48" s="1098"/>
      <c r="BQ48" s="1098"/>
      <c r="BR48" s="1098"/>
      <c r="BS48" s="1098"/>
      <c r="BT48" s="1098"/>
      <c r="BU48" s="1098"/>
      <c r="BV48" s="1098"/>
      <c r="BW48" s="1098"/>
      <c r="BX48" s="1098"/>
      <c r="BY48" s="1098"/>
      <c r="BZ48" s="1098"/>
      <c r="CA48" s="1098"/>
      <c r="CB48" s="1098"/>
      <c r="CC48" s="1098"/>
      <c r="CD48" s="1098"/>
      <c r="CE48" s="1098"/>
      <c r="CF48" s="1098"/>
    </row>
    <row r="49" spans="1:84" ht="13.5" customHeight="1">
      <c r="A49" s="1097"/>
      <c r="B49" s="1155"/>
      <c r="C49" s="1101"/>
      <c r="D49" s="1944" t="s">
        <v>1586</v>
      </c>
      <c r="E49" s="1938"/>
      <c r="F49" s="1938"/>
      <c r="G49" s="1938"/>
      <c r="H49" s="1938"/>
      <c r="I49" s="1938"/>
      <c r="J49" s="1942"/>
      <c r="K49" s="1838"/>
      <c r="L49" s="1839"/>
      <c r="M49" s="1839"/>
      <c r="N49" s="1839"/>
      <c r="O49" s="1839"/>
      <c r="P49" s="1839"/>
      <c r="Q49" s="1839"/>
      <c r="R49" s="1839"/>
      <c r="S49" s="1839"/>
      <c r="T49" s="1839"/>
      <c r="U49" s="1840"/>
      <c r="V49" s="1098"/>
      <c r="W49" s="2119" t="s">
        <v>1587</v>
      </c>
      <c r="X49" s="2120"/>
      <c r="Y49" s="2120"/>
      <c r="Z49" s="2120"/>
      <c r="AA49" s="2120"/>
      <c r="AB49" s="2120"/>
      <c r="AC49" s="2120"/>
      <c r="AD49" s="2120"/>
      <c r="AE49" s="2121"/>
      <c r="AF49" s="1838"/>
      <c r="AG49" s="1839"/>
      <c r="AH49" s="1839"/>
      <c r="AI49" s="1839"/>
      <c r="AJ49" s="1839"/>
      <c r="AK49" s="1839"/>
      <c r="AL49" s="1839"/>
      <c r="AM49" s="1839"/>
      <c r="AN49" s="1839"/>
      <c r="AO49" s="1839"/>
      <c r="AP49" s="1840"/>
      <c r="AQ49" s="1150"/>
      <c r="AR49" s="2040" t="s">
        <v>1596</v>
      </c>
      <c r="AS49" s="2040"/>
      <c r="AT49" s="2040"/>
      <c r="AU49" s="2040"/>
      <c r="AV49" s="2040"/>
      <c r="AW49" s="2040"/>
      <c r="AX49" s="2040"/>
      <c r="AY49" s="2040"/>
      <c r="AZ49" s="2043" t="s">
        <v>1597</v>
      </c>
      <c r="BA49" s="2043"/>
      <c r="BB49" s="2043"/>
      <c r="BC49" s="2043"/>
      <c r="BD49" s="2043"/>
      <c r="BE49" s="2043"/>
      <c r="BF49" s="2065" t="s">
        <v>1598</v>
      </c>
      <c r="BG49" s="2016"/>
      <c r="BH49" s="2016"/>
      <c r="BI49" s="2016"/>
      <c r="BJ49" s="2016"/>
      <c r="BK49" s="2016"/>
      <c r="BL49" s="2016"/>
      <c r="BM49" s="2017"/>
      <c r="BN49" s="2006" t="s">
        <v>1597</v>
      </c>
      <c r="BO49" s="2007"/>
      <c r="BP49" s="2007"/>
      <c r="BQ49" s="2007"/>
      <c r="BR49" s="2007"/>
      <c r="BS49" s="2008"/>
      <c r="BT49" s="2015" t="s">
        <v>1632</v>
      </c>
      <c r="BU49" s="2016"/>
      <c r="BV49" s="2016"/>
      <c r="BW49" s="2016"/>
      <c r="BX49" s="2016"/>
      <c r="BY49" s="2016"/>
      <c r="BZ49" s="2017"/>
      <c r="CA49" s="2006" t="s">
        <v>1597</v>
      </c>
      <c r="CB49" s="2007"/>
      <c r="CC49" s="2007"/>
      <c r="CD49" s="2007"/>
      <c r="CE49" s="2007"/>
      <c r="CF49" s="2008"/>
    </row>
    <row r="50" spans="1:84" ht="13.5" customHeight="1">
      <c r="A50" s="1097"/>
      <c r="B50" s="1155"/>
      <c r="C50" s="1101"/>
      <c r="D50" s="2117"/>
      <c r="E50" s="1939"/>
      <c r="F50" s="1939"/>
      <c r="G50" s="1939"/>
      <c r="H50" s="1939"/>
      <c r="I50" s="1939"/>
      <c r="J50" s="2118"/>
      <c r="K50" s="1965"/>
      <c r="L50" s="1966"/>
      <c r="M50" s="1966"/>
      <c r="N50" s="1966"/>
      <c r="O50" s="1966"/>
      <c r="P50" s="1966"/>
      <c r="Q50" s="1966"/>
      <c r="R50" s="1966"/>
      <c r="S50" s="1966"/>
      <c r="T50" s="1966"/>
      <c r="U50" s="1967"/>
      <c r="V50" s="1098"/>
      <c r="W50" s="2122"/>
      <c r="X50" s="2123"/>
      <c r="Y50" s="2123"/>
      <c r="Z50" s="2123"/>
      <c r="AA50" s="2123"/>
      <c r="AB50" s="2123"/>
      <c r="AC50" s="2123"/>
      <c r="AD50" s="2123"/>
      <c r="AE50" s="2124"/>
      <c r="AF50" s="1965"/>
      <c r="AG50" s="1966"/>
      <c r="AH50" s="1966"/>
      <c r="AI50" s="1966"/>
      <c r="AJ50" s="1966"/>
      <c r="AK50" s="1966"/>
      <c r="AL50" s="1966"/>
      <c r="AM50" s="1966"/>
      <c r="AN50" s="1966"/>
      <c r="AO50" s="1966"/>
      <c r="AP50" s="1967"/>
      <c r="AQ50" s="1150"/>
      <c r="AR50" s="2041"/>
      <c r="AS50" s="2041"/>
      <c r="AT50" s="2041"/>
      <c r="AU50" s="2041"/>
      <c r="AV50" s="2041"/>
      <c r="AW50" s="2041"/>
      <c r="AX50" s="2041"/>
      <c r="AY50" s="2041"/>
      <c r="AZ50" s="2044"/>
      <c r="BA50" s="2044"/>
      <c r="BB50" s="2044"/>
      <c r="BC50" s="2044"/>
      <c r="BD50" s="2044"/>
      <c r="BE50" s="2044"/>
      <c r="BF50" s="2019"/>
      <c r="BG50" s="2019"/>
      <c r="BH50" s="2019"/>
      <c r="BI50" s="2019"/>
      <c r="BJ50" s="2019"/>
      <c r="BK50" s="2019"/>
      <c r="BL50" s="2019"/>
      <c r="BM50" s="2020"/>
      <c r="BN50" s="2009"/>
      <c r="BO50" s="2010"/>
      <c r="BP50" s="2010"/>
      <c r="BQ50" s="2010"/>
      <c r="BR50" s="2010"/>
      <c r="BS50" s="2011"/>
      <c r="BT50" s="2018"/>
      <c r="BU50" s="2019"/>
      <c r="BV50" s="2019"/>
      <c r="BW50" s="2019"/>
      <c r="BX50" s="2019"/>
      <c r="BY50" s="2019"/>
      <c r="BZ50" s="2020"/>
      <c r="CA50" s="2009"/>
      <c r="CB50" s="2010"/>
      <c r="CC50" s="2010"/>
      <c r="CD50" s="2010"/>
      <c r="CE50" s="2010"/>
      <c r="CF50" s="2011"/>
    </row>
    <row r="51" spans="1:84" ht="13.5" customHeight="1">
      <c r="A51" s="1097"/>
      <c r="B51" s="2119" t="s">
        <v>1584</v>
      </c>
      <c r="C51" s="2120"/>
      <c r="D51" s="2120"/>
      <c r="E51" s="2120"/>
      <c r="F51" s="2120"/>
      <c r="G51" s="2120"/>
      <c r="H51" s="2120"/>
      <c r="I51" s="2120"/>
      <c r="J51" s="2121"/>
      <c r="K51" s="1838"/>
      <c r="L51" s="1839"/>
      <c r="M51" s="1839"/>
      <c r="N51" s="1839"/>
      <c r="O51" s="1839"/>
      <c r="P51" s="1839"/>
      <c r="Q51" s="1839"/>
      <c r="R51" s="1839"/>
      <c r="S51" s="1839"/>
      <c r="T51" s="1839"/>
      <c r="U51" s="1840"/>
      <c r="V51" s="1098"/>
      <c r="W51" s="2119" t="s">
        <v>1590</v>
      </c>
      <c r="X51" s="2120"/>
      <c r="Y51" s="2120"/>
      <c r="Z51" s="2120"/>
      <c r="AA51" s="2120"/>
      <c r="AB51" s="2120"/>
      <c r="AC51" s="2120"/>
      <c r="AD51" s="2120"/>
      <c r="AE51" s="2121"/>
      <c r="AF51" s="1838"/>
      <c r="AG51" s="1839"/>
      <c r="AH51" s="1839"/>
      <c r="AI51" s="1839"/>
      <c r="AJ51" s="1839"/>
      <c r="AK51" s="1839"/>
      <c r="AL51" s="1839"/>
      <c r="AM51" s="1839"/>
      <c r="AN51" s="1839"/>
      <c r="AO51" s="1839"/>
      <c r="AP51" s="1840"/>
      <c r="AQ51" s="1150"/>
      <c r="AR51" s="2042"/>
      <c r="AS51" s="2042"/>
      <c r="AT51" s="2042"/>
      <c r="AU51" s="2042"/>
      <c r="AV51" s="2042"/>
      <c r="AW51" s="2042"/>
      <c r="AX51" s="2042"/>
      <c r="AY51" s="2042"/>
      <c r="AZ51" s="2045"/>
      <c r="BA51" s="2045"/>
      <c r="BB51" s="2045"/>
      <c r="BC51" s="2045"/>
      <c r="BD51" s="2045"/>
      <c r="BE51" s="2045"/>
      <c r="BF51" s="2022"/>
      <c r="BG51" s="2022"/>
      <c r="BH51" s="2022"/>
      <c r="BI51" s="2022"/>
      <c r="BJ51" s="2022"/>
      <c r="BK51" s="2022"/>
      <c r="BL51" s="2022"/>
      <c r="BM51" s="2023"/>
      <c r="BN51" s="2012"/>
      <c r="BO51" s="2013"/>
      <c r="BP51" s="2013"/>
      <c r="BQ51" s="2013"/>
      <c r="BR51" s="2013"/>
      <c r="BS51" s="2014"/>
      <c r="BT51" s="2021"/>
      <c r="BU51" s="2022"/>
      <c r="BV51" s="2022"/>
      <c r="BW51" s="2022"/>
      <c r="BX51" s="2022"/>
      <c r="BY51" s="2022"/>
      <c r="BZ51" s="2023"/>
      <c r="CA51" s="2012"/>
      <c r="CB51" s="2013"/>
      <c r="CC51" s="2013"/>
      <c r="CD51" s="2013"/>
      <c r="CE51" s="2013"/>
      <c r="CF51" s="2014"/>
    </row>
    <row r="52" spans="1:84" ht="13.5" customHeight="1">
      <c r="A52" s="1097"/>
      <c r="B52" s="2122"/>
      <c r="C52" s="2123"/>
      <c r="D52" s="2123"/>
      <c r="E52" s="2123"/>
      <c r="F52" s="2123"/>
      <c r="G52" s="2123"/>
      <c r="H52" s="2123"/>
      <c r="I52" s="2123"/>
      <c r="J52" s="2124"/>
      <c r="K52" s="1965"/>
      <c r="L52" s="1966"/>
      <c r="M52" s="1966"/>
      <c r="N52" s="1966"/>
      <c r="O52" s="1966"/>
      <c r="P52" s="1966"/>
      <c r="Q52" s="1966"/>
      <c r="R52" s="1966"/>
      <c r="S52" s="1966"/>
      <c r="T52" s="1966"/>
      <c r="U52" s="1967"/>
      <c r="V52" s="1098"/>
      <c r="W52" s="2122"/>
      <c r="X52" s="2123"/>
      <c r="Y52" s="2123"/>
      <c r="Z52" s="2123"/>
      <c r="AA52" s="2123"/>
      <c r="AB52" s="2123"/>
      <c r="AC52" s="2123"/>
      <c r="AD52" s="2123"/>
      <c r="AE52" s="2124"/>
      <c r="AF52" s="1965"/>
      <c r="AG52" s="1966"/>
      <c r="AH52" s="1966"/>
      <c r="AI52" s="1966"/>
      <c r="AJ52" s="1966"/>
      <c r="AK52" s="1966"/>
      <c r="AL52" s="1966"/>
      <c r="AM52" s="1966"/>
      <c r="AN52" s="1966"/>
      <c r="AO52" s="1966"/>
      <c r="AP52" s="1967"/>
      <c r="AQ52" s="1150"/>
      <c r="AR52" s="1190"/>
      <c r="AS52" s="1190"/>
      <c r="AT52" s="1190"/>
      <c r="AU52" s="1190"/>
      <c r="AV52" s="1190"/>
      <c r="AW52" s="1190"/>
      <c r="AX52" s="1190"/>
      <c r="AY52" s="1190"/>
      <c r="AZ52" s="1190"/>
      <c r="BA52" s="1190"/>
      <c r="BB52" s="1190"/>
      <c r="BC52" s="1190"/>
      <c r="BD52" s="1190"/>
      <c r="BE52" s="1190"/>
      <c r="BF52" s="1190"/>
      <c r="BG52" s="1190"/>
      <c r="BH52" s="1190"/>
      <c r="BI52" s="1190"/>
      <c r="BJ52" s="1190"/>
      <c r="BK52" s="1190"/>
      <c r="BL52" s="1190"/>
      <c r="BM52" s="1191"/>
      <c r="BN52" s="1191"/>
      <c r="BO52" s="1191"/>
      <c r="BP52" s="1191"/>
      <c r="BQ52" s="1191"/>
      <c r="BR52" s="1191"/>
      <c r="BS52" s="1191"/>
      <c r="BT52" s="1191"/>
      <c r="BU52" s="1191"/>
      <c r="BV52" s="1191"/>
      <c r="BW52" s="1191"/>
      <c r="BX52" s="1191"/>
      <c r="BY52" s="1191"/>
      <c r="BZ52" s="1191"/>
      <c r="CA52" s="1191"/>
      <c r="CB52" s="1191"/>
      <c r="CC52" s="1191"/>
      <c r="CD52" s="1191"/>
      <c r="CE52" s="1191"/>
      <c r="CF52" s="1191"/>
    </row>
    <row r="53" spans="1:84" ht="13.5" customHeight="1">
      <c r="A53" s="1097"/>
      <c r="B53" s="1155"/>
      <c r="C53" s="1101"/>
      <c r="D53" s="1944" t="s">
        <v>1586</v>
      </c>
      <c r="E53" s="1938"/>
      <c r="F53" s="1938"/>
      <c r="G53" s="1938"/>
      <c r="H53" s="1938"/>
      <c r="I53" s="1938"/>
      <c r="J53" s="1942"/>
      <c r="K53" s="1838"/>
      <c r="L53" s="1839"/>
      <c r="M53" s="1839"/>
      <c r="N53" s="1839"/>
      <c r="O53" s="1839"/>
      <c r="P53" s="1839"/>
      <c r="Q53" s="1839"/>
      <c r="R53" s="1839"/>
      <c r="S53" s="1839"/>
      <c r="T53" s="1839"/>
      <c r="U53" s="1840"/>
      <c r="V53" s="1098"/>
      <c r="W53" s="2119" t="s">
        <v>1506</v>
      </c>
      <c r="X53" s="2120"/>
      <c r="Y53" s="2120"/>
      <c r="Z53" s="2120"/>
      <c r="AA53" s="2120"/>
      <c r="AB53" s="2120"/>
      <c r="AC53" s="2120"/>
      <c r="AD53" s="2120"/>
      <c r="AE53" s="2121"/>
      <c r="AF53" s="1838"/>
      <c r="AG53" s="1839"/>
      <c r="AH53" s="1839"/>
      <c r="AI53" s="1839"/>
      <c r="AJ53" s="1839"/>
      <c r="AK53" s="1839"/>
      <c r="AL53" s="1839"/>
      <c r="AM53" s="1839"/>
      <c r="AN53" s="1839"/>
      <c r="AO53" s="1839"/>
      <c r="AP53" s="1840"/>
      <c r="AQ53" s="1150"/>
      <c r="AR53" s="1103" t="s">
        <v>1603</v>
      </c>
      <c r="AS53" s="1192"/>
      <c r="AT53" s="1192"/>
      <c r="AU53" s="1192"/>
      <c r="AV53" s="2125" t="s">
        <v>1608</v>
      </c>
      <c r="AW53" s="2126"/>
      <c r="AX53" s="2126"/>
      <c r="AY53" s="2126"/>
      <c r="AZ53" s="2126"/>
      <c r="BA53" s="2126"/>
      <c r="BB53" s="2126"/>
      <c r="BC53" s="2126"/>
      <c r="BD53" s="2126"/>
      <c r="BE53" s="2126"/>
      <c r="BF53" s="2126"/>
      <c r="BG53" s="2126"/>
      <c r="BH53" s="2126"/>
      <c r="BI53" s="2126"/>
      <c r="BJ53" s="2126"/>
      <c r="BK53" s="2126"/>
      <c r="BL53" s="2126"/>
      <c r="BM53" s="2126"/>
      <c r="BN53" s="2126"/>
      <c r="BO53" s="2126"/>
      <c r="BP53" s="2126"/>
      <c r="BQ53" s="2126"/>
      <c r="BR53" s="2126"/>
      <c r="BS53" s="2126"/>
      <c r="BT53" s="2126"/>
      <c r="BU53" s="2126"/>
      <c r="BV53" s="2126"/>
      <c r="BW53" s="2126"/>
      <c r="BX53" s="2126"/>
      <c r="BY53" s="2126"/>
      <c r="BZ53" s="2126"/>
      <c r="CA53" s="2126"/>
      <c r="CB53" s="2126"/>
      <c r="CC53" s="2126"/>
      <c r="CD53" s="2126"/>
      <c r="CE53" s="2126"/>
      <c r="CF53" s="2126"/>
    </row>
    <row r="54" spans="1:84" ht="13.5" customHeight="1">
      <c r="A54" s="1097"/>
      <c r="B54" s="1155"/>
      <c r="C54" s="1101"/>
      <c r="D54" s="2117"/>
      <c r="E54" s="1939"/>
      <c r="F54" s="1939"/>
      <c r="G54" s="1939"/>
      <c r="H54" s="1939"/>
      <c r="I54" s="1939"/>
      <c r="J54" s="2118"/>
      <c r="K54" s="1965"/>
      <c r="L54" s="1966"/>
      <c r="M54" s="1966"/>
      <c r="N54" s="1966"/>
      <c r="O54" s="1966"/>
      <c r="P54" s="1966"/>
      <c r="Q54" s="1966"/>
      <c r="R54" s="1966"/>
      <c r="S54" s="1966"/>
      <c r="T54" s="1966"/>
      <c r="U54" s="1967"/>
      <c r="V54" s="1098"/>
      <c r="W54" s="2122"/>
      <c r="X54" s="2123"/>
      <c r="Y54" s="2123"/>
      <c r="Z54" s="2123"/>
      <c r="AA54" s="2123"/>
      <c r="AB54" s="2123"/>
      <c r="AC54" s="2123"/>
      <c r="AD54" s="2123"/>
      <c r="AE54" s="2124"/>
      <c r="AF54" s="1965"/>
      <c r="AG54" s="1966"/>
      <c r="AH54" s="1966"/>
      <c r="AI54" s="1966"/>
      <c r="AJ54" s="1966"/>
      <c r="AK54" s="1966"/>
      <c r="AL54" s="1966"/>
      <c r="AM54" s="1966"/>
      <c r="AN54" s="1966"/>
      <c r="AO54" s="1966"/>
      <c r="AP54" s="1967"/>
      <c r="AQ54" s="1150"/>
      <c r="AR54" s="1191"/>
      <c r="AS54" s="1192"/>
      <c r="AT54" s="1192"/>
      <c r="AU54" s="1192"/>
      <c r="AV54" s="2126"/>
      <c r="AW54" s="2126"/>
      <c r="AX54" s="2126"/>
      <c r="AY54" s="2126"/>
      <c r="AZ54" s="2126"/>
      <c r="BA54" s="2126"/>
      <c r="BB54" s="2126"/>
      <c r="BC54" s="2126"/>
      <c r="BD54" s="2126"/>
      <c r="BE54" s="2126"/>
      <c r="BF54" s="2126"/>
      <c r="BG54" s="2126"/>
      <c r="BH54" s="2126"/>
      <c r="BI54" s="2126"/>
      <c r="BJ54" s="2126"/>
      <c r="BK54" s="2126"/>
      <c r="BL54" s="2126"/>
      <c r="BM54" s="2126"/>
      <c r="BN54" s="2126"/>
      <c r="BO54" s="2126"/>
      <c r="BP54" s="2126"/>
      <c r="BQ54" s="2126"/>
      <c r="BR54" s="2126"/>
      <c r="BS54" s="2126"/>
      <c r="BT54" s="2126"/>
      <c r="BU54" s="2126"/>
      <c r="BV54" s="2126"/>
      <c r="BW54" s="2126"/>
      <c r="BX54" s="2126"/>
      <c r="BY54" s="2126"/>
      <c r="BZ54" s="2126"/>
      <c r="CA54" s="2126"/>
      <c r="CB54" s="2126"/>
      <c r="CC54" s="2126"/>
      <c r="CD54" s="2126"/>
      <c r="CE54" s="2126"/>
      <c r="CF54" s="2126"/>
    </row>
    <row r="55" spans="1:84" ht="13.5" customHeight="1">
      <c r="A55" s="1097"/>
      <c r="B55" s="2127" t="s">
        <v>1588</v>
      </c>
      <c r="C55" s="2128"/>
      <c r="D55" s="2128"/>
      <c r="E55" s="2128"/>
      <c r="F55" s="2128"/>
      <c r="G55" s="2128"/>
      <c r="H55" s="2128"/>
      <c r="I55" s="2128"/>
      <c r="J55" s="2129"/>
      <c r="K55" s="1986" t="s">
        <v>1589</v>
      </c>
      <c r="L55" s="1987"/>
      <c r="M55" s="1987"/>
      <c r="N55" s="1987"/>
      <c r="O55" s="1987"/>
      <c r="P55" s="1987"/>
      <c r="Q55" s="1987"/>
      <c r="R55" s="1987"/>
      <c r="S55" s="1987"/>
      <c r="T55" s="1987"/>
      <c r="U55" s="1988"/>
      <c r="V55" s="1098"/>
      <c r="W55" s="1155"/>
      <c r="X55" s="1101"/>
      <c r="Y55" s="2119" t="s">
        <v>1591</v>
      </c>
      <c r="Z55" s="2120"/>
      <c r="AA55" s="2120"/>
      <c r="AB55" s="2120"/>
      <c r="AC55" s="2120"/>
      <c r="AD55" s="2120"/>
      <c r="AE55" s="2121"/>
      <c r="AF55" s="1838"/>
      <c r="AG55" s="1839"/>
      <c r="AH55" s="1839"/>
      <c r="AI55" s="1839"/>
      <c r="AJ55" s="1839"/>
      <c r="AK55" s="1839"/>
      <c r="AL55" s="1839"/>
      <c r="AM55" s="1839"/>
      <c r="AN55" s="1839"/>
      <c r="AO55" s="1839"/>
      <c r="AP55" s="1840"/>
      <c r="AQ55" s="1150"/>
      <c r="AS55" s="1167"/>
      <c r="AT55" s="1167"/>
      <c r="AU55" s="1167"/>
      <c r="AV55" s="1167"/>
      <c r="AW55" s="1167"/>
      <c r="AX55" s="1167"/>
      <c r="AY55" s="1167"/>
      <c r="AZ55" s="1167"/>
      <c r="BA55" s="1167"/>
      <c r="BB55" s="1167"/>
      <c r="BC55" s="1167"/>
      <c r="BD55" s="1167"/>
      <c r="BE55" s="1167"/>
      <c r="BF55" s="1167"/>
      <c r="BG55" s="1167"/>
      <c r="BH55" s="1167"/>
      <c r="BI55" s="1167"/>
      <c r="BJ55" s="1167"/>
      <c r="BK55" s="1167"/>
      <c r="BL55" s="1167"/>
      <c r="BM55" s="1168"/>
      <c r="BN55" s="1168"/>
      <c r="BO55" s="1168"/>
      <c r="BP55" s="1168"/>
      <c r="BQ55" s="1168"/>
      <c r="BR55" s="1168"/>
      <c r="BS55" s="1168"/>
      <c r="BT55" s="1168"/>
      <c r="BU55" s="1168"/>
      <c r="BV55" s="1168"/>
      <c r="BW55" s="1168"/>
      <c r="BX55" s="1168"/>
      <c r="BY55" s="1168"/>
      <c r="BZ55" s="1168"/>
      <c r="CA55" s="1168"/>
      <c r="CB55" s="1168"/>
      <c r="CC55" s="1168"/>
      <c r="CD55" s="1168"/>
      <c r="CE55" s="1168"/>
      <c r="CF55" s="1168"/>
    </row>
    <row r="56" spans="1:84" ht="13.5" customHeight="1">
      <c r="A56" s="1097"/>
      <c r="B56" s="2130"/>
      <c r="C56" s="2131"/>
      <c r="D56" s="2131"/>
      <c r="E56" s="2131"/>
      <c r="F56" s="2131"/>
      <c r="G56" s="2131"/>
      <c r="H56" s="2131"/>
      <c r="I56" s="2131"/>
      <c r="J56" s="2132"/>
      <c r="K56" s="1989"/>
      <c r="L56" s="1990"/>
      <c r="M56" s="1990"/>
      <c r="N56" s="1990"/>
      <c r="O56" s="1990"/>
      <c r="P56" s="1990"/>
      <c r="Q56" s="1990"/>
      <c r="R56" s="1990"/>
      <c r="S56" s="1990"/>
      <c r="T56" s="1990"/>
      <c r="U56" s="1991"/>
      <c r="V56" s="1098"/>
      <c r="W56" s="1155"/>
      <c r="X56" s="1101"/>
      <c r="Y56" s="2122"/>
      <c r="Z56" s="2123"/>
      <c r="AA56" s="2123"/>
      <c r="AB56" s="2123"/>
      <c r="AC56" s="2123"/>
      <c r="AD56" s="2123"/>
      <c r="AE56" s="2124"/>
      <c r="AF56" s="1965"/>
      <c r="AG56" s="1966"/>
      <c r="AH56" s="1966"/>
      <c r="AI56" s="1966"/>
      <c r="AJ56" s="1966"/>
      <c r="AK56" s="1966"/>
      <c r="AL56" s="1966"/>
      <c r="AM56" s="1966"/>
      <c r="AN56" s="1966"/>
      <c r="AO56" s="1966"/>
      <c r="AP56" s="1967"/>
      <c r="AQ56" s="1150"/>
      <c r="AR56" s="1193"/>
      <c r="AS56" s="1167"/>
      <c r="AT56" s="1167"/>
      <c r="AU56" s="1167"/>
      <c r="AV56" s="1167"/>
      <c r="AW56" s="1167"/>
      <c r="AX56" s="1167"/>
      <c r="AY56" s="1167"/>
      <c r="AZ56" s="1167"/>
      <c r="BA56" s="1167"/>
      <c r="BB56" s="1167"/>
      <c r="BC56" s="1167"/>
      <c r="BD56" s="1167"/>
      <c r="BE56" s="1167"/>
      <c r="BF56" s="1167"/>
      <c r="BG56" s="1167"/>
      <c r="BH56" s="1167"/>
      <c r="BI56" s="1167"/>
      <c r="BJ56" s="1167"/>
      <c r="BK56" s="1167"/>
      <c r="BL56" s="1167"/>
      <c r="BM56" s="1167"/>
      <c r="BN56" s="1167"/>
      <c r="BO56" s="1167"/>
      <c r="BP56" s="1167"/>
      <c r="BQ56" s="1167"/>
      <c r="BR56" s="1167"/>
      <c r="BS56" s="1167"/>
      <c r="BT56" s="1167"/>
      <c r="BU56" s="1167"/>
      <c r="BV56" s="1167"/>
      <c r="BW56" s="1167"/>
      <c r="BX56" s="1167"/>
      <c r="BY56" s="1167"/>
      <c r="BZ56" s="1167"/>
      <c r="CA56" s="1167"/>
      <c r="CB56" s="1167"/>
      <c r="CC56" s="1167"/>
      <c r="CD56" s="1167"/>
      <c r="CE56" s="1167"/>
      <c r="CF56" s="1167"/>
    </row>
    <row r="57" spans="1:84" ht="13.5" customHeight="1">
      <c r="A57" s="1097"/>
      <c r="B57" s="1155"/>
      <c r="C57" s="1101"/>
      <c r="D57" s="2119" t="s">
        <v>1591</v>
      </c>
      <c r="E57" s="2120"/>
      <c r="F57" s="2120"/>
      <c r="G57" s="2120"/>
      <c r="H57" s="2120"/>
      <c r="I57" s="2120"/>
      <c r="J57" s="2121"/>
      <c r="K57" s="1995"/>
      <c r="L57" s="1996"/>
      <c r="M57" s="1996"/>
      <c r="N57" s="1996"/>
      <c r="O57" s="1996"/>
      <c r="P57" s="1996"/>
      <c r="Q57" s="1996"/>
      <c r="R57" s="1996"/>
      <c r="S57" s="1996"/>
      <c r="T57" s="1996"/>
      <c r="U57" s="1997"/>
      <c r="V57" s="1098"/>
      <c r="W57" s="1155"/>
      <c r="X57" s="1101"/>
      <c r="Y57" s="2119" t="s">
        <v>1509</v>
      </c>
      <c r="Z57" s="2120"/>
      <c r="AA57" s="2120"/>
      <c r="AB57" s="2120"/>
      <c r="AC57" s="2120"/>
      <c r="AD57" s="2120"/>
      <c r="AE57" s="2121"/>
      <c r="AF57" s="1838"/>
      <c r="AG57" s="1839"/>
      <c r="AH57" s="1839"/>
      <c r="AI57" s="1839"/>
      <c r="AJ57" s="1839"/>
      <c r="AK57" s="1839"/>
      <c r="AL57" s="1839"/>
      <c r="AM57" s="1839"/>
      <c r="AN57" s="1839"/>
      <c r="AO57" s="1839"/>
      <c r="AP57" s="1840"/>
      <c r="AQ57" s="1150"/>
      <c r="AR57" s="1193" t="s">
        <v>1616</v>
      </c>
      <c r="AS57" s="1194"/>
      <c r="AT57" s="1194"/>
      <c r="AU57" s="1194"/>
      <c r="AV57" s="1194"/>
      <c r="AW57" s="1194"/>
      <c r="AX57" s="1194"/>
      <c r="AY57" s="1194"/>
      <c r="AZ57" s="1194"/>
      <c r="BA57" s="1194"/>
      <c r="BB57" s="1194"/>
      <c r="BC57" s="1194"/>
      <c r="BD57" s="1194"/>
      <c r="BE57" s="1194"/>
      <c r="BF57" s="1194"/>
      <c r="BG57" s="1194"/>
      <c r="BH57" s="1194"/>
      <c r="BI57" s="1194"/>
      <c r="BJ57" s="1194"/>
      <c r="BK57" s="1194"/>
      <c r="BL57" s="1194"/>
      <c r="BM57" s="1194"/>
      <c r="BN57" s="1194"/>
      <c r="BO57" s="1194"/>
      <c r="BP57" s="1194"/>
      <c r="BQ57" s="1194"/>
      <c r="BR57" s="1194"/>
      <c r="BS57" s="1194"/>
      <c r="BT57" s="1194"/>
      <c r="BU57" s="1194"/>
      <c r="BV57" s="1194"/>
      <c r="BW57" s="1194"/>
      <c r="BX57" s="1194"/>
      <c r="BY57" s="1194"/>
      <c r="BZ57" s="1194"/>
      <c r="CA57" s="1194"/>
      <c r="CB57" s="1194"/>
      <c r="CC57" s="1194"/>
      <c r="CD57" s="1194"/>
      <c r="CE57" s="1194"/>
      <c r="CF57" s="1194"/>
    </row>
    <row r="58" spans="1:84" ht="13.5" customHeight="1">
      <c r="A58" s="1097"/>
      <c r="B58" s="1156"/>
      <c r="C58" s="1157"/>
      <c r="D58" s="2133"/>
      <c r="E58" s="2134"/>
      <c r="F58" s="2134"/>
      <c r="G58" s="2134"/>
      <c r="H58" s="2134"/>
      <c r="I58" s="2134"/>
      <c r="J58" s="2135"/>
      <c r="K58" s="1998"/>
      <c r="L58" s="1999"/>
      <c r="M58" s="1999"/>
      <c r="N58" s="1999"/>
      <c r="O58" s="1999"/>
      <c r="P58" s="1999"/>
      <c r="Q58" s="1999"/>
      <c r="R58" s="1999"/>
      <c r="S58" s="1999"/>
      <c r="T58" s="1999"/>
      <c r="U58" s="2000"/>
      <c r="V58" s="1098"/>
      <c r="W58" s="1156"/>
      <c r="X58" s="1157"/>
      <c r="Y58" s="2133"/>
      <c r="Z58" s="2134"/>
      <c r="AA58" s="2134"/>
      <c r="AB58" s="2134"/>
      <c r="AC58" s="2134"/>
      <c r="AD58" s="2134"/>
      <c r="AE58" s="2135"/>
      <c r="AF58" s="1841"/>
      <c r="AG58" s="1842"/>
      <c r="AH58" s="1842"/>
      <c r="AI58" s="1842"/>
      <c r="AJ58" s="1842"/>
      <c r="AK58" s="1842"/>
      <c r="AL58" s="1842"/>
      <c r="AM58" s="1842"/>
      <c r="AN58" s="1842"/>
      <c r="AO58" s="1842"/>
      <c r="AP58" s="1843"/>
      <c r="AQ58" s="1150"/>
      <c r="AR58" s="1191"/>
      <c r="AS58" s="1195"/>
      <c r="AT58" s="1195"/>
      <c r="AU58" s="1195"/>
      <c r="AV58" s="1167"/>
      <c r="AW58" s="1167"/>
      <c r="AX58" s="1167"/>
      <c r="AY58" s="1167"/>
      <c r="AZ58" s="1167"/>
      <c r="BA58" s="1167"/>
      <c r="BB58" s="1167"/>
      <c r="BC58" s="1167"/>
      <c r="BD58" s="1167"/>
      <c r="BE58" s="1167"/>
      <c r="BF58" s="1167"/>
      <c r="BG58" s="1167"/>
      <c r="BH58" s="1167"/>
      <c r="BI58" s="1167"/>
      <c r="BJ58" s="1167"/>
      <c r="BK58" s="1167"/>
      <c r="BL58" s="1167"/>
      <c r="BM58" s="1167"/>
      <c r="BN58" s="1167"/>
      <c r="BO58" s="1167"/>
      <c r="BP58" s="1167"/>
      <c r="BQ58" s="1167"/>
      <c r="BR58" s="1167"/>
      <c r="BS58" s="1167"/>
      <c r="BT58" s="1167"/>
      <c r="BU58" s="1167"/>
      <c r="BV58" s="1167"/>
      <c r="BW58" s="1167"/>
      <c r="BX58" s="1167"/>
      <c r="BY58" s="1167"/>
      <c r="BZ58" s="1167"/>
      <c r="CA58" s="1167"/>
      <c r="CB58" s="1167"/>
      <c r="CC58" s="1167"/>
      <c r="CD58" s="1167"/>
      <c r="CE58" s="1167"/>
      <c r="CF58" s="1167"/>
    </row>
    <row r="59" spans="1:84" ht="13.5" customHeight="1">
      <c r="A59" s="1097"/>
      <c r="B59" s="1101"/>
      <c r="C59" s="1101"/>
      <c r="D59" s="1169"/>
      <c r="E59" s="1169"/>
      <c r="F59" s="1169"/>
      <c r="G59" s="1169"/>
      <c r="H59" s="1169"/>
      <c r="I59" s="1101"/>
      <c r="J59" s="1101"/>
      <c r="K59" s="1101"/>
      <c r="L59" s="1101"/>
      <c r="M59" s="1101"/>
      <c r="N59" s="1101"/>
      <c r="O59" s="1101"/>
      <c r="P59" s="1101"/>
      <c r="Q59" s="1101"/>
      <c r="R59" s="1101"/>
      <c r="S59" s="1101"/>
      <c r="T59" s="1101"/>
      <c r="U59" s="1101"/>
      <c r="V59" s="1101"/>
      <c r="W59" s="1101"/>
      <c r="X59" s="1101"/>
      <c r="Y59" s="1169"/>
      <c r="Z59" s="1169"/>
      <c r="AA59" s="1169"/>
      <c r="AB59" s="1169"/>
      <c r="AC59" s="1169"/>
      <c r="AD59" s="1101"/>
      <c r="AE59" s="1101"/>
      <c r="AF59" s="1101"/>
      <c r="AG59" s="1101"/>
      <c r="AH59" s="1101"/>
      <c r="AI59" s="1101"/>
      <c r="AJ59" s="1101"/>
      <c r="AK59" s="1101"/>
      <c r="AL59" s="1101"/>
      <c r="AM59" s="1101"/>
      <c r="AN59" s="1101"/>
      <c r="AO59" s="1101"/>
      <c r="AP59" s="1101"/>
      <c r="AQ59" s="1150"/>
      <c r="AR59" s="1193"/>
      <c r="AS59" s="1167"/>
      <c r="AT59" s="1167"/>
      <c r="AU59" s="1167"/>
      <c r="AV59" s="1167"/>
      <c r="AW59" s="1167"/>
      <c r="AX59" s="1167"/>
      <c r="AY59" s="1167"/>
      <c r="AZ59" s="1167"/>
      <c r="BA59" s="1167"/>
      <c r="BB59" s="1167"/>
      <c r="BC59" s="1167"/>
      <c r="BD59" s="1167"/>
      <c r="BE59" s="1167"/>
      <c r="BF59" s="1167"/>
      <c r="BG59" s="1167"/>
      <c r="BH59" s="1167"/>
      <c r="BI59" s="1167"/>
      <c r="BJ59" s="1167"/>
      <c r="BK59" s="1167"/>
      <c r="BL59" s="1167"/>
      <c r="BM59" s="1167"/>
      <c r="BN59" s="1167"/>
      <c r="BO59" s="1167"/>
      <c r="BP59" s="1167"/>
      <c r="BQ59" s="1167"/>
      <c r="BR59" s="1167"/>
      <c r="BS59" s="1167"/>
      <c r="BT59" s="1167"/>
      <c r="BU59" s="1167"/>
      <c r="BV59" s="1167"/>
      <c r="BW59" s="1167"/>
      <c r="BX59" s="1167"/>
      <c r="BY59" s="1167"/>
      <c r="BZ59" s="1167"/>
      <c r="CA59" s="1167"/>
      <c r="CB59" s="1167"/>
      <c r="CC59" s="1167"/>
      <c r="CD59" s="1167"/>
      <c r="CE59" s="1167"/>
      <c r="CF59" s="1167"/>
    </row>
    <row r="60" spans="1:84" ht="13.5" customHeight="1">
      <c r="A60" s="1097"/>
      <c r="B60" s="2040" t="s">
        <v>1596</v>
      </c>
      <c r="C60" s="2040"/>
      <c r="D60" s="2040"/>
      <c r="E60" s="2040"/>
      <c r="F60" s="2040"/>
      <c r="G60" s="2040"/>
      <c r="H60" s="2040"/>
      <c r="I60" s="2040"/>
      <c r="J60" s="2043" t="s">
        <v>1597</v>
      </c>
      <c r="K60" s="2043"/>
      <c r="L60" s="2043"/>
      <c r="M60" s="2043"/>
      <c r="N60" s="2043"/>
      <c r="O60" s="2043"/>
      <c r="P60" s="2065" t="s">
        <v>1598</v>
      </c>
      <c r="Q60" s="2016"/>
      <c r="R60" s="2016"/>
      <c r="S60" s="2016"/>
      <c r="T60" s="2016"/>
      <c r="U60" s="2016"/>
      <c r="V60" s="2016"/>
      <c r="W60" s="2017"/>
      <c r="X60" s="2006" t="s">
        <v>1597</v>
      </c>
      <c r="Y60" s="2007"/>
      <c r="Z60" s="2007"/>
      <c r="AA60" s="2007"/>
      <c r="AB60" s="2007"/>
      <c r="AC60" s="2008"/>
      <c r="AD60" s="2015" t="s">
        <v>1615</v>
      </c>
      <c r="AE60" s="2016"/>
      <c r="AF60" s="2016"/>
      <c r="AG60" s="2016"/>
      <c r="AH60" s="2016"/>
      <c r="AI60" s="2016"/>
      <c r="AJ60" s="2017"/>
      <c r="AK60" s="2006" t="s">
        <v>1597</v>
      </c>
      <c r="AL60" s="2007"/>
      <c r="AM60" s="2007"/>
      <c r="AN60" s="2007"/>
      <c r="AO60" s="2007"/>
      <c r="AP60" s="2008"/>
      <c r="AQ60" s="1150"/>
      <c r="AR60" s="1193"/>
      <c r="AS60" s="1167"/>
      <c r="AT60" s="1167"/>
      <c r="AU60" s="1167"/>
      <c r="AV60" s="1167"/>
      <c r="AW60" s="1167"/>
      <c r="AX60" s="1167"/>
      <c r="AY60" s="1167"/>
      <c r="AZ60" s="1167"/>
      <c r="BA60" s="1167"/>
      <c r="BB60" s="1167"/>
      <c r="BC60" s="1167"/>
      <c r="BD60" s="1167"/>
      <c r="BE60" s="1167"/>
      <c r="BF60" s="1167"/>
      <c r="BG60" s="1167"/>
      <c r="BH60" s="1167"/>
      <c r="BI60" s="1167"/>
      <c r="BJ60" s="1167"/>
      <c r="BK60" s="1167"/>
      <c r="BL60" s="1167"/>
      <c r="BM60" s="1167"/>
      <c r="BN60" s="1167"/>
      <c r="BO60" s="1167"/>
      <c r="BP60" s="1167"/>
      <c r="BQ60" s="1167"/>
      <c r="BR60" s="1167"/>
      <c r="BS60" s="1167"/>
      <c r="BT60" s="1167"/>
      <c r="BU60" s="1167"/>
      <c r="BV60" s="1167"/>
      <c r="BW60" s="1167"/>
      <c r="BX60" s="1167"/>
      <c r="BY60" s="1167"/>
      <c r="BZ60" s="1167"/>
      <c r="CA60" s="1167"/>
      <c r="CB60" s="1167"/>
      <c r="CC60" s="1167"/>
      <c r="CD60" s="1167"/>
      <c r="CE60" s="1167"/>
      <c r="CF60" s="1167"/>
    </row>
    <row r="61" spans="1:84" ht="13.5" customHeight="1">
      <c r="A61" s="1097"/>
      <c r="B61" s="2041"/>
      <c r="C61" s="2041"/>
      <c r="D61" s="2041"/>
      <c r="E61" s="2041"/>
      <c r="F61" s="2041"/>
      <c r="G61" s="2041"/>
      <c r="H61" s="2041"/>
      <c r="I61" s="2041"/>
      <c r="J61" s="2044"/>
      <c r="K61" s="2044"/>
      <c r="L61" s="2044"/>
      <c r="M61" s="2044"/>
      <c r="N61" s="2044"/>
      <c r="O61" s="2044"/>
      <c r="P61" s="2019"/>
      <c r="Q61" s="2019"/>
      <c r="R61" s="2019"/>
      <c r="S61" s="2019"/>
      <c r="T61" s="2019"/>
      <c r="U61" s="2019"/>
      <c r="V61" s="2019"/>
      <c r="W61" s="2020"/>
      <c r="X61" s="2009"/>
      <c r="Y61" s="2010"/>
      <c r="Z61" s="2010"/>
      <c r="AA61" s="2010"/>
      <c r="AB61" s="2010"/>
      <c r="AC61" s="2011"/>
      <c r="AD61" s="2018"/>
      <c r="AE61" s="2019"/>
      <c r="AF61" s="2019"/>
      <c r="AG61" s="2019"/>
      <c r="AH61" s="2019"/>
      <c r="AI61" s="2019"/>
      <c r="AJ61" s="2020"/>
      <c r="AK61" s="2009"/>
      <c r="AL61" s="2010"/>
      <c r="AM61" s="2010"/>
      <c r="AN61" s="2010"/>
      <c r="AO61" s="2010"/>
      <c r="AP61" s="2011"/>
      <c r="AQ61" s="1150"/>
      <c r="AS61" s="1097"/>
      <c r="AT61" s="1097"/>
      <c r="AU61" s="1097"/>
      <c r="AV61" s="1097"/>
      <c r="AW61" s="1097"/>
      <c r="AX61" s="1097"/>
      <c r="AY61" s="1097"/>
      <c r="AZ61" s="1097"/>
      <c r="BA61" s="1097"/>
      <c r="BB61" s="1097"/>
      <c r="BC61" s="1097"/>
      <c r="BD61" s="1097"/>
      <c r="BE61" s="1097"/>
      <c r="BF61" s="1097"/>
      <c r="BG61" s="1097"/>
      <c r="BH61" s="1097"/>
      <c r="BI61" s="1097"/>
      <c r="BJ61" s="1097"/>
      <c r="BK61" s="1097"/>
      <c r="BL61" s="1097"/>
      <c r="BM61" s="1097"/>
      <c r="BN61" s="1097"/>
      <c r="BO61" s="1097"/>
      <c r="BP61" s="1097"/>
      <c r="BQ61" s="1097"/>
      <c r="BR61" s="1097"/>
      <c r="BS61" s="1097"/>
      <c r="BT61" s="1097"/>
      <c r="BU61" s="1097"/>
      <c r="BV61" s="1097"/>
      <c r="BW61" s="1097"/>
      <c r="BX61" s="1097"/>
      <c r="BY61" s="1097"/>
      <c r="BZ61" s="1097"/>
      <c r="CA61" s="1097"/>
      <c r="CB61" s="1097"/>
      <c r="CC61" s="1097"/>
      <c r="CD61" s="1097"/>
      <c r="CE61" s="1097"/>
      <c r="CF61" s="1097"/>
    </row>
    <row r="62" spans="1:84" ht="13.5" customHeight="1">
      <c r="A62" s="1097"/>
      <c r="B62" s="2042"/>
      <c r="C62" s="2042"/>
      <c r="D62" s="2042"/>
      <c r="E62" s="2042"/>
      <c r="F62" s="2042"/>
      <c r="G62" s="2042"/>
      <c r="H62" s="2042"/>
      <c r="I62" s="2042"/>
      <c r="J62" s="2045"/>
      <c r="K62" s="2045"/>
      <c r="L62" s="2045"/>
      <c r="M62" s="2045"/>
      <c r="N62" s="2045"/>
      <c r="O62" s="2045"/>
      <c r="P62" s="2022"/>
      <c r="Q62" s="2022"/>
      <c r="R62" s="2022"/>
      <c r="S62" s="2022"/>
      <c r="T62" s="2022"/>
      <c r="U62" s="2022"/>
      <c r="V62" s="2022"/>
      <c r="W62" s="2023"/>
      <c r="X62" s="2012"/>
      <c r="Y62" s="2013"/>
      <c r="Z62" s="2013"/>
      <c r="AA62" s="2013"/>
      <c r="AB62" s="2013"/>
      <c r="AC62" s="2014"/>
      <c r="AD62" s="2021"/>
      <c r="AE62" s="2022"/>
      <c r="AF62" s="2022"/>
      <c r="AG62" s="2022"/>
      <c r="AH62" s="2022"/>
      <c r="AI62" s="2022"/>
      <c r="AJ62" s="2023"/>
      <c r="AK62" s="2012"/>
      <c r="AL62" s="2013"/>
      <c r="AM62" s="2013"/>
      <c r="AN62" s="2013"/>
      <c r="AO62" s="2013"/>
      <c r="AP62" s="2014"/>
      <c r="AQ62" s="1150"/>
      <c r="AS62" s="1097"/>
      <c r="AT62" s="1097"/>
      <c r="AU62" s="1097"/>
      <c r="AV62" s="1097"/>
      <c r="AW62" s="1097"/>
      <c r="AX62" s="1097"/>
      <c r="AY62" s="1097"/>
      <c r="AZ62" s="1097"/>
      <c r="BA62" s="1097"/>
      <c r="BB62" s="1097"/>
      <c r="BC62" s="1097"/>
      <c r="BD62" s="1097"/>
      <c r="BE62" s="1097"/>
      <c r="BF62" s="1097"/>
      <c r="BG62" s="1097"/>
      <c r="BH62" s="1097"/>
      <c r="BI62" s="1097"/>
      <c r="BJ62" s="1097"/>
      <c r="BK62" s="1097"/>
      <c r="BL62" s="1097"/>
      <c r="BM62" s="1097"/>
      <c r="BN62" s="1097"/>
      <c r="BO62" s="1097"/>
      <c r="BP62" s="1097"/>
      <c r="BQ62" s="1097"/>
      <c r="BR62" s="1097"/>
      <c r="BS62" s="1097"/>
      <c r="BT62" s="1097"/>
      <c r="BU62" s="1097"/>
      <c r="BV62" s="1097"/>
      <c r="BW62" s="1097"/>
      <c r="BX62" s="1097"/>
      <c r="BY62" s="1097"/>
      <c r="BZ62" s="1097"/>
      <c r="CA62" s="1097"/>
      <c r="CB62" s="1097"/>
      <c r="CC62" s="1097"/>
      <c r="CD62" s="1097"/>
      <c r="CE62" s="1097"/>
      <c r="CF62" s="1097"/>
    </row>
    <row r="63" spans="1:84" ht="13.5" customHeight="1">
      <c r="A63" s="1097"/>
      <c r="B63" s="1097"/>
      <c r="C63" s="1097"/>
      <c r="D63" s="1097"/>
      <c r="E63" s="1097"/>
      <c r="F63" s="1097"/>
      <c r="G63" s="1097"/>
      <c r="H63" s="1097"/>
      <c r="I63" s="1097"/>
      <c r="J63" s="1097"/>
      <c r="K63" s="1097"/>
      <c r="L63" s="1097"/>
      <c r="M63" s="1097"/>
      <c r="N63" s="1097"/>
      <c r="O63" s="1097"/>
      <c r="P63" s="1097"/>
      <c r="Q63" s="1097"/>
      <c r="R63" s="1097"/>
      <c r="S63" s="1097"/>
      <c r="T63" s="1097"/>
      <c r="U63" s="1097"/>
      <c r="V63" s="1097"/>
      <c r="W63" s="1097"/>
      <c r="X63" s="1097"/>
      <c r="Y63" s="1097"/>
      <c r="Z63" s="1097"/>
      <c r="AA63" s="1097"/>
      <c r="AB63" s="1097"/>
      <c r="AC63" s="1097"/>
      <c r="AD63" s="1097"/>
      <c r="AE63" s="1097"/>
      <c r="AF63" s="1097"/>
      <c r="AG63" s="1097"/>
      <c r="AH63" s="1097"/>
      <c r="AI63" s="1097"/>
      <c r="AJ63" s="1097"/>
      <c r="AK63" s="1097"/>
      <c r="AL63" s="1097"/>
      <c r="AM63" s="1097"/>
      <c r="AN63" s="1097"/>
      <c r="AO63" s="1097"/>
      <c r="AP63" s="1097"/>
      <c r="AQ63" s="1196"/>
      <c r="AS63" s="1097"/>
      <c r="AT63" s="1097"/>
      <c r="AU63" s="1097"/>
      <c r="AV63" s="1097"/>
      <c r="AW63" s="1097"/>
      <c r="AX63" s="1097"/>
      <c r="AY63" s="1097"/>
      <c r="AZ63" s="1097"/>
      <c r="BA63" s="1097"/>
      <c r="BB63" s="1097"/>
      <c r="BC63" s="1097"/>
      <c r="BD63" s="1097"/>
      <c r="BE63" s="1097"/>
      <c r="BF63" s="1097"/>
      <c r="BG63" s="1097"/>
      <c r="BH63" s="1097"/>
      <c r="BI63" s="1097"/>
      <c r="BJ63" s="1097"/>
      <c r="BK63" s="1097"/>
      <c r="BL63" s="1097"/>
      <c r="BM63" s="1097"/>
      <c r="BN63" s="1097"/>
      <c r="BO63" s="1097"/>
      <c r="BP63" s="1097"/>
      <c r="BQ63" s="1097"/>
      <c r="BR63" s="1097"/>
      <c r="BS63" s="1097"/>
      <c r="BT63" s="1097"/>
      <c r="BU63" s="1097"/>
      <c r="BV63" s="1097"/>
      <c r="BW63" s="1097"/>
      <c r="BX63" s="1097"/>
      <c r="BY63" s="1097"/>
      <c r="BZ63" s="1097"/>
      <c r="CA63" s="1097"/>
      <c r="CB63" s="1097"/>
      <c r="CC63" s="1097"/>
      <c r="CD63" s="1097"/>
      <c r="CE63" s="1097"/>
      <c r="CF63" s="1097"/>
    </row>
    <row r="64" spans="1:84" ht="13.5" customHeight="1">
      <c r="A64" s="1097"/>
      <c r="B64" s="1097"/>
      <c r="C64" s="1097"/>
      <c r="D64" s="1097"/>
      <c r="E64" s="1097"/>
      <c r="F64" s="1097"/>
      <c r="G64" s="1097"/>
      <c r="H64" s="1097"/>
      <c r="I64" s="1097"/>
      <c r="J64" s="1097"/>
      <c r="K64" s="1097"/>
      <c r="L64" s="1097"/>
      <c r="M64" s="1097"/>
      <c r="N64" s="1097"/>
      <c r="O64" s="1097"/>
      <c r="P64" s="1097"/>
      <c r="Q64" s="1097"/>
      <c r="R64" s="1097"/>
      <c r="S64" s="1097"/>
      <c r="T64" s="1097"/>
      <c r="U64" s="1097"/>
      <c r="V64" s="1097"/>
      <c r="W64" s="1097"/>
      <c r="X64" s="1097"/>
      <c r="Y64" s="1097"/>
      <c r="Z64" s="1097"/>
      <c r="AA64" s="1097"/>
      <c r="AB64" s="1097"/>
      <c r="AC64" s="1097"/>
      <c r="AD64" s="1097"/>
      <c r="AE64" s="1097"/>
      <c r="AF64" s="1097"/>
      <c r="AG64" s="1097"/>
      <c r="AH64" s="1097"/>
      <c r="AI64" s="1097"/>
      <c r="AJ64" s="1097"/>
      <c r="AK64" s="1097"/>
      <c r="AL64" s="1097"/>
      <c r="AM64" s="1097"/>
      <c r="AN64" s="1097"/>
      <c r="AO64" s="1097"/>
      <c r="AP64" s="1097"/>
      <c r="AQ64" s="1196"/>
      <c r="AS64" s="1097"/>
      <c r="AT64" s="1097"/>
      <c r="AU64" s="1097"/>
      <c r="AV64" s="1097"/>
      <c r="AW64" s="1097"/>
      <c r="AX64" s="1097"/>
      <c r="AY64" s="1097"/>
      <c r="AZ64" s="1097"/>
      <c r="BA64" s="1097"/>
      <c r="BB64" s="1097"/>
      <c r="BC64" s="1097"/>
      <c r="BD64" s="1097"/>
      <c r="BE64" s="1097"/>
      <c r="BF64" s="1097"/>
      <c r="BG64" s="1097"/>
      <c r="BH64" s="1097"/>
      <c r="BI64" s="1097"/>
      <c r="BJ64" s="1097"/>
      <c r="BK64" s="1097"/>
      <c r="BL64" s="1097"/>
      <c r="BM64" s="1097"/>
      <c r="BN64" s="1097"/>
      <c r="BO64" s="1097"/>
      <c r="BP64" s="1097"/>
      <c r="BQ64" s="1097"/>
      <c r="BR64" s="1097"/>
      <c r="BS64" s="1097"/>
      <c r="BT64" s="1097"/>
      <c r="BU64" s="1097"/>
      <c r="BV64" s="1097"/>
      <c r="BW64" s="1097"/>
      <c r="BX64" s="1097"/>
      <c r="BY64" s="1097"/>
      <c r="BZ64" s="1097"/>
      <c r="CA64" s="1097"/>
      <c r="CB64" s="1097"/>
      <c r="CC64" s="1097"/>
      <c r="CD64" s="1097"/>
      <c r="CE64" s="1097"/>
      <c r="CF64" s="1097"/>
    </row>
    <row r="65" spans="1:84" ht="13.5" customHeight="1">
      <c r="A65" s="1097"/>
      <c r="B65" s="1097"/>
      <c r="C65" s="1097"/>
      <c r="D65" s="1097"/>
      <c r="E65" s="1097"/>
      <c r="F65" s="1097"/>
      <c r="G65" s="1097"/>
      <c r="H65" s="1097"/>
      <c r="I65" s="1097"/>
      <c r="J65" s="1097"/>
      <c r="K65" s="1097"/>
      <c r="L65" s="1097"/>
      <c r="M65" s="1097"/>
      <c r="N65" s="1097"/>
      <c r="O65" s="1097"/>
      <c r="P65" s="1097"/>
      <c r="Q65" s="1097"/>
      <c r="R65" s="1097"/>
      <c r="S65" s="1097"/>
      <c r="T65" s="1097"/>
      <c r="U65" s="1097"/>
      <c r="V65" s="1097"/>
      <c r="W65" s="1097"/>
      <c r="X65" s="1097"/>
      <c r="Y65" s="1097"/>
      <c r="Z65" s="1097"/>
      <c r="AA65" s="1097"/>
      <c r="AB65" s="1097"/>
      <c r="AC65" s="1097"/>
      <c r="AD65" s="1097"/>
      <c r="AE65" s="1097"/>
      <c r="AF65" s="1097"/>
      <c r="AG65" s="1097"/>
      <c r="AH65" s="1097"/>
      <c r="AI65" s="1097"/>
      <c r="AJ65" s="1097"/>
      <c r="AK65" s="1097"/>
      <c r="AL65" s="1097"/>
      <c r="AM65" s="1097"/>
      <c r="AN65" s="1097"/>
      <c r="AO65" s="1097"/>
      <c r="AP65" s="1097"/>
      <c r="AQ65" s="1196"/>
      <c r="AS65" s="1097"/>
      <c r="AT65" s="1097"/>
      <c r="AU65" s="1097"/>
      <c r="AV65" s="1097"/>
      <c r="AW65" s="1097"/>
      <c r="AX65" s="1097"/>
      <c r="AY65" s="1097"/>
      <c r="AZ65" s="1097"/>
      <c r="BA65" s="1097"/>
      <c r="BB65" s="1097"/>
      <c r="BC65" s="1097"/>
      <c r="BD65" s="1097"/>
      <c r="BE65" s="1097"/>
      <c r="BF65" s="1097"/>
      <c r="BG65" s="1097"/>
      <c r="BH65" s="1097"/>
      <c r="BI65" s="1097"/>
      <c r="BJ65" s="1097"/>
      <c r="BK65" s="1097"/>
      <c r="BL65" s="1097"/>
      <c r="BM65" s="1097"/>
      <c r="BN65" s="1097"/>
      <c r="BO65" s="1097"/>
      <c r="BP65" s="1097"/>
      <c r="BQ65" s="1097"/>
      <c r="BR65" s="1097"/>
      <c r="BS65" s="1097"/>
      <c r="BT65" s="1097"/>
      <c r="BU65" s="1097"/>
      <c r="BV65" s="1097"/>
      <c r="BW65" s="1097"/>
      <c r="BX65" s="1097"/>
      <c r="BY65" s="1097"/>
      <c r="BZ65" s="1097"/>
      <c r="CA65" s="1097"/>
      <c r="CB65" s="1097"/>
      <c r="CC65" s="1097"/>
      <c r="CD65" s="1097"/>
      <c r="CE65" s="1097"/>
      <c r="CF65" s="1097"/>
    </row>
    <row r="66" spans="1:84" ht="13.5" customHeight="1">
      <c r="A66" s="1097"/>
      <c r="B66" s="1097"/>
      <c r="C66" s="1097"/>
      <c r="D66" s="1097"/>
      <c r="E66" s="1097"/>
      <c r="F66" s="1097"/>
      <c r="G66" s="1097"/>
      <c r="H66" s="1097"/>
      <c r="I66" s="1097"/>
      <c r="J66" s="1097"/>
      <c r="K66" s="1097"/>
      <c r="L66" s="1097"/>
      <c r="M66" s="1097"/>
      <c r="N66" s="1097"/>
      <c r="O66" s="1097"/>
      <c r="P66" s="1097"/>
      <c r="Q66" s="1097"/>
      <c r="R66" s="1097"/>
      <c r="S66" s="1097"/>
      <c r="T66" s="1097"/>
      <c r="U66" s="1097"/>
      <c r="V66" s="1097"/>
      <c r="W66" s="1097"/>
      <c r="X66" s="1097"/>
      <c r="Y66" s="1097"/>
      <c r="Z66" s="1097"/>
      <c r="AA66" s="1097"/>
      <c r="AB66" s="1097"/>
      <c r="AC66" s="1097"/>
      <c r="AD66" s="1097"/>
      <c r="AE66" s="1097"/>
      <c r="AF66" s="1097"/>
      <c r="AG66" s="1097"/>
      <c r="AH66" s="1097"/>
      <c r="AI66" s="1097"/>
      <c r="AJ66" s="1097"/>
      <c r="AK66" s="1097"/>
      <c r="AL66" s="1097"/>
      <c r="AM66" s="1097"/>
      <c r="AN66" s="1097"/>
      <c r="AO66" s="1097"/>
      <c r="AP66" s="1097"/>
      <c r="AQ66" s="1196"/>
      <c r="AS66" s="1097"/>
      <c r="AT66" s="1097"/>
      <c r="AU66" s="1097"/>
      <c r="AV66" s="1097"/>
      <c r="AW66" s="1097"/>
      <c r="AX66" s="1097"/>
      <c r="AY66" s="1097"/>
      <c r="AZ66" s="1097"/>
      <c r="BA66" s="1097"/>
      <c r="BB66" s="1097"/>
      <c r="BC66" s="1097"/>
      <c r="BD66" s="1097"/>
      <c r="BE66" s="1097"/>
      <c r="BF66" s="1097"/>
      <c r="BG66" s="1097"/>
      <c r="BH66" s="1097"/>
      <c r="BI66" s="1097"/>
      <c r="BJ66" s="1097"/>
      <c r="BK66" s="1097"/>
      <c r="BL66" s="1097"/>
      <c r="BM66" s="1097"/>
      <c r="BN66" s="1097"/>
      <c r="BO66" s="1097"/>
      <c r="BP66" s="1097"/>
      <c r="BQ66" s="1097"/>
      <c r="BR66" s="1097"/>
      <c r="BS66" s="1097"/>
      <c r="BT66" s="1097"/>
      <c r="BU66" s="1097"/>
      <c r="BV66" s="1097"/>
      <c r="BW66" s="1097"/>
      <c r="BX66" s="1097"/>
      <c r="BY66" s="1097"/>
      <c r="BZ66" s="1097"/>
      <c r="CA66" s="1097"/>
      <c r="CB66" s="1097"/>
      <c r="CC66" s="1097"/>
      <c r="CD66" s="1097"/>
      <c r="CE66" s="1097"/>
      <c r="CF66" s="1097"/>
    </row>
    <row r="67" spans="1:84" ht="13.5" customHeight="1">
      <c r="A67" s="1097"/>
      <c r="B67" s="1097"/>
      <c r="C67" s="1097"/>
      <c r="D67" s="1097"/>
      <c r="E67" s="1097"/>
      <c r="F67" s="1097"/>
      <c r="G67" s="1097"/>
      <c r="H67" s="1097"/>
      <c r="I67" s="1097"/>
      <c r="J67" s="1097"/>
      <c r="K67" s="1097"/>
      <c r="L67" s="1097"/>
      <c r="M67" s="1097"/>
      <c r="N67" s="1097"/>
      <c r="O67" s="1097"/>
      <c r="P67" s="1097"/>
      <c r="Q67" s="1097"/>
      <c r="R67" s="1097"/>
      <c r="S67" s="1097"/>
      <c r="T67" s="1097"/>
      <c r="U67" s="1097"/>
      <c r="V67" s="1097"/>
      <c r="W67" s="1097"/>
      <c r="X67" s="1097"/>
      <c r="Y67" s="1097"/>
      <c r="Z67" s="1097"/>
      <c r="AA67" s="1097"/>
      <c r="AB67" s="1097"/>
      <c r="AC67" s="1097"/>
      <c r="AD67" s="1097"/>
      <c r="AE67" s="1097"/>
      <c r="AF67" s="1097"/>
      <c r="AG67" s="1097"/>
      <c r="AH67" s="1097"/>
      <c r="AI67" s="1097"/>
      <c r="AJ67" s="1097"/>
      <c r="AK67" s="1097"/>
      <c r="AL67" s="1097"/>
      <c r="AM67" s="1097"/>
      <c r="AN67" s="1097"/>
      <c r="AO67" s="1097"/>
      <c r="AP67" s="1097"/>
      <c r="AQ67" s="1196"/>
      <c r="AS67" s="1097"/>
      <c r="AT67" s="1097"/>
      <c r="AU67" s="1097"/>
      <c r="AV67" s="1097"/>
      <c r="AW67" s="1097"/>
      <c r="AX67" s="1097"/>
      <c r="AY67" s="1097"/>
      <c r="AZ67" s="1097"/>
      <c r="BA67" s="1097"/>
      <c r="BB67" s="1097"/>
      <c r="BC67" s="1097"/>
      <c r="BD67" s="1097"/>
      <c r="BE67" s="1097"/>
      <c r="BF67" s="1097"/>
      <c r="BG67" s="1097"/>
      <c r="BH67" s="1097"/>
      <c r="BI67" s="1097"/>
      <c r="BJ67" s="1097"/>
      <c r="BK67" s="1097"/>
      <c r="BL67" s="1097"/>
      <c r="BM67" s="1097"/>
      <c r="BN67" s="1097"/>
      <c r="BO67" s="1097"/>
      <c r="BP67" s="1097"/>
      <c r="BQ67" s="1097"/>
      <c r="BR67" s="1097"/>
      <c r="BS67" s="1097"/>
      <c r="BT67" s="1097"/>
      <c r="BU67" s="1097"/>
      <c r="BV67" s="1097"/>
      <c r="BW67" s="1097"/>
      <c r="BX67" s="1097"/>
      <c r="BY67" s="1097"/>
      <c r="BZ67" s="1097"/>
      <c r="CA67" s="1097"/>
      <c r="CB67" s="1097"/>
      <c r="CC67" s="1097"/>
      <c r="CD67" s="1097"/>
      <c r="CE67" s="1097"/>
      <c r="CF67" s="1097"/>
    </row>
  </sheetData>
  <mergeCells count="161">
    <mergeCell ref="D57:J58"/>
    <mergeCell ref="K57:U58"/>
    <mergeCell ref="Y57:AE58"/>
    <mergeCell ref="AF57:AP58"/>
    <mergeCell ref="B60:I62"/>
    <mergeCell ref="J60:O62"/>
    <mergeCell ref="P60:W62"/>
    <mergeCell ref="X60:AC62"/>
    <mergeCell ref="AD60:AJ62"/>
    <mergeCell ref="AK60:AP62"/>
    <mergeCell ref="D53:J54"/>
    <mergeCell ref="K53:U54"/>
    <mergeCell ref="W53:AE54"/>
    <mergeCell ref="AF53:AP54"/>
    <mergeCell ref="AV53:CF54"/>
    <mergeCell ref="B55:J56"/>
    <mergeCell ref="K55:U56"/>
    <mergeCell ref="Y55:AE56"/>
    <mergeCell ref="AF55:AP56"/>
    <mergeCell ref="BF49:BM51"/>
    <mergeCell ref="BN49:BS51"/>
    <mergeCell ref="BT49:BZ51"/>
    <mergeCell ref="CA49:CF51"/>
    <mergeCell ref="B51:J52"/>
    <mergeCell ref="K51:U52"/>
    <mergeCell ref="W51:AE52"/>
    <mergeCell ref="AF51:AP52"/>
    <mergeCell ref="D49:J50"/>
    <mergeCell ref="K49:U50"/>
    <mergeCell ref="W49:AE50"/>
    <mergeCell ref="AF49:AP50"/>
    <mergeCell ref="AR49:AY51"/>
    <mergeCell ref="AZ49:BE51"/>
    <mergeCell ref="BA38:BK39"/>
    <mergeCell ref="BO46:BU47"/>
    <mergeCell ref="BV46:CF47"/>
    <mergeCell ref="B47:J48"/>
    <mergeCell ref="K47:U48"/>
    <mergeCell ref="W47:AE48"/>
    <mergeCell ref="AF47:AP48"/>
    <mergeCell ref="O44:U45"/>
    <mergeCell ref="V44:AC45"/>
    <mergeCell ref="AD44:AJ45"/>
    <mergeCell ref="AK44:AP45"/>
    <mergeCell ref="BO44:BU45"/>
    <mergeCell ref="BV44:CF45"/>
    <mergeCell ref="BT33:BZ34"/>
    <mergeCell ref="C31:G36"/>
    <mergeCell ref="BV40:CF41"/>
    <mergeCell ref="I42:N45"/>
    <mergeCell ref="O42:U43"/>
    <mergeCell ref="V42:AC43"/>
    <mergeCell ref="AD42:AJ43"/>
    <mergeCell ref="AK42:AP43"/>
    <mergeCell ref="AT42:AZ43"/>
    <mergeCell ref="BA42:BK43"/>
    <mergeCell ref="BM42:BU43"/>
    <mergeCell ref="BV42:CF43"/>
    <mergeCell ref="O40:X41"/>
    <mergeCell ref="Y40:AG41"/>
    <mergeCell ref="AH40:AP41"/>
    <mergeCell ref="AR40:AZ41"/>
    <mergeCell ref="BA40:BK41"/>
    <mergeCell ref="BM40:BU41"/>
    <mergeCell ref="C38:G45"/>
    <mergeCell ref="J38:M41"/>
    <mergeCell ref="O38:X39"/>
    <mergeCell ref="Y38:AG39"/>
    <mergeCell ref="AH38:AP39"/>
    <mergeCell ref="AT38:AZ39"/>
    <mergeCell ref="BE31:BK32"/>
    <mergeCell ref="C23:G25"/>
    <mergeCell ref="I23:AP25"/>
    <mergeCell ref="BI23:BM23"/>
    <mergeCell ref="AY24:BH25"/>
    <mergeCell ref="BM38:BU39"/>
    <mergeCell ref="BV38:CF39"/>
    <mergeCell ref="CA33:CF34"/>
    <mergeCell ref="S34:W34"/>
    <mergeCell ref="I35:R36"/>
    <mergeCell ref="S35:W35"/>
    <mergeCell ref="X35:AF36"/>
    <mergeCell ref="AG35:AP36"/>
    <mergeCell ref="S36:W36"/>
    <mergeCell ref="AR36:AZ37"/>
    <mergeCell ref="BA36:BK37"/>
    <mergeCell ref="BM36:BU37"/>
    <mergeCell ref="BV36:CF37"/>
    <mergeCell ref="I33:R34"/>
    <mergeCell ref="S33:W33"/>
    <mergeCell ref="X33:AF34"/>
    <mergeCell ref="AG33:AP34"/>
    <mergeCell ref="BE33:BK34"/>
    <mergeCell ref="BL33:BS34"/>
    <mergeCell ref="BX27:CF28"/>
    <mergeCell ref="C28:G29"/>
    <mergeCell ref="I28:V29"/>
    <mergeCell ref="AD28:AP29"/>
    <mergeCell ref="BE29:BN30"/>
    <mergeCell ref="BO29:BW30"/>
    <mergeCell ref="BX29:CF30"/>
    <mergeCell ref="BW24:CF25"/>
    <mergeCell ref="BI25:BM25"/>
    <mergeCell ref="C26:G27"/>
    <mergeCell ref="I26:V27"/>
    <mergeCell ref="X26:AB29"/>
    <mergeCell ref="AD26:AP27"/>
    <mergeCell ref="AS27:AW34"/>
    <mergeCell ref="AZ27:BC30"/>
    <mergeCell ref="BE27:BN28"/>
    <mergeCell ref="BO27:BW28"/>
    <mergeCell ref="BL31:BS32"/>
    <mergeCell ref="BT31:BZ32"/>
    <mergeCell ref="CA31:CF32"/>
    <mergeCell ref="I31:R32"/>
    <mergeCell ref="S31:AF32"/>
    <mergeCell ref="AG31:AP32"/>
    <mergeCell ref="AY31:BD34"/>
    <mergeCell ref="AD18:AP18"/>
    <mergeCell ref="Y20:AB20"/>
    <mergeCell ref="AD20:AP20"/>
    <mergeCell ref="AS20:AW25"/>
    <mergeCell ref="AY20:BH21"/>
    <mergeCell ref="BI20:BV21"/>
    <mergeCell ref="BI24:BM24"/>
    <mergeCell ref="BN24:BV25"/>
    <mergeCell ref="C15:G18"/>
    <mergeCell ref="I15:V18"/>
    <mergeCell ref="AS15:AW16"/>
    <mergeCell ref="AY15:BL16"/>
    <mergeCell ref="BN15:BR18"/>
    <mergeCell ref="BT15:CF18"/>
    <mergeCell ref="AD16:AP16"/>
    <mergeCell ref="Y17:AB18"/>
    <mergeCell ref="AS17:AW18"/>
    <mergeCell ref="AY17:BL18"/>
    <mergeCell ref="BW20:CF21"/>
    <mergeCell ref="C21:AP22"/>
    <mergeCell ref="AY22:BH23"/>
    <mergeCell ref="BI22:BM22"/>
    <mergeCell ref="BN22:BV23"/>
    <mergeCell ref="BW22:CF23"/>
    <mergeCell ref="AR4:BB5"/>
    <mergeCell ref="B5:AP6"/>
    <mergeCell ref="BC5:CF5"/>
    <mergeCell ref="AS6:AW8"/>
    <mergeCell ref="AY6:BL8"/>
    <mergeCell ref="BN6:BR8"/>
    <mergeCell ref="BT6:CF8"/>
    <mergeCell ref="C8:G9"/>
    <mergeCell ref="AS9:AW11"/>
    <mergeCell ref="AY9:CF10"/>
    <mergeCell ref="X10:AF10"/>
    <mergeCell ref="C11:G12"/>
    <mergeCell ref="AY11:CF11"/>
    <mergeCell ref="H12:V12"/>
    <mergeCell ref="Y12:AB12"/>
    <mergeCell ref="AD12:AP12"/>
    <mergeCell ref="AS12:AW14"/>
    <mergeCell ref="AY12:CF14"/>
    <mergeCell ref="AD14:AP14"/>
  </mergeCells>
  <phoneticPr fontId="10"/>
  <printOptions horizontalCentered="1"/>
  <pageMargins left="0.70866141732283472" right="0.70866141732283472" top="0.74803149606299213" bottom="0.74803149606299213" header="0.31496062992125984" footer="0.31496062992125984"/>
  <pageSetup paperSize="8" scale="89" orientation="landscape"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86"/>
  <sheetViews>
    <sheetView view="pageBreakPreview" zoomScale="80" zoomScaleNormal="100" zoomScaleSheetLayoutView="80" workbookViewId="0"/>
  </sheetViews>
  <sheetFormatPr defaultRowHeight="13.2"/>
  <cols>
    <col min="1" max="1" width="4.6640625" style="1223" customWidth="1"/>
    <col min="2" max="5" width="5.6640625" style="1223" customWidth="1"/>
    <col min="6" max="8" width="2.6640625" style="1223" customWidth="1"/>
    <col min="9" max="9" width="4.6640625" style="1223" customWidth="1"/>
    <col min="10" max="12" width="6.6640625" style="1223" customWidth="1"/>
    <col min="13" max="13" width="13.44140625" style="1223" customWidth="1"/>
    <col min="14" max="15" width="13.77734375" style="1223" customWidth="1"/>
    <col min="16" max="18" width="20.33203125" style="1223" customWidth="1"/>
    <col min="19" max="19" width="12.6640625" style="1223" customWidth="1"/>
    <col min="20" max="20" width="10.6640625" style="1223" customWidth="1"/>
    <col min="21" max="21" width="4" style="1200" customWidth="1"/>
    <col min="22" max="252" width="9" style="1200"/>
    <col min="253" max="253" width="4.6640625" style="1200" customWidth="1"/>
    <col min="254" max="257" width="5.6640625" style="1200" customWidth="1"/>
    <col min="258" max="260" width="2.6640625" style="1200" customWidth="1"/>
    <col min="261" max="261" width="4.6640625" style="1200" customWidth="1"/>
    <col min="262" max="264" width="6.6640625" style="1200" customWidth="1"/>
    <col min="265" max="265" width="13.44140625" style="1200" customWidth="1"/>
    <col min="266" max="267" width="13.77734375" style="1200" customWidth="1"/>
    <col min="268" max="268" width="17.6640625" style="1200" customWidth="1"/>
    <col min="269" max="269" width="3.88671875" style="1200" customWidth="1"/>
    <col min="270" max="270" width="2.33203125" style="1200" customWidth="1"/>
    <col min="271" max="271" width="2.44140625" style="1200" customWidth="1"/>
    <col min="272" max="272" width="5.6640625" style="1200" customWidth="1"/>
    <col min="273" max="273" width="4.21875" style="1200" customWidth="1"/>
    <col min="274" max="274" width="17.6640625" style="1200" customWidth="1"/>
    <col min="275" max="275" width="12.6640625" style="1200" customWidth="1"/>
    <col min="276" max="276" width="10.6640625" style="1200" customWidth="1"/>
    <col min="277" max="277" width="12.109375" style="1200" customWidth="1"/>
    <col min="278" max="508" width="9" style="1200"/>
    <col min="509" max="509" width="4.6640625" style="1200" customWidth="1"/>
    <col min="510" max="513" width="5.6640625" style="1200" customWidth="1"/>
    <col min="514" max="516" width="2.6640625" style="1200" customWidth="1"/>
    <col min="517" max="517" width="4.6640625" style="1200" customWidth="1"/>
    <col min="518" max="520" width="6.6640625" style="1200" customWidth="1"/>
    <col min="521" max="521" width="13.44140625" style="1200" customWidth="1"/>
    <col min="522" max="523" width="13.77734375" style="1200" customWidth="1"/>
    <col min="524" max="524" width="17.6640625" style="1200" customWidth="1"/>
    <col min="525" max="525" width="3.88671875" style="1200" customWidth="1"/>
    <col min="526" max="526" width="2.33203125" style="1200" customWidth="1"/>
    <col min="527" max="527" width="2.44140625" style="1200" customWidth="1"/>
    <col min="528" max="528" width="5.6640625" style="1200" customWidth="1"/>
    <col min="529" max="529" width="4.21875" style="1200" customWidth="1"/>
    <col min="530" max="530" width="17.6640625" style="1200" customWidth="1"/>
    <col min="531" max="531" width="12.6640625" style="1200" customWidth="1"/>
    <col min="532" max="532" width="10.6640625" style="1200" customWidth="1"/>
    <col min="533" max="533" width="12.109375" style="1200" customWidth="1"/>
    <col min="534" max="764" width="9" style="1200"/>
    <col min="765" max="765" width="4.6640625" style="1200" customWidth="1"/>
    <col min="766" max="769" width="5.6640625" style="1200" customWidth="1"/>
    <col min="770" max="772" width="2.6640625" style="1200" customWidth="1"/>
    <col min="773" max="773" width="4.6640625" style="1200" customWidth="1"/>
    <col min="774" max="776" width="6.6640625" style="1200" customWidth="1"/>
    <col min="777" max="777" width="13.44140625" style="1200" customWidth="1"/>
    <col min="778" max="779" width="13.77734375" style="1200" customWidth="1"/>
    <col min="780" max="780" width="17.6640625" style="1200" customWidth="1"/>
    <col min="781" max="781" width="3.88671875" style="1200" customWidth="1"/>
    <col min="782" max="782" width="2.33203125" style="1200" customWidth="1"/>
    <col min="783" max="783" width="2.44140625" style="1200" customWidth="1"/>
    <col min="784" max="784" width="5.6640625" style="1200" customWidth="1"/>
    <col min="785" max="785" width="4.21875" style="1200" customWidth="1"/>
    <col min="786" max="786" width="17.6640625" style="1200" customWidth="1"/>
    <col min="787" max="787" width="12.6640625" style="1200" customWidth="1"/>
    <col min="788" max="788" width="10.6640625" style="1200" customWidth="1"/>
    <col min="789" max="789" width="12.109375" style="1200" customWidth="1"/>
    <col min="790" max="1020" width="9" style="1200"/>
    <col min="1021" max="1021" width="4.6640625" style="1200" customWidth="1"/>
    <col min="1022" max="1025" width="5.6640625" style="1200" customWidth="1"/>
    <col min="1026" max="1028" width="2.6640625" style="1200" customWidth="1"/>
    <col min="1029" max="1029" width="4.6640625" style="1200" customWidth="1"/>
    <col min="1030" max="1032" width="6.6640625" style="1200" customWidth="1"/>
    <col min="1033" max="1033" width="13.44140625" style="1200" customWidth="1"/>
    <col min="1034" max="1035" width="13.77734375" style="1200" customWidth="1"/>
    <col min="1036" max="1036" width="17.6640625" style="1200" customWidth="1"/>
    <col min="1037" max="1037" width="3.88671875" style="1200" customWidth="1"/>
    <col min="1038" max="1038" width="2.33203125" style="1200" customWidth="1"/>
    <col min="1039" max="1039" width="2.44140625" style="1200" customWidth="1"/>
    <col min="1040" max="1040" width="5.6640625" style="1200" customWidth="1"/>
    <col min="1041" max="1041" width="4.21875" style="1200" customWidth="1"/>
    <col min="1042" max="1042" width="17.6640625" style="1200" customWidth="1"/>
    <col min="1043" max="1043" width="12.6640625" style="1200" customWidth="1"/>
    <col min="1044" max="1044" width="10.6640625" style="1200" customWidth="1"/>
    <col min="1045" max="1045" width="12.109375" style="1200" customWidth="1"/>
    <col min="1046" max="1276" width="9" style="1200"/>
    <col min="1277" max="1277" width="4.6640625" style="1200" customWidth="1"/>
    <col min="1278" max="1281" width="5.6640625" style="1200" customWidth="1"/>
    <col min="1282" max="1284" width="2.6640625" style="1200" customWidth="1"/>
    <col min="1285" max="1285" width="4.6640625" style="1200" customWidth="1"/>
    <col min="1286" max="1288" width="6.6640625" style="1200" customWidth="1"/>
    <col min="1289" max="1289" width="13.44140625" style="1200" customWidth="1"/>
    <col min="1290" max="1291" width="13.77734375" style="1200" customWidth="1"/>
    <col min="1292" max="1292" width="17.6640625" style="1200" customWidth="1"/>
    <col min="1293" max="1293" width="3.88671875" style="1200" customWidth="1"/>
    <col min="1294" max="1294" width="2.33203125" style="1200" customWidth="1"/>
    <col min="1295" max="1295" width="2.44140625" style="1200" customWidth="1"/>
    <col min="1296" max="1296" width="5.6640625" style="1200" customWidth="1"/>
    <col min="1297" max="1297" width="4.21875" style="1200" customWidth="1"/>
    <col min="1298" max="1298" width="17.6640625" style="1200" customWidth="1"/>
    <col min="1299" max="1299" width="12.6640625" style="1200" customWidth="1"/>
    <col min="1300" max="1300" width="10.6640625" style="1200" customWidth="1"/>
    <col min="1301" max="1301" width="12.109375" style="1200" customWidth="1"/>
    <col min="1302" max="1532" width="9" style="1200"/>
    <col min="1533" max="1533" width="4.6640625" style="1200" customWidth="1"/>
    <col min="1534" max="1537" width="5.6640625" style="1200" customWidth="1"/>
    <col min="1538" max="1540" width="2.6640625" style="1200" customWidth="1"/>
    <col min="1541" max="1541" width="4.6640625" style="1200" customWidth="1"/>
    <col min="1542" max="1544" width="6.6640625" style="1200" customWidth="1"/>
    <col min="1545" max="1545" width="13.44140625" style="1200" customWidth="1"/>
    <col min="1546" max="1547" width="13.77734375" style="1200" customWidth="1"/>
    <col min="1548" max="1548" width="17.6640625" style="1200" customWidth="1"/>
    <col min="1549" max="1549" width="3.88671875" style="1200" customWidth="1"/>
    <col min="1550" max="1550" width="2.33203125" style="1200" customWidth="1"/>
    <col min="1551" max="1551" width="2.44140625" style="1200" customWidth="1"/>
    <col min="1552" max="1552" width="5.6640625" style="1200" customWidth="1"/>
    <col min="1553" max="1553" width="4.21875" style="1200" customWidth="1"/>
    <col min="1554" max="1554" width="17.6640625" style="1200" customWidth="1"/>
    <col min="1555" max="1555" width="12.6640625" style="1200" customWidth="1"/>
    <col min="1556" max="1556" width="10.6640625" style="1200" customWidth="1"/>
    <col min="1557" max="1557" width="12.109375" style="1200" customWidth="1"/>
    <col min="1558" max="1788" width="9" style="1200"/>
    <col min="1789" max="1789" width="4.6640625" style="1200" customWidth="1"/>
    <col min="1790" max="1793" width="5.6640625" style="1200" customWidth="1"/>
    <col min="1794" max="1796" width="2.6640625" style="1200" customWidth="1"/>
    <col min="1797" max="1797" width="4.6640625" style="1200" customWidth="1"/>
    <col min="1798" max="1800" width="6.6640625" style="1200" customWidth="1"/>
    <col min="1801" max="1801" width="13.44140625" style="1200" customWidth="1"/>
    <col min="1802" max="1803" width="13.77734375" style="1200" customWidth="1"/>
    <col min="1804" max="1804" width="17.6640625" style="1200" customWidth="1"/>
    <col min="1805" max="1805" width="3.88671875" style="1200" customWidth="1"/>
    <col min="1806" max="1806" width="2.33203125" style="1200" customWidth="1"/>
    <col min="1807" max="1807" width="2.44140625" style="1200" customWidth="1"/>
    <col min="1808" max="1808" width="5.6640625" style="1200" customWidth="1"/>
    <col min="1809" max="1809" width="4.21875" style="1200" customWidth="1"/>
    <col min="1810" max="1810" width="17.6640625" style="1200" customWidth="1"/>
    <col min="1811" max="1811" width="12.6640625" style="1200" customWidth="1"/>
    <col min="1812" max="1812" width="10.6640625" style="1200" customWidth="1"/>
    <col min="1813" max="1813" width="12.109375" style="1200" customWidth="1"/>
    <col min="1814" max="2044" width="9" style="1200"/>
    <col min="2045" max="2045" width="4.6640625" style="1200" customWidth="1"/>
    <col min="2046" max="2049" width="5.6640625" style="1200" customWidth="1"/>
    <col min="2050" max="2052" width="2.6640625" style="1200" customWidth="1"/>
    <col min="2053" max="2053" width="4.6640625" style="1200" customWidth="1"/>
    <col min="2054" max="2056" width="6.6640625" style="1200" customWidth="1"/>
    <col min="2057" max="2057" width="13.44140625" style="1200" customWidth="1"/>
    <col min="2058" max="2059" width="13.77734375" style="1200" customWidth="1"/>
    <col min="2060" max="2060" width="17.6640625" style="1200" customWidth="1"/>
    <col min="2061" max="2061" width="3.88671875" style="1200" customWidth="1"/>
    <col min="2062" max="2062" width="2.33203125" style="1200" customWidth="1"/>
    <col min="2063" max="2063" width="2.44140625" style="1200" customWidth="1"/>
    <col min="2064" max="2064" width="5.6640625" style="1200" customWidth="1"/>
    <col min="2065" max="2065" width="4.21875" style="1200" customWidth="1"/>
    <col min="2066" max="2066" width="17.6640625" style="1200" customWidth="1"/>
    <col min="2067" max="2067" width="12.6640625" style="1200" customWidth="1"/>
    <col min="2068" max="2068" width="10.6640625" style="1200" customWidth="1"/>
    <col min="2069" max="2069" width="12.109375" style="1200" customWidth="1"/>
    <col min="2070" max="2300" width="9" style="1200"/>
    <col min="2301" max="2301" width="4.6640625" style="1200" customWidth="1"/>
    <col min="2302" max="2305" width="5.6640625" style="1200" customWidth="1"/>
    <col min="2306" max="2308" width="2.6640625" style="1200" customWidth="1"/>
    <col min="2309" max="2309" width="4.6640625" style="1200" customWidth="1"/>
    <col min="2310" max="2312" width="6.6640625" style="1200" customWidth="1"/>
    <col min="2313" max="2313" width="13.44140625" style="1200" customWidth="1"/>
    <col min="2314" max="2315" width="13.77734375" style="1200" customWidth="1"/>
    <col min="2316" max="2316" width="17.6640625" style="1200" customWidth="1"/>
    <col min="2317" max="2317" width="3.88671875" style="1200" customWidth="1"/>
    <col min="2318" max="2318" width="2.33203125" style="1200" customWidth="1"/>
    <col min="2319" max="2319" width="2.44140625" style="1200" customWidth="1"/>
    <col min="2320" max="2320" width="5.6640625" style="1200" customWidth="1"/>
    <col min="2321" max="2321" width="4.21875" style="1200" customWidth="1"/>
    <col min="2322" max="2322" width="17.6640625" style="1200" customWidth="1"/>
    <col min="2323" max="2323" width="12.6640625" style="1200" customWidth="1"/>
    <col min="2324" max="2324" width="10.6640625" style="1200" customWidth="1"/>
    <col min="2325" max="2325" width="12.109375" style="1200" customWidth="1"/>
    <col min="2326" max="2556" width="9" style="1200"/>
    <col min="2557" max="2557" width="4.6640625" style="1200" customWidth="1"/>
    <col min="2558" max="2561" width="5.6640625" style="1200" customWidth="1"/>
    <col min="2562" max="2564" width="2.6640625" style="1200" customWidth="1"/>
    <col min="2565" max="2565" width="4.6640625" style="1200" customWidth="1"/>
    <col min="2566" max="2568" width="6.6640625" style="1200" customWidth="1"/>
    <col min="2569" max="2569" width="13.44140625" style="1200" customWidth="1"/>
    <col min="2570" max="2571" width="13.77734375" style="1200" customWidth="1"/>
    <col min="2572" max="2572" width="17.6640625" style="1200" customWidth="1"/>
    <col min="2573" max="2573" width="3.88671875" style="1200" customWidth="1"/>
    <col min="2574" max="2574" width="2.33203125" style="1200" customWidth="1"/>
    <col min="2575" max="2575" width="2.44140625" style="1200" customWidth="1"/>
    <col min="2576" max="2576" width="5.6640625" style="1200" customWidth="1"/>
    <col min="2577" max="2577" width="4.21875" style="1200" customWidth="1"/>
    <col min="2578" max="2578" width="17.6640625" style="1200" customWidth="1"/>
    <col min="2579" max="2579" width="12.6640625" style="1200" customWidth="1"/>
    <col min="2580" max="2580" width="10.6640625" style="1200" customWidth="1"/>
    <col min="2581" max="2581" width="12.109375" style="1200" customWidth="1"/>
    <col min="2582" max="2812" width="9" style="1200"/>
    <col min="2813" max="2813" width="4.6640625" style="1200" customWidth="1"/>
    <col min="2814" max="2817" width="5.6640625" style="1200" customWidth="1"/>
    <col min="2818" max="2820" width="2.6640625" style="1200" customWidth="1"/>
    <col min="2821" max="2821" width="4.6640625" style="1200" customWidth="1"/>
    <col min="2822" max="2824" width="6.6640625" style="1200" customWidth="1"/>
    <col min="2825" max="2825" width="13.44140625" style="1200" customWidth="1"/>
    <col min="2826" max="2827" width="13.77734375" style="1200" customWidth="1"/>
    <col min="2828" max="2828" width="17.6640625" style="1200" customWidth="1"/>
    <col min="2829" max="2829" width="3.88671875" style="1200" customWidth="1"/>
    <col min="2830" max="2830" width="2.33203125" style="1200" customWidth="1"/>
    <col min="2831" max="2831" width="2.44140625" style="1200" customWidth="1"/>
    <col min="2832" max="2832" width="5.6640625" style="1200" customWidth="1"/>
    <col min="2833" max="2833" width="4.21875" style="1200" customWidth="1"/>
    <col min="2834" max="2834" width="17.6640625" style="1200" customWidth="1"/>
    <col min="2835" max="2835" width="12.6640625" style="1200" customWidth="1"/>
    <col min="2836" max="2836" width="10.6640625" style="1200" customWidth="1"/>
    <col min="2837" max="2837" width="12.109375" style="1200" customWidth="1"/>
    <col min="2838" max="3068" width="9" style="1200"/>
    <col min="3069" max="3069" width="4.6640625" style="1200" customWidth="1"/>
    <col min="3070" max="3073" width="5.6640625" style="1200" customWidth="1"/>
    <col min="3074" max="3076" width="2.6640625" style="1200" customWidth="1"/>
    <col min="3077" max="3077" width="4.6640625" style="1200" customWidth="1"/>
    <col min="3078" max="3080" width="6.6640625" style="1200" customWidth="1"/>
    <col min="3081" max="3081" width="13.44140625" style="1200" customWidth="1"/>
    <col min="3082" max="3083" width="13.77734375" style="1200" customWidth="1"/>
    <col min="3084" max="3084" width="17.6640625" style="1200" customWidth="1"/>
    <col min="3085" max="3085" width="3.88671875" style="1200" customWidth="1"/>
    <col min="3086" max="3086" width="2.33203125" style="1200" customWidth="1"/>
    <col min="3087" max="3087" width="2.44140625" style="1200" customWidth="1"/>
    <col min="3088" max="3088" width="5.6640625" style="1200" customWidth="1"/>
    <col min="3089" max="3089" width="4.21875" style="1200" customWidth="1"/>
    <col min="3090" max="3090" width="17.6640625" style="1200" customWidth="1"/>
    <col min="3091" max="3091" width="12.6640625" style="1200" customWidth="1"/>
    <col min="3092" max="3092" width="10.6640625" style="1200" customWidth="1"/>
    <col min="3093" max="3093" width="12.109375" style="1200" customWidth="1"/>
    <col min="3094" max="3324" width="9" style="1200"/>
    <col min="3325" max="3325" width="4.6640625" style="1200" customWidth="1"/>
    <col min="3326" max="3329" width="5.6640625" style="1200" customWidth="1"/>
    <col min="3330" max="3332" width="2.6640625" style="1200" customWidth="1"/>
    <col min="3333" max="3333" width="4.6640625" style="1200" customWidth="1"/>
    <col min="3334" max="3336" width="6.6640625" style="1200" customWidth="1"/>
    <col min="3337" max="3337" width="13.44140625" style="1200" customWidth="1"/>
    <col min="3338" max="3339" width="13.77734375" style="1200" customWidth="1"/>
    <col min="3340" max="3340" width="17.6640625" style="1200" customWidth="1"/>
    <col min="3341" max="3341" width="3.88671875" style="1200" customWidth="1"/>
    <col min="3342" max="3342" width="2.33203125" style="1200" customWidth="1"/>
    <col min="3343" max="3343" width="2.44140625" style="1200" customWidth="1"/>
    <col min="3344" max="3344" width="5.6640625" style="1200" customWidth="1"/>
    <col min="3345" max="3345" width="4.21875" style="1200" customWidth="1"/>
    <col min="3346" max="3346" width="17.6640625" style="1200" customWidth="1"/>
    <col min="3347" max="3347" width="12.6640625" style="1200" customWidth="1"/>
    <col min="3348" max="3348" width="10.6640625" style="1200" customWidth="1"/>
    <col min="3349" max="3349" width="12.109375" style="1200" customWidth="1"/>
    <col min="3350" max="3580" width="9" style="1200"/>
    <col min="3581" max="3581" width="4.6640625" style="1200" customWidth="1"/>
    <col min="3582" max="3585" width="5.6640625" style="1200" customWidth="1"/>
    <col min="3586" max="3588" width="2.6640625" style="1200" customWidth="1"/>
    <col min="3589" max="3589" width="4.6640625" style="1200" customWidth="1"/>
    <col min="3590" max="3592" width="6.6640625" style="1200" customWidth="1"/>
    <col min="3593" max="3593" width="13.44140625" style="1200" customWidth="1"/>
    <col min="3594" max="3595" width="13.77734375" style="1200" customWidth="1"/>
    <col min="3596" max="3596" width="17.6640625" style="1200" customWidth="1"/>
    <col min="3597" max="3597" width="3.88671875" style="1200" customWidth="1"/>
    <col min="3598" max="3598" width="2.33203125" style="1200" customWidth="1"/>
    <col min="3599" max="3599" width="2.44140625" style="1200" customWidth="1"/>
    <col min="3600" max="3600" width="5.6640625" style="1200" customWidth="1"/>
    <col min="3601" max="3601" width="4.21875" style="1200" customWidth="1"/>
    <col min="3602" max="3602" width="17.6640625" style="1200" customWidth="1"/>
    <col min="3603" max="3603" width="12.6640625" style="1200" customWidth="1"/>
    <col min="3604" max="3604" width="10.6640625" style="1200" customWidth="1"/>
    <col min="3605" max="3605" width="12.109375" style="1200" customWidth="1"/>
    <col min="3606" max="3836" width="9" style="1200"/>
    <col min="3837" max="3837" width="4.6640625" style="1200" customWidth="1"/>
    <col min="3838" max="3841" width="5.6640625" style="1200" customWidth="1"/>
    <col min="3842" max="3844" width="2.6640625" style="1200" customWidth="1"/>
    <col min="3845" max="3845" width="4.6640625" style="1200" customWidth="1"/>
    <col min="3846" max="3848" width="6.6640625" style="1200" customWidth="1"/>
    <col min="3849" max="3849" width="13.44140625" style="1200" customWidth="1"/>
    <col min="3850" max="3851" width="13.77734375" style="1200" customWidth="1"/>
    <col min="3852" max="3852" width="17.6640625" style="1200" customWidth="1"/>
    <col min="3853" max="3853" width="3.88671875" style="1200" customWidth="1"/>
    <col min="3854" max="3854" width="2.33203125" style="1200" customWidth="1"/>
    <col min="3855" max="3855" width="2.44140625" style="1200" customWidth="1"/>
    <col min="3856" max="3856" width="5.6640625" style="1200" customWidth="1"/>
    <col min="3857" max="3857" width="4.21875" style="1200" customWidth="1"/>
    <col min="3858" max="3858" width="17.6640625" style="1200" customWidth="1"/>
    <col min="3859" max="3859" width="12.6640625" style="1200" customWidth="1"/>
    <col min="3860" max="3860" width="10.6640625" style="1200" customWidth="1"/>
    <col min="3861" max="3861" width="12.109375" style="1200" customWidth="1"/>
    <col min="3862" max="4092" width="9" style="1200"/>
    <col min="4093" max="4093" width="4.6640625" style="1200" customWidth="1"/>
    <col min="4094" max="4097" width="5.6640625" style="1200" customWidth="1"/>
    <col min="4098" max="4100" width="2.6640625" style="1200" customWidth="1"/>
    <col min="4101" max="4101" width="4.6640625" style="1200" customWidth="1"/>
    <col min="4102" max="4104" width="6.6640625" style="1200" customWidth="1"/>
    <col min="4105" max="4105" width="13.44140625" style="1200" customWidth="1"/>
    <col min="4106" max="4107" width="13.77734375" style="1200" customWidth="1"/>
    <col min="4108" max="4108" width="17.6640625" style="1200" customWidth="1"/>
    <col min="4109" max="4109" width="3.88671875" style="1200" customWidth="1"/>
    <col min="4110" max="4110" width="2.33203125" style="1200" customWidth="1"/>
    <col min="4111" max="4111" width="2.44140625" style="1200" customWidth="1"/>
    <col min="4112" max="4112" width="5.6640625" style="1200" customWidth="1"/>
    <col min="4113" max="4113" width="4.21875" style="1200" customWidth="1"/>
    <col min="4114" max="4114" width="17.6640625" style="1200" customWidth="1"/>
    <col min="4115" max="4115" width="12.6640625" style="1200" customWidth="1"/>
    <col min="4116" max="4116" width="10.6640625" style="1200" customWidth="1"/>
    <col min="4117" max="4117" width="12.109375" style="1200" customWidth="1"/>
    <col min="4118" max="4348" width="9" style="1200"/>
    <col min="4349" max="4349" width="4.6640625" style="1200" customWidth="1"/>
    <col min="4350" max="4353" width="5.6640625" style="1200" customWidth="1"/>
    <col min="4354" max="4356" width="2.6640625" style="1200" customWidth="1"/>
    <col min="4357" max="4357" width="4.6640625" style="1200" customWidth="1"/>
    <col min="4358" max="4360" width="6.6640625" style="1200" customWidth="1"/>
    <col min="4361" max="4361" width="13.44140625" style="1200" customWidth="1"/>
    <col min="4362" max="4363" width="13.77734375" style="1200" customWidth="1"/>
    <col min="4364" max="4364" width="17.6640625" style="1200" customWidth="1"/>
    <col min="4365" max="4365" width="3.88671875" style="1200" customWidth="1"/>
    <col min="4366" max="4366" width="2.33203125" style="1200" customWidth="1"/>
    <col min="4367" max="4367" width="2.44140625" style="1200" customWidth="1"/>
    <col min="4368" max="4368" width="5.6640625" style="1200" customWidth="1"/>
    <col min="4369" max="4369" width="4.21875" style="1200" customWidth="1"/>
    <col min="4370" max="4370" width="17.6640625" style="1200" customWidth="1"/>
    <col min="4371" max="4371" width="12.6640625" style="1200" customWidth="1"/>
    <col min="4372" max="4372" width="10.6640625" style="1200" customWidth="1"/>
    <col min="4373" max="4373" width="12.109375" style="1200" customWidth="1"/>
    <col min="4374" max="4604" width="9" style="1200"/>
    <col min="4605" max="4605" width="4.6640625" style="1200" customWidth="1"/>
    <col min="4606" max="4609" width="5.6640625" style="1200" customWidth="1"/>
    <col min="4610" max="4612" width="2.6640625" style="1200" customWidth="1"/>
    <col min="4613" max="4613" width="4.6640625" style="1200" customWidth="1"/>
    <col min="4614" max="4616" width="6.6640625" style="1200" customWidth="1"/>
    <col min="4617" max="4617" width="13.44140625" style="1200" customWidth="1"/>
    <col min="4618" max="4619" width="13.77734375" style="1200" customWidth="1"/>
    <col min="4620" max="4620" width="17.6640625" style="1200" customWidth="1"/>
    <col min="4621" max="4621" width="3.88671875" style="1200" customWidth="1"/>
    <col min="4622" max="4622" width="2.33203125" style="1200" customWidth="1"/>
    <col min="4623" max="4623" width="2.44140625" style="1200" customWidth="1"/>
    <col min="4624" max="4624" width="5.6640625" style="1200" customWidth="1"/>
    <col min="4625" max="4625" width="4.21875" style="1200" customWidth="1"/>
    <col min="4626" max="4626" width="17.6640625" style="1200" customWidth="1"/>
    <col min="4627" max="4627" width="12.6640625" style="1200" customWidth="1"/>
    <col min="4628" max="4628" width="10.6640625" style="1200" customWidth="1"/>
    <col min="4629" max="4629" width="12.109375" style="1200" customWidth="1"/>
    <col min="4630" max="4860" width="9" style="1200"/>
    <col min="4861" max="4861" width="4.6640625" style="1200" customWidth="1"/>
    <col min="4862" max="4865" width="5.6640625" style="1200" customWidth="1"/>
    <col min="4866" max="4868" width="2.6640625" style="1200" customWidth="1"/>
    <col min="4869" max="4869" width="4.6640625" style="1200" customWidth="1"/>
    <col min="4870" max="4872" width="6.6640625" style="1200" customWidth="1"/>
    <col min="4873" max="4873" width="13.44140625" style="1200" customWidth="1"/>
    <col min="4874" max="4875" width="13.77734375" style="1200" customWidth="1"/>
    <col min="4876" max="4876" width="17.6640625" style="1200" customWidth="1"/>
    <col min="4877" max="4877" width="3.88671875" style="1200" customWidth="1"/>
    <col min="4878" max="4878" width="2.33203125" style="1200" customWidth="1"/>
    <col min="4879" max="4879" width="2.44140625" style="1200" customWidth="1"/>
    <col min="4880" max="4880" width="5.6640625" style="1200" customWidth="1"/>
    <col min="4881" max="4881" width="4.21875" style="1200" customWidth="1"/>
    <col min="4882" max="4882" width="17.6640625" style="1200" customWidth="1"/>
    <col min="4883" max="4883" width="12.6640625" style="1200" customWidth="1"/>
    <col min="4884" max="4884" width="10.6640625" style="1200" customWidth="1"/>
    <col min="4885" max="4885" width="12.109375" style="1200" customWidth="1"/>
    <col min="4886" max="5116" width="9" style="1200"/>
    <col min="5117" max="5117" width="4.6640625" style="1200" customWidth="1"/>
    <col min="5118" max="5121" width="5.6640625" style="1200" customWidth="1"/>
    <col min="5122" max="5124" width="2.6640625" style="1200" customWidth="1"/>
    <col min="5125" max="5125" width="4.6640625" style="1200" customWidth="1"/>
    <col min="5126" max="5128" width="6.6640625" style="1200" customWidth="1"/>
    <col min="5129" max="5129" width="13.44140625" style="1200" customWidth="1"/>
    <col min="5130" max="5131" width="13.77734375" style="1200" customWidth="1"/>
    <col min="5132" max="5132" width="17.6640625" style="1200" customWidth="1"/>
    <col min="5133" max="5133" width="3.88671875" style="1200" customWidth="1"/>
    <col min="5134" max="5134" width="2.33203125" style="1200" customWidth="1"/>
    <col min="5135" max="5135" width="2.44140625" style="1200" customWidth="1"/>
    <col min="5136" max="5136" width="5.6640625" style="1200" customWidth="1"/>
    <col min="5137" max="5137" width="4.21875" style="1200" customWidth="1"/>
    <col min="5138" max="5138" width="17.6640625" style="1200" customWidth="1"/>
    <col min="5139" max="5139" width="12.6640625" style="1200" customWidth="1"/>
    <col min="5140" max="5140" width="10.6640625" style="1200" customWidth="1"/>
    <col min="5141" max="5141" width="12.109375" style="1200" customWidth="1"/>
    <col min="5142" max="5372" width="9" style="1200"/>
    <col min="5373" max="5373" width="4.6640625" style="1200" customWidth="1"/>
    <col min="5374" max="5377" width="5.6640625" style="1200" customWidth="1"/>
    <col min="5378" max="5380" width="2.6640625" style="1200" customWidth="1"/>
    <col min="5381" max="5381" width="4.6640625" style="1200" customWidth="1"/>
    <col min="5382" max="5384" width="6.6640625" style="1200" customWidth="1"/>
    <col min="5385" max="5385" width="13.44140625" style="1200" customWidth="1"/>
    <col min="5386" max="5387" width="13.77734375" style="1200" customWidth="1"/>
    <col min="5388" max="5388" width="17.6640625" style="1200" customWidth="1"/>
    <col min="5389" max="5389" width="3.88671875" style="1200" customWidth="1"/>
    <col min="5390" max="5390" width="2.33203125" style="1200" customWidth="1"/>
    <col min="5391" max="5391" width="2.44140625" style="1200" customWidth="1"/>
    <col min="5392" max="5392" width="5.6640625" style="1200" customWidth="1"/>
    <col min="5393" max="5393" width="4.21875" style="1200" customWidth="1"/>
    <col min="5394" max="5394" width="17.6640625" style="1200" customWidth="1"/>
    <col min="5395" max="5395" width="12.6640625" style="1200" customWidth="1"/>
    <col min="5396" max="5396" width="10.6640625" style="1200" customWidth="1"/>
    <col min="5397" max="5397" width="12.109375" style="1200" customWidth="1"/>
    <col min="5398" max="5628" width="9" style="1200"/>
    <col min="5629" max="5629" width="4.6640625" style="1200" customWidth="1"/>
    <col min="5630" max="5633" width="5.6640625" style="1200" customWidth="1"/>
    <col min="5634" max="5636" width="2.6640625" style="1200" customWidth="1"/>
    <col min="5637" max="5637" width="4.6640625" style="1200" customWidth="1"/>
    <col min="5638" max="5640" width="6.6640625" style="1200" customWidth="1"/>
    <col min="5641" max="5641" width="13.44140625" style="1200" customWidth="1"/>
    <col min="5642" max="5643" width="13.77734375" style="1200" customWidth="1"/>
    <col min="5644" max="5644" width="17.6640625" style="1200" customWidth="1"/>
    <col min="5645" max="5645" width="3.88671875" style="1200" customWidth="1"/>
    <col min="5646" max="5646" width="2.33203125" style="1200" customWidth="1"/>
    <col min="5647" max="5647" width="2.44140625" style="1200" customWidth="1"/>
    <col min="5648" max="5648" width="5.6640625" style="1200" customWidth="1"/>
    <col min="5649" max="5649" width="4.21875" style="1200" customWidth="1"/>
    <col min="5650" max="5650" width="17.6640625" style="1200" customWidth="1"/>
    <col min="5651" max="5651" width="12.6640625" style="1200" customWidth="1"/>
    <col min="5652" max="5652" width="10.6640625" style="1200" customWidth="1"/>
    <col min="5653" max="5653" width="12.109375" style="1200" customWidth="1"/>
    <col min="5654" max="5884" width="9" style="1200"/>
    <col min="5885" max="5885" width="4.6640625" style="1200" customWidth="1"/>
    <col min="5886" max="5889" width="5.6640625" style="1200" customWidth="1"/>
    <col min="5890" max="5892" width="2.6640625" style="1200" customWidth="1"/>
    <col min="5893" max="5893" width="4.6640625" style="1200" customWidth="1"/>
    <col min="5894" max="5896" width="6.6640625" style="1200" customWidth="1"/>
    <col min="5897" max="5897" width="13.44140625" style="1200" customWidth="1"/>
    <col min="5898" max="5899" width="13.77734375" style="1200" customWidth="1"/>
    <col min="5900" max="5900" width="17.6640625" style="1200" customWidth="1"/>
    <col min="5901" max="5901" width="3.88671875" style="1200" customWidth="1"/>
    <col min="5902" max="5902" width="2.33203125" style="1200" customWidth="1"/>
    <col min="5903" max="5903" width="2.44140625" style="1200" customWidth="1"/>
    <col min="5904" max="5904" width="5.6640625" style="1200" customWidth="1"/>
    <col min="5905" max="5905" width="4.21875" style="1200" customWidth="1"/>
    <col min="5906" max="5906" width="17.6640625" style="1200" customWidth="1"/>
    <col min="5907" max="5907" width="12.6640625" style="1200" customWidth="1"/>
    <col min="5908" max="5908" width="10.6640625" style="1200" customWidth="1"/>
    <col min="5909" max="5909" width="12.109375" style="1200" customWidth="1"/>
    <col min="5910" max="6140" width="9" style="1200"/>
    <col min="6141" max="6141" width="4.6640625" style="1200" customWidth="1"/>
    <col min="6142" max="6145" width="5.6640625" style="1200" customWidth="1"/>
    <col min="6146" max="6148" width="2.6640625" style="1200" customWidth="1"/>
    <col min="6149" max="6149" width="4.6640625" style="1200" customWidth="1"/>
    <col min="6150" max="6152" width="6.6640625" style="1200" customWidth="1"/>
    <col min="6153" max="6153" width="13.44140625" style="1200" customWidth="1"/>
    <col min="6154" max="6155" width="13.77734375" style="1200" customWidth="1"/>
    <col min="6156" max="6156" width="17.6640625" style="1200" customWidth="1"/>
    <col min="6157" max="6157" width="3.88671875" style="1200" customWidth="1"/>
    <col min="6158" max="6158" width="2.33203125" style="1200" customWidth="1"/>
    <col min="6159" max="6159" width="2.44140625" style="1200" customWidth="1"/>
    <col min="6160" max="6160" width="5.6640625" style="1200" customWidth="1"/>
    <col min="6161" max="6161" width="4.21875" style="1200" customWidth="1"/>
    <col min="6162" max="6162" width="17.6640625" style="1200" customWidth="1"/>
    <col min="6163" max="6163" width="12.6640625" style="1200" customWidth="1"/>
    <col min="6164" max="6164" width="10.6640625" style="1200" customWidth="1"/>
    <col min="6165" max="6165" width="12.109375" style="1200" customWidth="1"/>
    <col min="6166" max="6396" width="9" style="1200"/>
    <col min="6397" max="6397" width="4.6640625" style="1200" customWidth="1"/>
    <col min="6398" max="6401" width="5.6640625" style="1200" customWidth="1"/>
    <col min="6402" max="6404" width="2.6640625" style="1200" customWidth="1"/>
    <col min="6405" max="6405" width="4.6640625" style="1200" customWidth="1"/>
    <col min="6406" max="6408" width="6.6640625" style="1200" customWidth="1"/>
    <col min="6409" max="6409" width="13.44140625" style="1200" customWidth="1"/>
    <col min="6410" max="6411" width="13.77734375" style="1200" customWidth="1"/>
    <col min="6412" max="6412" width="17.6640625" style="1200" customWidth="1"/>
    <col min="6413" max="6413" width="3.88671875" style="1200" customWidth="1"/>
    <col min="6414" max="6414" width="2.33203125" style="1200" customWidth="1"/>
    <col min="6415" max="6415" width="2.44140625" style="1200" customWidth="1"/>
    <col min="6416" max="6416" width="5.6640625" style="1200" customWidth="1"/>
    <col min="6417" max="6417" width="4.21875" style="1200" customWidth="1"/>
    <col min="6418" max="6418" width="17.6640625" style="1200" customWidth="1"/>
    <col min="6419" max="6419" width="12.6640625" style="1200" customWidth="1"/>
    <col min="6420" max="6420" width="10.6640625" style="1200" customWidth="1"/>
    <col min="6421" max="6421" width="12.109375" style="1200" customWidth="1"/>
    <col min="6422" max="6652" width="9" style="1200"/>
    <col min="6653" max="6653" width="4.6640625" style="1200" customWidth="1"/>
    <col min="6654" max="6657" width="5.6640625" style="1200" customWidth="1"/>
    <col min="6658" max="6660" width="2.6640625" style="1200" customWidth="1"/>
    <col min="6661" max="6661" width="4.6640625" style="1200" customWidth="1"/>
    <col min="6662" max="6664" width="6.6640625" style="1200" customWidth="1"/>
    <col min="6665" max="6665" width="13.44140625" style="1200" customWidth="1"/>
    <col min="6666" max="6667" width="13.77734375" style="1200" customWidth="1"/>
    <col min="6668" max="6668" width="17.6640625" style="1200" customWidth="1"/>
    <col min="6669" max="6669" width="3.88671875" style="1200" customWidth="1"/>
    <col min="6670" max="6670" width="2.33203125" style="1200" customWidth="1"/>
    <col min="6671" max="6671" width="2.44140625" style="1200" customWidth="1"/>
    <col min="6672" max="6672" width="5.6640625" style="1200" customWidth="1"/>
    <col min="6673" max="6673" width="4.21875" style="1200" customWidth="1"/>
    <col min="6674" max="6674" width="17.6640625" style="1200" customWidth="1"/>
    <col min="6675" max="6675" width="12.6640625" style="1200" customWidth="1"/>
    <col min="6676" max="6676" width="10.6640625" style="1200" customWidth="1"/>
    <col min="6677" max="6677" width="12.109375" style="1200" customWidth="1"/>
    <col min="6678" max="6908" width="9" style="1200"/>
    <col min="6909" max="6909" width="4.6640625" style="1200" customWidth="1"/>
    <col min="6910" max="6913" width="5.6640625" style="1200" customWidth="1"/>
    <col min="6914" max="6916" width="2.6640625" style="1200" customWidth="1"/>
    <col min="6917" max="6917" width="4.6640625" style="1200" customWidth="1"/>
    <col min="6918" max="6920" width="6.6640625" style="1200" customWidth="1"/>
    <col min="6921" max="6921" width="13.44140625" style="1200" customWidth="1"/>
    <col min="6922" max="6923" width="13.77734375" style="1200" customWidth="1"/>
    <col min="6924" max="6924" width="17.6640625" style="1200" customWidth="1"/>
    <col min="6925" max="6925" width="3.88671875" style="1200" customWidth="1"/>
    <col min="6926" max="6926" width="2.33203125" style="1200" customWidth="1"/>
    <col min="6927" max="6927" width="2.44140625" style="1200" customWidth="1"/>
    <col min="6928" max="6928" width="5.6640625" style="1200" customWidth="1"/>
    <col min="6929" max="6929" width="4.21875" style="1200" customWidth="1"/>
    <col min="6930" max="6930" width="17.6640625" style="1200" customWidth="1"/>
    <col min="6931" max="6931" width="12.6640625" style="1200" customWidth="1"/>
    <col min="6932" max="6932" width="10.6640625" style="1200" customWidth="1"/>
    <col min="6933" max="6933" width="12.109375" style="1200" customWidth="1"/>
    <col min="6934" max="7164" width="9" style="1200"/>
    <col min="7165" max="7165" width="4.6640625" style="1200" customWidth="1"/>
    <col min="7166" max="7169" width="5.6640625" style="1200" customWidth="1"/>
    <col min="7170" max="7172" width="2.6640625" style="1200" customWidth="1"/>
    <col min="7173" max="7173" width="4.6640625" style="1200" customWidth="1"/>
    <col min="7174" max="7176" width="6.6640625" style="1200" customWidth="1"/>
    <col min="7177" max="7177" width="13.44140625" style="1200" customWidth="1"/>
    <col min="7178" max="7179" width="13.77734375" style="1200" customWidth="1"/>
    <col min="7180" max="7180" width="17.6640625" style="1200" customWidth="1"/>
    <col min="7181" max="7181" width="3.88671875" style="1200" customWidth="1"/>
    <col min="7182" max="7182" width="2.33203125" style="1200" customWidth="1"/>
    <col min="7183" max="7183" width="2.44140625" style="1200" customWidth="1"/>
    <col min="7184" max="7184" width="5.6640625" style="1200" customWidth="1"/>
    <col min="7185" max="7185" width="4.21875" style="1200" customWidth="1"/>
    <col min="7186" max="7186" width="17.6640625" style="1200" customWidth="1"/>
    <col min="7187" max="7187" width="12.6640625" style="1200" customWidth="1"/>
    <col min="7188" max="7188" width="10.6640625" style="1200" customWidth="1"/>
    <col min="7189" max="7189" width="12.109375" style="1200" customWidth="1"/>
    <col min="7190" max="7420" width="9" style="1200"/>
    <col min="7421" max="7421" width="4.6640625" style="1200" customWidth="1"/>
    <col min="7422" max="7425" width="5.6640625" style="1200" customWidth="1"/>
    <col min="7426" max="7428" width="2.6640625" style="1200" customWidth="1"/>
    <col min="7429" max="7429" width="4.6640625" style="1200" customWidth="1"/>
    <col min="7430" max="7432" width="6.6640625" style="1200" customWidth="1"/>
    <col min="7433" max="7433" width="13.44140625" style="1200" customWidth="1"/>
    <col min="7434" max="7435" width="13.77734375" style="1200" customWidth="1"/>
    <col min="7436" max="7436" width="17.6640625" style="1200" customWidth="1"/>
    <col min="7437" max="7437" width="3.88671875" style="1200" customWidth="1"/>
    <col min="7438" max="7438" width="2.33203125" style="1200" customWidth="1"/>
    <col min="7439" max="7439" width="2.44140625" style="1200" customWidth="1"/>
    <col min="7440" max="7440" width="5.6640625" style="1200" customWidth="1"/>
    <col min="7441" max="7441" width="4.21875" style="1200" customWidth="1"/>
    <col min="7442" max="7442" width="17.6640625" style="1200" customWidth="1"/>
    <col min="7443" max="7443" width="12.6640625" style="1200" customWidth="1"/>
    <col min="7444" max="7444" width="10.6640625" style="1200" customWidth="1"/>
    <col min="7445" max="7445" width="12.109375" style="1200" customWidth="1"/>
    <col min="7446" max="7676" width="9" style="1200"/>
    <col min="7677" max="7677" width="4.6640625" style="1200" customWidth="1"/>
    <col min="7678" max="7681" width="5.6640625" style="1200" customWidth="1"/>
    <col min="7682" max="7684" width="2.6640625" style="1200" customWidth="1"/>
    <col min="7685" max="7685" width="4.6640625" style="1200" customWidth="1"/>
    <col min="7686" max="7688" width="6.6640625" style="1200" customWidth="1"/>
    <col min="7689" max="7689" width="13.44140625" style="1200" customWidth="1"/>
    <col min="7690" max="7691" width="13.77734375" style="1200" customWidth="1"/>
    <col min="7692" max="7692" width="17.6640625" style="1200" customWidth="1"/>
    <col min="7693" max="7693" width="3.88671875" style="1200" customWidth="1"/>
    <col min="7694" max="7694" width="2.33203125" style="1200" customWidth="1"/>
    <col min="7695" max="7695" width="2.44140625" style="1200" customWidth="1"/>
    <col min="7696" max="7696" width="5.6640625" style="1200" customWidth="1"/>
    <col min="7697" max="7697" width="4.21875" style="1200" customWidth="1"/>
    <col min="7698" max="7698" width="17.6640625" style="1200" customWidth="1"/>
    <col min="7699" max="7699" width="12.6640625" style="1200" customWidth="1"/>
    <col min="7700" max="7700" width="10.6640625" style="1200" customWidth="1"/>
    <col min="7701" max="7701" width="12.109375" style="1200" customWidth="1"/>
    <col min="7702" max="7932" width="9" style="1200"/>
    <col min="7933" max="7933" width="4.6640625" style="1200" customWidth="1"/>
    <col min="7934" max="7937" width="5.6640625" style="1200" customWidth="1"/>
    <col min="7938" max="7940" width="2.6640625" style="1200" customWidth="1"/>
    <col min="7941" max="7941" width="4.6640625" style="1200" customWidth="1"/>
    <col min="7942" max="7944" width="6.6640625" style="1200" customWidth="1"/>
    <col min="7945" max="7945" width="13.44140625" style="1200" customWidth="1"/>
    <col min="7946" max="7947" width="13.77734375" style="1200" customWidth="1"/>
    <col min="7948" max="7948" width="17.6640625" style="1200" customWidth="1"/>
    <col min="7949" max="7949" width="3.88671875" style="1200" customWidth="1"/>
    <col min="7950" max="7950" width="2.33203125" style="1200" customWidth="1"/>
    <col min="7951" max="7951" width="2.44140625" style="1200" customWidth="1"/>
    <col min="7952" max="7952" width="5.6640625" style="1200" customWidth="1"/>
    <col min="7953" max="7953" width="4.21875" style="1200" customWidth="1"/>
    <col min="7954" max="7954" width="17.6640625" style="1200" customWidth="1"/>
    <col min="7955" max="7955" width="12.6640625" style="1200" customWidth="1"/>
    <col min="7956" max="7956" width="10.6640625" style="1200" customWidth="1"/>
    <col min="7957" max="7957" width="12.109375" style="1200" customWidth="1"/>
    <col min="7958" max="8188" width="9" style="1200"/>
    <col min="8189" max="8189" width="4.6640625" style="1200" customWidth="1"/>
    <col min="8190" max="8193" width="5.6640625" style="1200" customWidth="1"/>
    <col min="8194" max="8196" width="2.6640625" style="1200" customWidth="1"/>
    <col min="8197" max="8197" width="4.6640625" style="1200" customWidth="1"/>
    <col min="8198" max="8200" width="6.6640625" style="1200" customWidth="1"/>
    <col min="8201" max="8201" width="13.44140625" style="1200" customWidth="1"/>
    <col min="8202" max="8203" width="13.77734375" style="1200" customWidth="1"/>
    <col min="8204" max="8204" width="17.6640625" style="1200" customWidth="1"/>
    <col min="8205" max="8205" width="3.88671875" style="1200" customWidth="1"/>
    <col min="8206" max="8206" width="2.33203125" style="1200" customWidth="1"/>
    <col min="8207" max="8207" width="2.44140625" style="1200" customWidth="1"/>
    <col min="8208" max="8208" width="5.6640625" style="1200" customWidth="1"/>
    <col min="8209" max="8209" width="4.21875" style="1200" customWidth="1"/>
    <col min="8210" max="8210" width="17.6640625" style="1200" customWidth="1"/>
    <col min="8211" max="8211" width="12.6640625" style="1200" customWidth="1"/>
    <col min="8212" max="8212" width="10.6640625" style="1200" customWidth="1"/>
    <col min="8213" max="8213" width="12.109375" style="1200" customWidth="1"/>
    <col min="8214" max="8444" width="9" style="1200"/>
    <col min="8445" max="8445" width="4.6640625" style="1200" customWidth="1"/>
    <col min="8446" max="8449" width="5.6640625" style="1200" customWidth="1"/>
    <col min="8450" max="8452" width="2.6640625" style="1200" customWidth="1"/>
    <col min="8453" max="8453" width="4.6640625" style="1200" customWidth="1"/>
    <col min="8454" max="8456" width="6.6640625" style="1200" customWidth="1"/>
    <col min="8457" max="8457" width="13.44140625" style="1200" customWidth="1"/>
    <col min="8458" max="8459" width="13.77734375" style="1200" customWidth="1"/>
    <col min="8460" max="8460" width="17.6640625" style="1200" customWidth="1"/>
    <col min="8461" max="8461" width="3.88671875" style="1200" customWidth="1"/>
    <col min="8462" max="8462" width="2.33203125" style="1200" customWidth="1"/>
    <col min="8463" max="8463" width="2.44140625" style="1200" customWidth="1"/>
    <col min="8464" max="8464" width="5.6640625" style="1200" customWidth="1"/>
    <col min="8465" max="8465" width="4.21875" style="1200" customWidth="1"/>
    <col min="8466" max="8466" width="17.6640625" style="1200" customWidth="1"/>
    <col min="8467" max="8467" width="12.6640625" style="1200" customWidth="1"/>
    <col min="8468" max="8468" width="10.6640625" style="1200" customWidth="1"/>
    <col min="8469" max="8469" width="12.109375" style="1200" customWidth="1"/>
    <col min="8470" max="8700" width="9" style="1200"/>
    <col min="8701" max="8701" width="4.6640625" style="1200" customWidth="1"/>
    <col min="8702" max="8705" width="5.6640625" style="1200" customWidth="1"/>
    <col min="8706" max="8708" width="2.6640625" style="1200" customWidth="1"/>
    <col min="8709" max="8709" width="4.6640625" style="1200" customWidth="1"/>
    <col min="8710" max="8712" width="6.6640625" style="1200" customWidth="1"/>
    <col min="8713" max="8713" width="13.44140625" style="1200" customWidth="1"/>
    <col min="8714" max="8715" width="13.77734375" style="1200" customWidth="1"/>
    <col min="8716" max="8716" width="17.6640625" style="1200" customWidth="1"/>
    <col min="8717" max="8717" width="3.88671875" style="1200" customWidth="1"/>
    <col min="8718" max="8718" width="2.33203125" style="1200" customWidth="1"/>
    <col min="8719" max="8719" width="2.44140625" style="1200" customWidth="1"/>
    <col min="8720" max="8720" width="5.6640625" style="1200" customWidth="1"/>
    <col min="8721" max="8721" width="4.21875" style="1200" customWidth="1"/>
    <col min="8722" max="8722" width="17.6640625" style="1200" customWidth="1"/>
    <col min="8723" max="8723" width="12.6640625" style="1200" customWidth="1"/>
    <col min="8724" max="8724" width="10.6640625" style="1200" customWidth="1"/>
    <col min="8725" max="8725" width="12.109375" style="1200" customWidth="1"/>
    <col min="8726" max="8956" width="9" style="1200"/>
    <col min="8957" max="8957" width="4.6640625" style="1200" customWidth="1"/>
    <col min="8958" max="8961" width="5.6640625" style="1200" customWidth="1"/>
    <col min="8962" max="8964" width="2.6640625" style="1200" customWidth="1"/>
    <col min="8965" max="8965" width="4.6640625" style="1200" customWidth="1"/>
    <col min="8966" max="8968" width="6.6640625" style="1200" customWidth="1"/>
    <col min="8969" max="8969" width="13.44140625" style="1200" customWidth="1"/>
    <col min="8970" max="8971" width="13.77734375" style="1200" customWidth="1"/>
    <col min="8972" max="8972" width="17.6640625" style="1200" customWidth="1"/>
    <col min="8973" max="8973" width="3.88671875" style="1200" customWidth="1"/>
    <col min="8974" max="8974" width="2.33203125" style="1200" customWidth="1"/>
    <col min="8975" max="8975" width="2.44140625" style="1200" customWidth="1"/>
    <col min="8976" max="8976" width="5.6640625" style="1200" customWidth="1"/>
    <col min="8977" max="8977" width="4.21875" style="1200" customWidth="1"/>
    <col min="8978" max="8978" width="17.6640625" style="1200" customWidth="1"/>
    <col min="8979" max="8979" width="12.6640625" style="1200" customWidth="1"/>
    <col min="8980" max="8980" width="10.6640625" style="1200" customWidth="1"/>
    <col min="8981" max="8981" width="12.109375" style="1200" customWidth="1"/>
    <col min="8982" max="9212" width="9" style="1200"/>
    <col min="9213" max="9213" width="4.6640625" style="1200" customWidth="1"/>
    <col min="9214" max="9217" width="5.6640625" style="1200" customWidth="1"/>
    <col min="9218" max="9220" width="2.6640625" style="1200" customWidth="1"/>
    <col min="9221" max="9221" width="4.6640625" style="1200" customWidth="1"/>
    <col min="9222" max="9224" width="6.6640625" style="1200" customWidth="1"/>
    <col min="9225" max="9225" width="13.44140625" style="1200" customWidth="1"/>
    <col min="9226" max="9227" width="13.77734375" style="1200" customWidth="1"/>
    <col min="9228" max="9228" width="17.6640625" style="1200" customWidth="1"/>
    <col min="9229" max="9229" width="3.88671875" style="1200" customWidth="1"/>
    <col min="9230" max="9230" width="2.33203125" style="1200" customWidth="1"/>
    <col min="9231" max="9231" width="2.44140625" style="1200" customWidth="1"/>
    <col min="9232" max="9232" width="5.6640625" style="1200" customWidth="1"/>
    <col min="9233" max="9233" width="4.21875" style="1200" customWidth="1"/>
    <col min="9234" max="9234" width="17.6640625" style="1200" customWidth="1"/>
    <col min="9235" max="9235" width="12.6640625" style="1200" customWidth="1"/>
    <col min="9236" max="9236" width="10.6640625" style="1200" customWidth="1"/>
    <col min="9237" max="9237" width="12.109375" style="1200" customWidth="1"/>
    <col min="9238" max="9468" width="9" style="1200"/>
    <col min="9469" max="9469" width="4.6640625" style="1200" customWidth="1"/>
    <col min="9470" max="9473" width="5.6640625" style="1200" customWidth="1"/>
    <col min="9474" max="9476" width="2.6640625" style="1200" customWidth="1"/>
    <col min="9477" max="9477" width="4.6640625" style="1200" customWidth="1"/>
    <col min="9478" max="9480" width="6.6640625" style="1200" customWidth="1"/>
    <col min="9481" max="9481" width="13.44140625" style="1200" customWidth="1"/>
    <col min="9482" max="9483" width="13.77734375" style="1200" customWidth="1"/>
    <col min="9484" max="9484" width="17.6640625" style="1200" customWidth="1"/>
    <col min="9485" max="9485" width="3.88671875" style="1200" customWidth="1"/>
    <col min="9486" max="9486" width="2.33203125" style="1200" customWidth="1"/>
    <col min="9487" max="9487" width="2.44140625" style="1200" customWidth="1"/>
    <col min="9488" max="9488" width="5.6640625" style="1200" customWidth="1"/>
    <col min="9489" max="9489" width="4.21875" style="1200" customWidth="1"/>
    <col min="9490" max="9490" width="17.6640625" style="1200" customWidth="1"/>
    <col min="9491" max="9491" width="12.6640625" style="1200" customWidth="1"/>
    <col min="9492" max="9492" width="10.6640625" style="1200" customWidth="1"/>
    <col min="9493" max="9493" width="12.109375" style="1200" customWidth="1"/>
    <col min="9494" max="9724" width="9" style="1200"/>
    <col min="9725" max="9725" width="4.6640625" style="1200" customWidth="1"/>
    <col min="9726" max="9729" width="5.6640625" style="1200" customWidth="1"/>
    <col min="9730" max="9732" width="2.6640625" style="1200" customWidth="1"/>
    <col min="9733" max="9733" width="4.6640625" style="1200" customWidth="1"/>
    <col min="9734" max="9736" width="6.6640625" style="1200" customWidth="1"/>
    <col min="9737" max="9737" width="13.44140625" style="1200" customWidth="1"/>
    <col min="9738" max="9739" width="13.77734375" style="1200" customWidth="1"/>
    <col min="9740" max="9740" width="17.6640625" style="1200" customWidth="1"/>
    <col min="9741" max="9741" width="3.88671875" style="1200" customWidth="1"/>
    <col min="9742" max="9742" width="2.33203125" style="1200" customWidth="1"/>
    <col min="9743" max="9743" width="2.44140625" style="1200" customWidth="1"/>
    <col min="9744" max="9744" width="5.6640625" style="1200" customWidth="1"/>
    <col min="9745" max="9745" width="4.21875" style="1200" customWidth="1"/>
    <col min="9746" max="9746" width="17.6640625" style="1200" customWidth="1"/>
    <col min="9747" max="9747" width="12.6640625" style="1200" customWidth="1"/>
    <col min="9748" max="9748" width="10.6640625" style="1200" customWidth="1"/>
    <col min="9749" max="9749" width="12.109375" style="1200" customWidth="1"/>
    <col min="9750" max="9980" width="9" style="1200"/>
    <col min="9981" max="9981" width="4.6640625" style="1200" customWidth="1"/>
    <col min="9982" max="9985" width="5.6640625" style="1200" customWidth="1"/>
    <col min="9986" max="9988" width="2.6640625" style="1200" customWidth="1"/>
    <col min="9989" max="9989" width="4.6640625" style="1200" customWidth="1"/>
    <col min="9990" max="9992" width="6.6640625" style="1200" customWidth="1"/>
    <col min="9993" max="9993" width="13.44140625" style="1200" customWidth="1"/>
    <col min="9994" max="9995" width="13.77734375" style="1200" customWidth="1"/>
    <col min="9996" max="9996" width="17.6640625" style="1200" customWidth="1"/>
    <col min="9997" max="9997" width="3.88671875" style="1200" customWidth="1"/>
    <col min="9998" max="9998" width="2.33203125" style="1200" customWidth="1"/>
    <col min="9999" max="9999" width="2.44140625" style="1200" customWidth="1"/>
    <col min="10000" max="10000" width="5.6640625" style="1200" customWidth="1"/>
    <col min="10001" max="10001" width="4.21875" style="1200" customWidth="1"/>
    <col min="10002" max="10002" width="17.6640625" style="1200" customWidth="1"/>
    <col min="10003" max="10003" width="12.6640625" style="1200" customWidth="1"/>
    <col min="10004" max="10004" width="10.6640625" style="1200" customWidth="1"/>
    <col min="10005" max="10005" width="12.109375" style="1200" customWidth="1"/>
    <col min="10006" max="10236" width="9" style="1200"/>
    <col min="10237" max="10237" width="4.6640625" style="1200" customWidth="1"/>
    <col min="10238" max="10241" width="5.6640625" style="1200" customWidth="1"/>
    <col min="10242" max="10244" width="2.6640625" style="1200" customWidth="1"/>
    <col min="10245" max="10245" width="4.6640625" style="1200" customWidth="1"/>
    <col min="10246" max="10248" width="6.6640625" style="1200" customWidth="1"/>
    <col min="10249" max="10249" width="13.44140625" style="1200" customWidth="1"/>
    <col min="10250" max="10251" width="13.77734375" style="1200" customWidth="1"/>
    <col min="10252" max="10252" width="17.6640625" style="1200" customWidth="1"/>
    <col min="10253" max="10253" width="3.88671875" style="1200" customWidth="1"/>
    <col min="10254" max="10254" width="2.33203125" style="1200" customWidth="1"/>
    <col min="10255" max="10255" width="2.44140625" style="1200" customWidth="1"/>
    <col min="10256" max="10256" width="5.6640625" style="1200" customWidth="1"/>
    <col min="10257" max="10257" width="4.21875" style="1200" customWidth="1"/>
    <col min="10258" max="10258" width="17.6640625" style="1200" customWidth="1"/>
    <col min="10259" max="10259" width="12.6640625" style="1200" customWidth="1"/>
    <col min="10260" max="10260" width="10.6640625" style="1200" customWidth="1"/>
    <col min="10261" max="10261" width="12.109375" style="1200" customWidth="1"/>
    <col min="10262" max="10492" width="9" style="1200"/>
    <col min="10493" max="10493" width="4.6640625" style="1200" customWidth="1"/>
    <col min="10494" max="10497" width="5.6640625" style="1200" customWidth="1"/>
    <col min="10498" max="10500" width="2.6640625" style="1200" customWidth="1"/>
    <col min="10501" max="10501" width="4.6640625" style="1200" customWidth="1"/>
    <col min="10502" max="10504" width="6.6640625" style="1200" customWidth="1"/>
    <col min="10505" max="10505" width="13.44140625" style="1200" customWidth="1"/>
    <col min="10506" max="10507" width="13.77734375" style="1200" customWidth="1"/>
    <col min="10508" max="10508" width="17.6640625" style="1200" customWidth="1"/>
    <col min="10509" max="10509" width="3.88671875" style="1200" customWidth="1"/>
    <col min="10510" max="10510" width="2.33203125" style="1200" customWidth="1"/>
    <col min="10511" max="10511" width="2.44140625" style="1200" customWidth="1"/>
    <col min="10512" max="10512" width="5.6640625" style="1200" customWidth="1"/>
    <col min="10513" max="10513" width="4.21875" style="1200" customWidth="1"/>
    <col min="10514" max="10514" width="17.6640625" style="1200" customWidth="1"/>
    <col min="10515" max="10515" width="12.6640625" style="1200" customWidth="1"/>
    <col min="10516" max="10516" width="10.6640625" style="1200" customWidth="1"/>
    <col min="10517" max="10517" width="12.109375" style="1200" customWidth="1"/>
    <col min="10518" max="10748" width="9" style="1200"/>
    <col min="10749" max="10749" width="4.6640625" style="1200" customWidth="1"/>
    <col min="10750" max="10753" width="5.6640625" style="1200" customWidth="1"/>
    <col min="10754" max="10756" width="2.6640625" style="1200" customWidth="1"/>
    <col min="10757" max="10757" width="4.6640625" style="1200" customWidth="1"/>
    <col min="10758" max="10760" width="6.6640625" style="1200" customWidth="1"/>
    <col min="10761" max="10761" width="13.44140625" style="1200" customWidth="1"/>
    <col min="10762" max="10763" width="13.77734375" style="1200" customWidth="1"/>
    <col min="10764" max="10764" width="17.6640625" style="1200" customWidth="1"/>
    <col min="10765" max="10765" width="3.88671875" style="1200" customWidth="1"/>
    <col min="10766" max="10766" width="2.33203125" style="1200" customWidth="1"/>
    <col min="10767" max="10767" width="2.44140625" style="1200" customWidth="1"/>
    <col min="10768" max="10768" width="5.6640625" style="1200" customWidth="1"/>
    <col min="10769" max="10769" width="4.21875" style="1200" customWidth="1"/>
    <col min="10770" max="10770" width="17.6640625" style="1200" customWidth="1"/>
    <col min="10771" max="10771" width="12.6640625" style="1200" customWidth="1"/>
    <col min="10772" max="10772" width="10.6640625" style="1200" customWidth="1"/>
    <col min="10773" max="10773" width="12.109375" style="1200" customWidth="1"/>
    <col min="10774" max="11004" width="9" style="1200"/>
    <col min="11005" max="11005" width="4.6640625" style="1200" customWidth="1"/>
    <col min="11006" max="11009" width="5.6640625" style="1200" customWidth="1"/>
    <col min="11010" max="11012" width="2.6640625" style="1200" customWidth="1"/>
    <col min="11013" max="11013" width="4.6640625" style="1200" customWidth="1"/>
    <col min="11014" max="11016" width="6.6640625" style="1200" customWidth="1"/>
    <col min="11017" max="11017" width="13.44140625" style="1200" customWidth="1"/>
    <col min="11018" max="11019" width="13.77734375" style="1200" customWidth="1"/>
    <col min="11020" max="11020" width="17.6640625" style="1200" customWidth="1"/>
    <col min="11021" max="11021" width="3.88671875" style="1200" customWidth="1"/>
    <col min="11022" max="11022" width="2.33203125" style="1200" customWidth="1"/>
    <col min="11023" max="11023" width="2.44140625" style="1200" customWidth="1"/>
    <col min="11024" max="11024" width="5.6640625" style="1200" customWidth="1"/>
    <col min="11025" max="11025" width="4.21875" style="1200" customWidth="1"/>
    <col min="11026" max="11026" width="17.6640625" style="1200" customWidth="1"/>
    <col min="11027" max="11027" width="12.6640625" style="1200" customWidth="1"/>
    <col min="11028" max="11028" width="10.6640625" style="1200" customWidth="1"/>
    <col min="11029" max="11029" width="12.109375" style="1200" customWidth="1"/>
    <col min="11030" max="11260" width="9" style="1200"/>
    <col min="11261" max="11261" width="4.6640625" style="1200" customWidth="1"/>
    <col min="11262" max="11265" width="5.6640625" style="1200" customWidth="1"/>
    <col min="11266" max="11268" width="2.6640625" style="1200" customWidth="1"/>
    <col min="11269" max="11269" width="4.6640625" style="1200" customWidth="1"/>
    <col min="11270" max="11272" width="6.6640625" style="1200" customWidth="1"/>
    <col min="11273" max="11273" width="13.44140625" style="1200" customWidth="1"/>
    <col min="11274" max="11275" width="13.77734375" style="1200" customWidth="1"/>
    <col min="11276" max="11276" width="17.6640625" style="1200" customWidth="1"/>
    <col min="11277" max="11277" width="3.88671875" style="1200" customWidth="1"/>
    <col min="11278" max="11278" width="2.33203125" style="1200" customWidth="1"/>
    <col min="11279" max="11279" width="2.44140625" style="1200" customWidth="1"/>
    <col min="11280" max="11280" width="5.6640625" style="1200" customWidth="1"/>
    <col min="11281" max="11281" width="4.21875" style="1200" customWidth="1"/>
    <col min="11282" max="11282" width="17.6640625" style="1200" customWidth="1"/>
    <col min="11283" max="11283" width="12.6640625" style="1200" customWidth="1"/>
    <col min="11284" max="11284" width="10.6640625" style="1200" customWidth="1"/>
    <col min="11285" max="11285" width="12.109375" style="1200" customWidth="1"/>
    <col min="11286" max="11516" width="9" style="1200"/>
    <col min="11517" max="11517" width="4.6640625" style="1200" customWidth="1"/>
    <col min="11518" max="11521" width="5.6640625" style="1200" customWidth="1"/>
    <col min="11522" max="11524" width="2.6640625" style="1200" customWidth="1"/>
    <col min="11525" max="11525" width="4.6640625" style="1200" customWidth="1"/>
    <col min="11526" max="11528" width="6.6640625" style="1200" customWidth="1"/>
    <col min="11529" max="11529" width="13.44140625" style="1200" customWidth="1"/>
    <col min="11530" max="11531" width="13.77734375" style="1200" customWidth="1"/>
    <col min="11532" max="11532" width="17.6640625" style="1200" customWidth="1"/>
    <col min="11533" max="11533" width="3.88671875" style="1200" customWidth="1"/>
    <col min="11534" max="11534" width="2.33203125" style="1200" customWidth="1"/>
    <col min="11535" max="11535" width="2.44140625" style="1200" customWidth="1"/>
    <col min="11536" max="11536" width="5.6640625" style="1200" customWidth="1"/>
    <col min="11537" max="11537" width="4.21875" style="1200" customWidth="1"/>
    <col min="11538" max="11538" width="17.6640625" style="1200" customWidth="1"/>
    <col min="11539" max="11539" width="12.6640625" style="1200" customWidth="1"/>
    <col min="11540" max="11540" width="10.6640625" style="1200" customWidth="1"/>
    <col min="11541" max="11541" width="12.109375" style="1200" customWidth="1"/>
    <col min="11542" max="11772" width="9" style="1200"/>
    <col min="11773" max="11773" width="4.6640625" style="1200" customWidth="1"/>
    <col min="11774" max="11777" width="5.6640625" style="1200" customWidth="1"/>
    <col min="11778" max="11780" width="2.6640625" style="1200" customWidth="1"/>
    <col min="11781" max="11781" width="4.6640625" style="1200" customWidth="1"/>
    <col min="11782" max="11784" width="6.6640625" style="1200" customWidth="1"/>
    <col min="11785" max="11785" width="13.44140625" style="1200" customWidth="1"/>
    <col min="11786" max="11787" width="13.77734375" style="1200" customWidth="1"/>
    <col min="11788" max="11788" width="17.6640625" style="1200" customWidth="1"/>
    <col min="11789" max="11789" width="3.88671875" style="1200" customWidth="1"/>
    <col min="11790" max="11790" width="2.33203125" style="1200" customWidth="1"/>
    <col min="11791" max="11791" width="2.44140625" style="1200" customWidth="1"/>
    <col min="11792" max="11792" width="5.6640625" style="1200" customWidth="1"/>
    <col min="11793" max="11793" width="4.21875" style="1200" customWidth="1"/>
    <col min="11794" max="11794" width="17.6640625" style="1200" customWidth="1"/>
    <col min="11795" max="11795" width="12.6640625" style="1200" customWidth="1"/>
    <col min="11796" max="11796" width="10.6640625" style="1200" customWidth="1"/>
    <col min="11797" max="11797" width="12.109375" style="1200" customWidth="1"/>
    <col min="11798" max="12028" width="9" style="1200"/>
    <col min="12029" max="12029" width="4.6640625" style="1200" customWidth="1"/>
    <col min="12030" max="12033" width="5.6640625" style="1200" customWidth="1"/>
    <col min="12034" max="12036" width="2.6640625" style="1200" customWidth="1"/>
    <col min="12037" max="12037" width="4.6640625" style="1200" customWidth="1"/>
    <col min="12038" max="12040" width="6.6640625" style="1200" customWidth="1"/>
    <col min="12041" max="12041" width="13.44140625" style="1200" customWidth="1"/>
    <col min="12042" max="12043" width="13.77734375" style="1200" customWidth="1"/>
    <col min="12044" max="12044" width="17.6640625" style="1200" customWidth="1"/>
    <col min="12045" max="12045" width="3.88671875" style="1200" customWidth="1"/>
    <col min="12046" max="12046" width="2.33203125" style="1200" customWidth="1"/>
    <col min="12047" max="12047" width="2.44140625" style="1200" customWidth="1"/>
    <col min="12048" max="12048" width="5.6640625" style="1200" customWidth="1"/>
    <col min="12049" max="12049" width="4.21875" style="1200" customWidth="1"/>
    <col min="12050" max="12050" width="17.6640625" style="1200" customWidth="1"/>
    <col min="12051" max="12051" width="12.6640625" style="1200" customWidth="1"/>
    <col min="12052" max="12052" width="10.6640625" style="1200" customWidth="1"/>
    <col min="12053" max="12053" width="12.109375" style="1200" customWidth="1"/>
    <col min="12054" max="12284" width="9" style="1200"/>
    <col min="12285" max="12285" width="4.6640625" style="1200" customWidth="1"/>
    <col min="12286" max="12289" width="5.6640625" style="1200" customWidth="1"/>
    <col min="12290" max="12292" width="2.6640625" style="1200" customWidth="1"/>
    <col min="12293" max="12293" width="4.6640625" style="1200" customWidth="1"/>
    <col min="12294" max="12296" width="6.6640625" style="1200" customWidth="1"/>
    <col min="12297" max="12297" width="13.44140625" style="1200" customWidth="1"/>
    <col min="12298" max="12299" width="13.77734375" style="1200" customWidth="1"/>
    <col min="12300" max="12300" width="17.6640625" style="1200" customWidth="1"/>
    <col min="12301" max="12301" width="3.88671875" style="1200" customWidth="1"/>
    <col min="12302" max="12302" width="2.33203125" style="1200" customWidth="1"/>
    <col min="12303" max="12303" width="2.44140625" style="1200" customWidth="1"/>
    <col min="12304" max="12304" width="5.6640625" style="1200" customWidth="1"/>
    <col min="12305" max="12305" width="4.21875" style="1200" customWidth="1"/>
    <col min="12306" max="12306" width="17.6640625" style="1200" customWidth="1"/>
    <col min="12307" max="12307" width="12.6640625" style="1200" customWidth="1"/>
    <col min="12308" max="12308" width="10.6640625" style="1200" customWidth="1"/>
    <col min="12309" max="12309" width="12.109375" style="1200" customWidth="1"/>
    <col min="12310" max="12540" width="9" style="1200"/>
    <col min="12541" max="12541" width="4.6640625" style="1200" customWidth="1"/>
    <col min="12542" max="12545" width="5.6640625" style="1200" customWidth="1"/>
    <col min="12546" max="12548" width="2.6640625" style="1200" customWidth="1"/>
    <col min="12549" max="12549" width="4.6640625" style="1200" customWidth="1"/>
    <col min="12550" max="12552" width="6.6640625" style="1200" customWidth="1"/>
    <col min="12553" max="12553" width="13.44140625" style="1200" customWidth="1"/>
    <col min="12554" max="12555" width="13.77734375" style="1200" customWidth="1"/>
    <col min="12556" max="12556" width="17.6640625" style="1200" customWidth="1"/>
    <col min="12557" max="12557" width="3.88671875" style="1200" customWidth="1"/>
    <col min="12558" max="12558" width="2.33203125" style="1200" customWidth="1"/>
    <col min="12559" max="12559" width="2.44140625" style="1200" customWidth="1"/>
    <col min="12560" max="12560" width="5.6640625" style="1200" customWidth="1"/>
    <col min="12561" max="12561" width="4.21875" style="1200" customWidth="1"/>
    <col min="12562" max="12562" width="17.6640625" style="1200" customWidth="1"/>
    <col min="12563" max="12563" width="12.6640625" style="1200" customWidth="1"/>
    <col min="12564" max="12564" width="10.6640625" style="1200" customWidth="1"/>
    <col min="12565" max="12565" width="12.109375" style="1200" customWidth="1"/>
    <col min="12566" max="12796" width="9" style="1200"/>
    <col min="12797" max="12797" width="4.6640625" style="1200" customWidth="1"/>
    <col min="12798" max="12801" width="5.6640625" style="1200" customWidth="1"/>
    <col min="12802" max="12804" width="2.6640625" style="1200" customWidth="1"/>
    <col min="12805" max="12805" width="4.6640625" style="1200" customWidth="1"/>
    <col min="12806" max="12808" width="6.6640625" style="1200" customWidth="1"/>
    <col min="12809" max="12809" width="13.44140625" style="1200" customWidth="1"/>
    <col min="12810" max="12811" width="13.77734375" style="1200" customWidth="1"/>
    <col min="12812" max="12812" width="17.6640625" style="1200" customWidth="1"/>
    <col min="12813" max="12813" width="3.88671875" style="1200" customWidth="1"/>
    <col min="12814" max="12814" width="2.33203125" style="1200" customWidth="1"/>
    <col min="12815" max="12815" width="2.44140625" style="1200" customWidth="1"/>
    <col min="12816" max="12816" width="5.6640625" style="1200" customWidth="1"/>
    <col min="12817" max="12817" width="4.21875" style="1200" customWidth="1"/>
    <col min="12818" max="12818" width="17.6640625" style="1200" customWidth="1"/>
    <col min="12819" max="12819" width="12.6640625" style="1200" customWidth="1"/>
    <col min="12820" max="12820" width="10.6640625" style="1200" customWidth="1"/>
    <col min="12821" max="12821" width="12.109375" style="1200" customWidth="1"/>
    <col min="12822" max="13052" width="9" style="1200"/>
    <col min="13053" max="13053" width="4.6640625" style="1200" customWidth="1"/>
    <col min="13054" max="13057" width="5.6640625" style="1200" customWidth="1"/>
    <col min="13058" max="13060" width="2.6640625" style="1200" customWidth="1"/>
    <col min="13061" max="13061" width="4.6640625" style="1200" customWidth="1"/>
    <col min="13062" max="13064" width="6.6640625" style="1200" customWidth="1"/>
    <col min="13065" max="13065" width="13.44140625" style="1200" customWidth="1"/>
    <col min="13066" max="13067" width="13.77734375" style="1200" customWidth="1"/>
    <col min="13068" max="13068" width="17.6640625" style="1200" customWidth="1"/>
    <col min="13069" max="13069" width="3.88671875" style="1200" customWidth="1"/>
    <col min="13070" max="13070" width="2.33203125" style="1200" customWidth="1"/>
    <col min="13071" max="13071" width="2.44140625" style="1200" customWidth="1"/>
    <col min="13072" max="13072" width="5.6640625" style="1200" customWidth="1"/>
    <col min="13073" max="13073" width="4.21875" style="1200" customWidth="1"/>
    <col min="13074" max="13074" width="17.6640625" style="1200" customWidth="1"/>
    <col min="13075" max="13075" width="12.6640625" style="1200" customWidth="1"/>
    <col min="13076" max="13076" width="10.6640625" style="1200" customWidth="1"/>
    <col min="13077" max="13077" width="12.109375" style="1200" customWidth="1"/>
    <col min="13078" max="13308" width="9" style="1200"/>
    <col min="13309" max="13309" width="4.6640625" style="1200" customWidth="1"/>
    <col min="13310" max="13313" width="5.6640625" style="1200" customWidth="1"/>
    <col min="13314" max="13316" width="2.6640625" style="1200" customWidth="1"/>
    <col min="13317" max="13317" width="4.6640625" style="1200" customWidth="1"/>
    <col min="13318" max="13320" width="6.6640625" style="1200" customWidth="1"/>
    <col min="13321" max="13321" width="13.44140625" style="1200" customWidth="1"/>
    <col min="13322" max="13323" width="13.77734375" style="1200" customWidth="1"/>
    <col min="13324" max="13324" width="17.6640625" style="1200" customWidth="1"/>
    <col min="13325" max="13325" width="3.88671875" style="1200" customWidth="1"/>
    <col min="13326" max="13326" width="2.33203125" style="1200" customWidth="1"/>
    <col min="13327" max="13327" width="2.44140625" style="1200" customWidth="1"/>
    <col min="13328" max="13328" width="5.6640625" style="1200" customWidth="1"/>
    <col min="13329" max="13329" width="4.21875" style="1200" customWidth="1"/>
    <col min="13330" max="13330" width="17.6640625" style="1200" customWidth="1"/>
    <col min="13331" max="13331" width="12.6640625" style="1200" customWidth="1"/>
    <col min="13332" max="13332" width="10.6640625" style="1200" customWidth="1"/>
    <col min="13333" max="13333" width="12.109375" style="1200" customWidth="1"/>
    <col min="13334" max="13564" width="9" style="1200"/>
    <col min="13565" max="13565" width="4.6640625" style="1200" customWidth="1"/>
    <col min="13566" max="13569" width="5.6640625" style="1200" customWidth="1"/>
    <col min="13570" max="13572" width="2.6640625" style="1200" customWidth="1"/>
    <col min="13573" max="13573" width="4.6640625" style="1200" customWidth="1"/>
    <col min="13574" max="13576" width="6.6640625" style="1200" customWidth="1"/>
    <col min="13577" max="13577" width="13.44140625" style="1200" customWidth="1"/>
    <col min="13578" max="13579" width="13.77734375" style="1200" customWidth="1"/>
    <col min="13580" max="13580" width="17.6640625" style="1200" customWidth="1"/>
    <col min="13581" max="13581" width="3.88671875" style="1200" customWidth="1"/>
    <col min="13582" max="13582" width="2.33203125" style="1200" customWidth="1"/>
    <col min="13583" max="13583" width="2.44140625" style="1200" customWidth="1"/>
    <col min="13584" max="13584" width="5.6640625" style="1200" customWidth="1"/>
    <col min="13585" max="13585" width="4.21875" style="1200" customWidth="1"/>
    <col min="13586" max="13586" width="17.6640625" style="1200" customWidth="1"/>
    <col min="13587" max="13587" width="12.6640625" style="1200" customWidth="1"/>
    <col min="13588" max="13588" width="10.6640625" style="1200" customWidth="1"/>
    <col min="13589" max="13589" width="12.109375" style="1200" customWidth="1"/>
    <col min="13590" max="13820" width="9" style="1200"/>
    <col min="13821" max="13821" width="4.6640625" style="1200" customWidth="1"/>
    <col min="13822" max="13825" width="5.6640625" style="1200" customWidth="1"/>
    <col min="13826" max="13828" width="2.6640625" style="1200" customWidth="1"/>
    <col min="13829" max="13829" width="4.6640625" style="1200" customWidth="1"/>
    <col min="13830" max="13832" width="6.6640625" style="1200" customWidth="1"/>
    <col min="13833" max="13833" width="13.44140625" style="1200" customWidth="1"/>
    <col min="13834" max="13835" width="13.77734375" style="1200" customWidth="1"/>
    <col min="13836" max="13836" width="17.6640625" style="1200" customWidth="1"/>
    <col min="13837" max="13837" width="3.88671875" style="1200" customWidth="1"/>
    <col min="13838" max="13838" width="2.33203125" style="1200" customWidth="1"/>
    <col min="13839" max="13839" width="2.44140625" style="1200" customWidth="1"/>
    <col min="13840" max="13840" width="5.6640625" style="1200" customWidth="1"/>
    <col min="13841" max="13841" width="4.21875" style="1200" customWidth="1"/>
    <col min="13842" max="13842" width="17.6640625" style="1200" customWidth="1"/>
    <col min="13843" max="13843" width="12.6640625" style="1200" customWidth="1"/>
    <col min="13844" max="13844" width="10.6640625" style="1200" customWidth="1"/>
    <col min="13845" max="13845" width="12.109375" style="1200" customWidth="1"/>
    <col min="13846" max="14076" width="9" style="1200"/>
    <col min="14077" max="14077" width="4.6640625" style="1200" customWidth="1"/>
    <col min="14078" max="14081" width="5.6640625" style="1200" customWidth="1"/>
    <col min="14082" max="14084" width="2.6640625" style="1200" customWidth="1"/>
    <col min="14085" max="14085" width="4.6640625" style="1200" customWidth="1"/>
    <col min="14086" max="14088" width="6.6640625" style="1200" customWidth="1"/>
    <col min="14089" max="14089" width="13.44140625" style="1200" customWidth="1"/>
    <col min="14090" max="14091" width="13.77734375" style="1200" customWidth="1"/>
    <col min="14092" max="14092" width="17.6640625" style="1200" customWidth="1"/>
    <col min="14093" max="14093" width="3.88671875" style="1200" customWidth="1"/>
    <col min="14094" max="14094" width="2.33203125" style="1200" customWidth="1"/>
    <col min="14095" max="14095" width="2.44140625" style="1200" customWidth="1"/>
    <col min="14096" max="14096" width="5.6640625" style="1200" customWidth="1"/>
    <col min="14097" max="14097" width="4.21875" style="1200" customWidth="1"/>
    <col min="14098" max="14098" width="17.6640625" style="1200" customWidth="1"/>
    <col min="14099" max="14099" width="12.6640625" style="1200" customWidth="1"/>
    <col min="14100" max="14100" width="10.6640625" style="1200" customWidth="1"/>
    <col min="14101" max="14101" width="12.109375" style="1200" customWidth="1"/>
    <col min="14102" max="14332" width="9" style="1200"/>
    <col min="14333" max="14333" width="4.6640625" style="1200" customWidth="1"/>
    <col min="14334" max="14337" width="5.6640625" style="1200" customWidth="1"/>
    <col min="14338" max="14340" width="2.6640625" style="1200" customWidth="1"/>
    <col min="14341" max="14341" width="4.6640625" style="1200" customWidth="1"/>
    <col min="14342" max="14344" width="6.6640625" style="1200" customWidth="1"/>
    <col min="14345" max="14345" width="13.44140625" style="1200" customWidth="1"/>
    <col min="14346" max="14347" width="13.77734375" style="1200" customWidth="1"/>
    <col min="14348" max="14348" width="17.6640625" style="1200" customWidth="1"/>
    <col min="14349" max="14349" width="3.88671875" style="1200" customWidth="1"/>
    <col min="14350" max="14350" width="2.33203125" style="1200" customWidth="1"/>
    <col min="14351" max="14351" width="2.44140625" style="1200" customWidth="1"/>
    <col min="14352" max="14352" width="5.6640625" style="1200" customWidth="1"/>
    <col min="14353" max="14353" width="4.21875" style="1200" customWidth="1"/>
    <col min="14354" max="14354" width="17.6640625" style="1200" customWidth="1"/>
    <col min="14355" max="14355" width="12.6640625" style="1200" customWidth="1"/>
    <col min="14356" max="14356" width="10.6640625" style="1200" customWidth="1"/>
    <col min="14357" max="14357" width="12.109375" style="1200" customWidth="1"/>
    <col min="14358" max="14588" width="9" style="1200"/>
    <col min="14589" max="14589" width="4.6640625" style="1200" customWidth="1"/>
    <col min="14590" max="14593" width="5.6640625" style="1200" customWidth="1"/>
    <col min="14594" max="14596" width="2.6640625" style="1200" customWidth="1"/>
    <col min="14597" max="14597" width="4.6640625" style="1200" customWidth="1"/>
    <col min="14598" max="14600" width="6.6640625" style="1200" customWidth="1"/>
    <col min="14601" max="14601" width="13.44140625" style="1200" customWidth="1"/>
    <col min="14602" max="14603" width="13.77734375" style="1200" customWidth="1"/>
    <col min="14604" max="14604" width="17.6640625" style="1200" customWidth="1"/>
    <col min="14605" max="14605" width="3.88671875" style="1200" customWidth="1"/>
    <col min="14606" max="14606" width="2.33203125" style="1200" customWidth="1"/>
    <col min="14607" max="14607" width="2.44140625" style="1200" customWidth="1"/>
    <col min="14608" max="14608" width="5.6640625" style="1200" customWidth="1"/>
    <col min="14609" max="14609" width="4.21875" style="1200" customWidth="1"/>
    <col min="14610" max="14610" width="17.6640625" style="1200" customWidth="1"/>
    <col min="14611" max="14611" width="12.6640625" style="1200" customWidth="1"/>
    <col min="14612" max="14612" width="10.6640625" style="1200" customWidth="1"/>
    <col min="14613" max="14613" width="12.109375" style="1200" customWidth="1"/>
    <col min="14614" max="14844" width="9" style="1200"/>
    <col min="14845" max="14845" width="4.6640625" style="1200" customWidth="1"/>
    <col min="14846" max="14849" width="5.6640625" style="1200" customWidth="1"/>
    <col min="14850" max="14852" width="2.6640625" style="1200" customWidth="1"/>
    <col min="14853" max="14853" width="4.6640625" style="1200" customWidth="1"/>
    <col min="14854" max="14856" width="6.6640625" style="1200" customWidth="1"/>
    <col min="14857" max="14857" width="13.44140625" style="1200" customWidth="1"/>
    <col min="14858" max="14859" width="13.77734375" style="1200" customWidth="1"/>
    <col min="14860" max="14860" width="17.6640625" style="1200" customWidth="1"/>
    <col min="14861" max="14861" width="3.88671875" style="1200" customWidth="1"/>
    <col min="14862" max="14862" width="2.33203125" style="1200" customWidth="1"/>
    <col min="14863" max="14863" width="2.44140625" style="1200" customWidth="1"/>
    <col min="14864" max="14864" width="5.6640625" style="1200" customWidth="1"/>
    <col min="14865" max="14865" width="4.21875" style="1200" customWidth="1"/>
    <col min="14866" max="14866" width="17.6640625" style="1200" customWidth="1"/>
    <col min="14867" max="14867" width="12.6640625" style="1200" customWidth="1"/>
    <col min="14868" max="14868" width="10.6640625" style="1200" customWidth="1"/>
    <col min="14869" max="14869" width="12.109375" style="1200" customWidth="1"/>
    <col min="14870" max="15100" width="9" style="1200"/>
    <col min="15101" max="15101" width="4.6640625" style="1200" customWidth="1"/>
    <col min="15102" max="15105" width="5.6640625" style="1200" customWidth="1"/>
    <col min="15106" max="15108" width="2.6640625" style="1200" customWidth="1"/>
    <col min="15109" max="15109" width="4.6640625" style="1200" customWidth="1"/>
    <col min="15110" max="15112" width="6.6640625" style="1200" customWidth="1"/>
    <col min="15113" max="15113" width="13.44140625" style="1200" customWidth="1"/>
    <col min="15114" max="15115" width="13.77734375" style="1200" customWidth="1"/>
    <col min="15116" max="15116" width="17.6640625" style="1200" customWidth="1"/>
    <col min="15117" max="15117" width="3.88671875" style="1200" customWidth="1"/>
    <col min="15118" max="15118" width="2.33203125" style="1200" customWidth="1"/>
    <col min="15119" max="15119" width="2.44140625" style="1200" customWidth="1"/>
    <col min="15120" max="15120" width="5.6640625" style="1200" customWidth="1"/>
    <col min="15121" max="15121" width="4.21875" style="1200" customWidth="1"/>
    <col min="15122" max="15122" width="17.6640625" style="1200" customWidth="1"/>
    <col min="15123" max="15123" width="12.6640625" style="1200" customWidth="1"/>
    <col min="15124" max="15124" width="10.6640625" style="1200" customWidth="1"/>
    <col min="15125" max="15125" width="12.109375" style="1200" customWidth="1"/>
    <col min="15126" max="15356" width="9" style="1200"/>
    <col min="15357" max="15357" width="4.6640625" style="1200" customWidth="1"/>
    <col min="15358" max="15361" width="5.6640625" style="1200" customWidth="1"/>
    <col min="15362" max="15364" width="2.6640625" style="1200" customWidth="1"/>
    <col min="15365" max="15365" width="4.6640625" style="1200" customWidth="1"/>
    <col min="15366" max="15368" width="6.6640625" style="1200" customWidth="1"/>
    <col min="15369" max="15369" width="13.44140625" style="1200" customWidth="1"/>
    <col min="15370" max="15371" width="13.77734375" style="1200" customWidth="1"/>
    <col min="15372" max="15372" width="17.6640625" style="1200" customWidth="1"/>
    <col min="15373" max="15373" width="3.88671875" style="1200" customWidth="1"/>
    <col min="15374" max="15374" width="2.33203125" style="1200" customWidth="1"/>
    <col min="15375" max="15375" width="2.44140625" style="1200" customWidth="1"/>
    <col min="15376" max="15376" width="5.6640625" style="1200" customWidth="1"/>
    <col min="15377" max="15377" width="4.21875" style="1200" customWidth="1"/>
    <col min="15378" max="15378" width="17.6640625" style="1200" customWidth="1"/>
    <col min="15379" max="15379" width="12.6640625" style="1200" customWidth="1"/>
    <col min="15380" max="15380" width="10.6640625" style="1200" customWidth="1"/>
    <col min="15381" max="15381" width="12.109375" style="1200" customWidth="1"/>
    <col min="15382" max="15612" width="9" style="1200"/>
    <col min="15613" max="15613" width="4.6640625" style="1200" customWidth="1"/>
    <col min="15614" max="15617" width="5.6640625" style="1200" customWidth="1"/>
    <col min="15618" max="15620" width="2.6640625" style="1200" customWidth="1"/>
    <col min="15621" max="15621" width="4.6640625" style="1200" customWidth="1"/>
    <col min="15622" max="15624" width="6.6640625" style="1200" customWidth="1"/>
    <col min="15625" max="15625" width="13.44140625" style="1200" customWidth="1"/>
    <col min="15626" max="15627" width="13.77734375" style="1200" customWidth="1"/>
    <col min="15628" max="15628" width="17.6640625" style="1200" customWidth="1"/>
    <col min="15629" max="15629" width="3.88671875" style="1200" customWidth="1"/>
    <col min="15630" max="15630" width="2.33203125" style="1200" customWidth="1"/>
    <col min="15631" max="15631" width="2.44140625" style="1200" customWidth="1"/>
    <col min="15632" max="15632" width="5.6640625" style="1200" customWidth="1"/>
    <col min="15633" max="15633" width="4.21875" style="1200" customWidth="1"/>
    <col min="15634" max="15634" width="17.6640625" style="1200" customWidth="1"/>
    <col min="15635" max="15635" width="12.6640625" style="1200" customWidth="1"/>
    <col min="15636" max="15636" width="10.6640625" style="1200" customWidth="1"/>
    <col min="15637" max="15637" width="12.109375" style="1200" customWidth="1"/>
    <col min="15638" max="15868" width="9" style="1200"/>
    <col min="15869" max="15869" width="4.6640625" style="1200" customWidth="1"/>
    <col min="15870" max="15873" width="5.6640625" style="1200" customWidth="1"/>
    <col min="15874" max="15876" width="2.6640625" style="1200" customWidth="1"/>
    <col min="15877" max="15877" width="4.6640625" style="1200" customWidth="1"/>
    <col min="15878" max="15880" width="6.6640625" style="1200" customWidth="1"/>
    <col min="15881" max="15881" width="13.44140625" style="1200" customWidth="1"/>
    <col min="15882" max="15883" width="13.77734375" style="1200" customWidth="1"/>
    <col min="15884" max="15884" width="17.6640625" style="1200" customWidth="1"/>
    <col min="15885" max="15885" width="3.88671875" style="1200" customWidth="1"/>
    <col min="15886" max="15886" width="2.33203125" style="1200" customWidth="1"/>
    <col min="15887" max="15887" width="2.44140625" style="1200" customWidth="1"/>
    <col min="15888" max="15888" width="5.6640625" style="1200" customWidth="1"/>
    <col min="15889" max="15889" width="4.21875" style="1200" customWidth="1"/>
    <col min="15890" max="15890" width="17.6640625" style="1200" customWidth="1"/>
    <col min="15891" max="15891" width="12.6640625" style="1200" customWidth="1"/>
    <col min="15892" max="15892" width="10.6640625" style="1200" customWidth="1"/>
    <col min="15893" max="15893" width="12.109375" style="1200" customWidth="1"/>
    <col min="15894" max="16124" width="9" style="1200"/>
    <col min="16125" max="16125" width="4.6640625" style="1200" customWidth="1"/>
    <col min="16126" max="16129" width="5.6640625" style="1200" customWidth="1"/>
    <col min="16130" max="16132" width="2.6640625" style="1200" customWidth="1"/>
    <col min="16133" max="16133" width="4.6640625" style="1200" customWidth="1"/>
    <col min="16134" max="16136" width="6.6640625" style="1200" customWidth="1"/>
    <col min="16137" max="16137" width="13.44140625" style="1200" customWidth="1"/>
    <col min="16138" max="16139" width="13.77734375" style="1200" customWidth="1"/>
    <col min="16140" max="16140" width="17.6640625" style="1200" customWidth="1"/>
    <col min="16141" max="16141" width="3.88671875" style="1200" customWidth="1"/>
    <col min="16142" max="16142" width="2.33203125" style="1200" customWidth="1"/>
    <col min="16143" max="16143" width="2.44140625" style="1200" customWidth="1"/>
    <col min="16144" max="16144" width="5.6640625" style="1200" customWidth="1"/>
    <col min="16145" max="16145" width="4.21875" style="1200" customWidth="1"/>
    <col min="16146" max="16146" width="17.6640625" style="1200" customWidth="1"/>
    <col min="16147" max="16147" width="12.6640625" style="1200" customWidth="1"/>
    <col min="16148" max="16148" width="10.6640625" style="1200" customWidth="1"/>
    <col min="16149" max="16149" width="12.109375" style="1200" customWidth="1"/>
    <col min="16150" max="16384" width="9" style="1200"/>
  </cols>
  <sheetData>
    <row r="1" spans="1:21" ht="24" customHeight="1">
      <c r="A1" s="1197"/>
      <c r="B1" s="1197"/>
      <c r="C1" s="1197"/>
      <c r="D1" s="1197"/>
      <c r="E1" s="1197"/>
      <c r="F1" s="1197"/>
      <c r="G1" s="1197"/>
      <c r="H1" s="1197"/>
      <c r="I1" s="1197"/>
      <c r="J1" s="1197"/>
      <c r="K1" s="1197"/>
      <c r="L1" s="1197"/>
      <c r="M1" s="2142" t="s">
        <v>1633</v>
      </c>
      <c r="N1" s="2142"/>
      <c r="O1" s="2142"/>
      <c r="P1" s="2142"/>
      <c r="Q1" s="2142"/>
      <c r="R1" s="1198"/>
      <c r="S1" s="1198"/>
      <c r="T1" s="1198"/>
      <c r="U1" s="1199"/>
    </row>
    <row r="2" spans="1:21" ht="15" customHeight="1">
      <c r="A2" s="1198"/>
      <c r="B2" s="1198"/>
      <c r="C2" s="1198"/>
      <c r="D2" s="1198"/>
      <c r="E2" s="1198"/>
      <c r="F2" s="1198"/>
      <c r="G2" s="1198"/>
      <c r="H2" s="1198"/>
      <c r="I2" s="1198"/>
      <c r="J2" s="1198"/>
      <c r="K2" s="1198"/>
      <c r="L2" s="1201"/>
      <c r="M2" s="2143" t="s">
        <v>1634</v>
      </c>
      <c r="N2" s="2143"/>
      <c r="O2" s="2143"/>
      <c r="P2" s="2143"/>
      <c r="Q2" s="2143"/>
      <c r="R2" s="2144" t="s">
        <v>1635</v>
      </c>
      <c r="S2" s="2146"/>
      <c r="T2" s="2147"/>
    </row>
    <row r="3" spans="1:21" ht="31.5" customHeight="1">
      <c r="A3" s="2143" t="s">
        <v>1636</v>
      </c>
      <c r="B3" s="2143"/>
      <c r="C3" s="2143"/>
      <c r="D3" s="2150"/>
      <c r="E3" s="2150"/>
      <c r="F3" s="2150"/>
      <c r="G3" s="2150"/>
      <c r="H3" s="2150"/>
      <c r="I3" s="2150"/>
      <c r="J3" s="1202"/>
      <c r="K3" s="1203"/>
      <c r="L3" s="1203"/>
      <c r="M3" s="1203"/>
      <c r="N3" s="1198"/>
      <c r="O3" s="1198"/>
      <c r="P3" s="1198"/>
      <c r="Q3" s="1201"/>
      <c r="R3" s="2145"/>
      <c r="S3" s="2148"/>
      <c r="T3" s="2149"/>
    </row>
    <row r="4" spans="1:21" ht="24" customHeight="1">
      <c r="A4" s="2136" t="s">
        <v>1637</v>
      </c>
      <c r="B4" s="2136"/>
      <c r="C4" s="2136"/>
      <c r="D4" s="2137"/>
      <c r="E4" s="2137"/>
      <c r="F4" s="2137"/>
      <c r="G4" s="2137"/>
      <c r="H4" s="2137"/>
      <c r="I4" s="2137"/>
      <c r="J4" s="1204"/>
      <c r="K4" s="1203"/>
      <c r="L4" s="1203"/>
      <c r="M4" s="1203"/>
      <c r="N4" s="1198"/>
      <c r="O4" s="1198"/>
      <c r="P4" s="1198"/>
      <c r="Q4" s="1198"/>
      <c r="R4" s="2138" t="s">
        <v>1638</v>
      </c>
      <c r="S4" s="2139"/>
      <c r="T4" s="2139"/>
    </row>
    <row r="5" spans="1:21" ht="7.5" customHeight="1">
      <c r="A5" s="1205"/>
      <c r="B5" s="1205"/>
      <c r="C5" s="1205"/>
      <c r="D5" s="1205"/>
      <c r="E5" s="1205"/>
      <c r="F5" s="1205"/>
      <c r="G5" s="1205"/>
      <c r="H5" s="1206"/>
      <c r="I5" s="1206"/>
      <c r="J5" s="1207"/>
      <c r="K5" s="1203"/>
      <c r="L5" s="1203"/>
      <c r="M5" s="1203"/>
      <c r="N5" s="1198"/>
      <c r="O5" s="1198"/>
      <c r="P5" s="1198"/>
      <c r="Q5" s="1198"/>
      <c r="R5" s="1208"/>
      <c r="S5" s="1204"/>
      <c r="T5" s="1204"/>
    </row>
    <row r="6" spans="1:21" ht="27" customHeight="1">
      <c r="A6" s="2140" t="s">
        <v>1639</v>
      </c>
      <c r="B6" s="2140"/>
      <c r="C6" s="2140"/>
      <c r="D6" s="2140"/>
      <c r="E6" s="2140"/>
      <c r="F6" s="2140"/>
      <c r="G6" s="2140"/>
      <c r="H6" s="2140"/>
      <c r="I6" s="2140"/>
      <c r="J6" s="2140"/>
      <c r="K6" s="2140"/>
      <c r="L6" s="2140"/>
      <c r="M6" s="2140"/>
      <c r="N6" s="1201"/>
      <c r="O6" s="1209" t="s">
        <v>1640</v>
      </c>
      <c r="P6" s="2141"/>
      <c r="Q6" s="2141"/>
      <c r="R6" s="1209" t="s">
        <v>1641</v>
      </c>
      <c r="S6" s="2141"/>
      <c r="T6" s="2141"/>
    </row>
    <row r="7" spans="1:21" s="1215" customFormat="1" ht="7.5" customHeight="1">
      <c r="A7" s="1210"/>
      <c r="B7" s="1211"/>
      <c r="C7" s="1211"/>
      <c r="D7" s="1211"/>
      <c r="E7" s="1211"/>
      <c r="F7" s="1211"/>
      <c r="G7" s="1211"/>
      <c r="H7" s="1211"/>
      <c r="I7" s="1211"/>
      <c r="J7" s="1212"/>
      <c r="K7" s="1212"/>
      <c r="L7" s="1212"/>
      <c r="M7" s="1213"/>
      <c r="N7" s="1214"/>
      <c r="O7" s="1213"/>
      <c r="P7" s="1213"/>
      <c r="Q7" s="1213"/>
      <c r="R7" s="1214"/>
      <c r="S7" s="1213"/>
      <c r="T7" s="1213"/>
    </row>
    <row r="8" spans="1:21" ht="9.9" customHeight="1">
      <c r="A8" s="2237" t="s">
        <v>1642</v>
      </c>
      <c r="B8" s="2185" t="s">
        <v>1643</v>
      </c>
      <c r="C8" s="2154"/>
      <c r="D8" s="2154"/>
      <c r="E8" s="2155"/>
      <c r="F8" s="2187" t="s">
        <v>1644</v>
      </c>
      <c r="G8" s="2188"/>
      <c r="H8" s="2189"/>
      <c r="I8" s="2197" t="s">
        <v>1645</v>
      </c>
      <c r="J8" s="2185" t="s">
        <v>1646</v>
      </c>
      <c r="K8" s="2154"/>
      <c r="L8" s="2155"/>
      <c r="M8" s="2200" t="s">
        <v>1576</v>
      </c>
      <c r="N8" s="2201"/>
      <c r="O8" s="2151" t="s">
        <v>1647</v>
      </c>
      <c r="P8" s="2153" t="s">
        <v>1648</v>
      </c>
      <c r="Q8" s="2154"/>
      <c r="R8" s="2155"/>
      <c r="S8" s="2162" t="s">
        <v>1649</v>
      </c>
      <c r="T8" s="2163"/>
    </row>
    <row r="9" spans="1:21" ht="9.9" customHeight="1">
      <c r="A9" s="2238"/>
      <c r="B9" s="2186"/>
      <c r="C9" s="2157"/>
      <c r="D9" s="2157"/>
      <c r="E9" s="2158"/>
      <c r="F9" s="2190"/>
      <c r="G9" s="2191"/>
      <c r="H9" s="2192"/>
      <c r="I9" s="2198"/>
      <c r="J9" s="2186"/>
      <c r="K9" s="2157"/>
      <c r="L9" s="2158"/>
      <c r="M9" s="2159"/>
      <c r="N9" s="2173"/>
      <c r="O9" s="2152"/>
      <c r="P9" s="2156"/>
      <c r="Q9" s="2157"/>
      <c r="R9" s="2158"/>
      <c r="S9" s="2164"/>
      <c r="T9" s="2165"/>
    </row>
    <row r="10" spans="1:21" ht="9.9" customHeight="1">
      <c r="A10" s="2238"/>
      <c r="B10" s="2167" t="s">
        <v>1650</v>
      </c>
      <c r="C10" s="2168"/>
      <c r="D10" s="2168"/>
      <c r="E10" s="2169"/>
      <c r="F10" s="2190"/>
      <c r="G10" s="2191"/>
      <c r="H10" s="2192"/>
      <c r="I10" s="2183"/>
      <c r="J10" s="2170"/>
      <c r="K10" s="2160"/>
      <c r="L10" s="2161"/>
      <c r="M10" s="2171" t="s">
        <v>1651</v>
      </c>
      <c r="N10" s="2172"/>
      <c r="O10" s="2152"/>
      <c r="P10" s="2159"/>
      <c r="Q10" s="2160"/>
      <c r="R10" s="2161"/>
      <c r="S10" s="2166"/>
      <c r="T10" s="2165"/>
    </row>
    <row r="11" spans="1:21" ht="9.9" customHeight="1">
      <c r="A11" s="2238"/>
      <c r="B11" s="2170"/>
      <c r="C11" s="2160"/>
      <c r="D11" s="2160"/>
      <c r="E11" s="2161"/>
      <c r="F11" s="2193"/>
      <c r="G11" s="2191"/>
      <c r="H11" s="2192"/>
      <c r="I11" s="2183"/>
      <c r="J11" s="2167" t="s">
        <v>1652</v>
      </c>
      <c r="K11" s="2168"/>
      <c r="L11" s="2169"/>
      <c r="M11" s="2159"/>
      <c r="N11" s="2173"/>
      <c r="O11" s="2178" t="s">
        <v>1653</v>
      </c>
      <c r="P11" s="2178" t="s">
        <v>1654</v>
      </c>
      <c r="Q11" s="2167" t="s">
        <v>1655</v>
      </c>
      <c r="R11" s="2182" t="s">
        <v>1656</v>
      </c>
      <c r="S11" s="2202" t="s">
        <v>1657</v>
      </c>
      <c r="T11" s="2203"/>
    </row>
    <row r="12" spans="1:21" ht="9.9" customHeight="1">
      <c r="A12" s="2238"/>
      <c r="B12" s="2174" t="s">
        <v>1658</v>
      </c>
      <c r="C12" s="2157"/>
      <c r="D12" s="2157"/>
      <c r="E12" s="2158"/>
      <c r="F12" s="2193"/>
      <c r="G12" s="2191"/>
      <c r="H12" s="2192"/>
      <c r="I12" s="2183"/>
      <c r="J12" s="2174"/>
      <c r="K12" s="2157"/>
      <c r="L12" s="2158"/>
      <c r="M12" s="2208" t="s">
        <v>1578</v>
      </c>
      <c r="N12" s="2178"/>
      <c r="O12" s="2158"/>
      <c r="P12" s="2179"/>
      <c r="Q12" s="2174"/>
      <c r="R12" s="2183"/>
      <c r="S12" s="2204"/>
      <c r="T12" s="2205"/>
    </row>
    <row r="13" spans="1:21" ht="15.75" customHeight="1">
      <c r="A13" s="2239"/>
      <c r="B13" s="2175"/>
      <c r="C13" s="2176"/>
      <c r="D13" s="2176"/>
      <c r="E13" s="2177"/>
      <c r="F13" s="2194"/>
      <c r="G13" s="2195"/>
      <c r="H13" s="2196"/>
      <c r="I13" s="2199"/>
      <c r="J13" s="2175"/>
      <c r="K13" s="2176"/>
      <c r="L13" s="2177"/>
      <c r="M13" s="2209"/>
      <c r="N13" s="2180"/>
      <c r="O13" s="2177"/>
      <c r="P13" s="2180"/>
      <c r="Q13" s="2181"/>
      <c r="R13" s="2184"/>
      <c r="S13" s="2206"/>
      <c r="T13" s="2207"/>
    </row>
    <row r="14" spans="1:21" ht="9.9" customHeight="1">
      <c r="A14" s="2210"/>
      <c r="B14" s="2213"/>
      <c r="C14" s="2214"/>
      <c r="D14" s="2214"/>
      <c r="E14" s="2215"/>
      <c r="F14" s="2219"/>
      <c r="G14" s="2220"/>
      <c r="H14" s="2221"/>
      <c r="I14" s="2228"/>
      <c r="J14" s="2229" t="s">
        <v>1659</v>
      </c>
      <c r="K14" s="2220"/>
      <c r="L14" s="2221"/>
      <c r="M14" s="2233"/>
      <c r="N14" s="2235"/>
      <c r="O14" s="2278"/>
      <c r="P14" s="2280"/>
      <c r="Q14" s="2283"/>
      <c r="R14" s="2257"/>
      <c r="S14" s="2260" t="s">
        <v>1659</v>
      </c>
      <c r="T14" s="2261"/>
    </row>
    <row r="15" spans="1:21" ht="9.9" customHeight="1">
      <c r="A15" s="2211"/>
      <c r="B15" s="2216"/>
      <c r="C15" s="2217"/>
      <c r="D15" s="2217"/>
      <c r="E15" s="2218"/>
      <c r="F15" s="2222"/>
      <c r="G15" s="2223"/>
      <c r="H15" s="2224"/>
      <c r="I15" s="2183"/>
      <c r="J15" s="2222"/>
      <c r="K15" s="2223"/>
      <c r="L15" s="2224"/>
      <c r="M15" s="2234"/>
      <c r="N15" s="2236"/>
      <c r="O15" s="2279"/>
      <c r="P15" s="2281"/>
      <c r="Q15" s="2284"/>
      <c r="R15" s="2258"/>
      <c r="S15" s="2243"/>
      <c r="T15" s="2244"/>
    </row>
    <row r="16" spans="1:21" ht="9.9" customHeight="1">
      <c r="A16" s="2211"/>
      <c r="B16" s="2262"/>
      <c r="C16" s="2263"/>
      <c r="D16" s="2263"/>
      <c r="E16" s="2286"/>
      <c r="F16" s="2222"/>
      <c r="G16" s="2223"/>
      <c r="H16" s="2224"/>
      <c r="I16" s="2183"/>
      <c r="J16" s="2230"/>
      <c r="K16" s="2231"/>
      <c r="L16" s="2232"/>
      <c r="M16" s="2268"/>
      <c r="N16" s="2269"/>
      <c r="O16" s="2279"/>
      <c r="P16" s="2281"/>
      <c r="Q16" s="2284"/>
      <c r="R16" s="2258"/>
      <c r="S16" s="2243"/>
      <c r="T16" s="2244"/>
    </row>
    <row r="17" spans="1:20" ht="9.9" customHeight="1">
      <c r="A17" s="2211"/>
      <c r="B17" s="2265"/>
      <c r="C17" s="2266"/>
      <c r="D17" s="2266"/>
      <c r="E17" s="2267"/>
      <c r="F17" s="2222"/>
      <c r="G17" s="2223"/>
      <c r="H17" s="2224"/>
      <c r="I17" s="2183"/>
      <c r="J17" s="2271" t="s">
        <v>1660</v>
      </c>
      <c r="K17" s="2272"/>
      <c r="L17" s="2287"/>
      <c r="M17" s="2234"/>
      <c r="N17" s="2270"/>
      <c r="O17" s="2274"/>
      <c r="P17" s="2281"/>
      <c r="Q17" s="2284"/>
      <c r="R17" s="2258"/>
      <c r="S17" s="2241" t="s">
        <v>1659</v>
      </c>
      <c r="T17" s="2242"/>
    </row>
    <row r="18" spans="1:20" ht="9.9" customHeight="1">
      <c r="A18" s="2211"/>
      <c r="B18" s="2247"/>
      <c r="C18" s="2248"/>
      <c r="D18" s="2248"/>
      <c r="E18" s="2249"/>
      <c r="F18" s="2222"/>
      <c r="G18" s="2223"/>
      <c r="H18" s="2224"/>
      <c r="I18" s="2183"/>
      <c r="J18" s="2222"/>
      <c r="K18" s="2223"/>
      <c r="L18" s="2224"/>
      <c r="M18" s="2253"/>
      <c r="N18" s="2255"/>
      <c r="O18" s="2275"/>
      <c r="P18" s="2281"/>
      <c r="Q18" s="2284"/>
      <c r="R18" s="2258"/>
      <c r="S18" s="2243"/>
      <c r="T18" s="2244"/>
    </row>
    <row r="19" spans="1:20" ht="9.9" customHeight="1">
      <c r="A19" s="2212"/>
      <c r="B19" s="2250"/>
      <c r="C19" s="2251"/>
      <c r="D19" s="2251"/>
      <c r="E19" s="2252"/>
      <c r="F19" s="2225"/>
      <c r="G19" s="2226"/>
      <c r="H19" s="2227"/>
      <c r="I19" s="2184"/>
      <c r="J19" s="2225"/>
      <c r="K19" s="2226"/>
      <c r="L19" s="2227"/>
      <c r="M19" s="2254"/>
      <c r="N19" s="2256"/>
      <c r="O19" s="2276"/>
      <c r="P19" s="2282"/>
      <c r="Q19" s="2285"/>
      <c r="R19" s="2259"/>
      <c r="S19" s="2245"/>
      <c r="T19" s="2246"/>
    </row>
    <row r="20" spans="1:20" ht="9.9" customHeight="1">
      <c r="A20" s="2210"/>
      <c r="B20" s="2240"/>
      <c r="C20" s="2214"/>
      <c r="D20" s="2214"/>
      <c r="E20" s="2215"/>
      <c r="F20" s="2229"/>
      <c r="G20" s="2220"/>
      <c r="H20" s="2221"/>
      <c r="I20" s="2228"/>
      <c r="J20" s="2229" t="s">
        <v>1659</v>
      </c>
      <c r="K20" s="2220"/>
      <c r="L20" s="2221"/>
      <c r="M20" s="2233"/>
      <c r="N20" s="2235"/>
      <c r="O20" s="2278"/>
      <c r="P20" s="2280"/>
      <c r="Q20" s="2283"/>
      <c r="R20" s="2257"/>
      <c r="S20" s="2260" t="s">
        <v>1659</v>
      </c>
      <c r="T20" s="2261"/>
    </row>
    <row r="21" spans="1:20" ht="9.9" customHeight="1">
      <c r="A21" s="2211"/>
      <c r="B21" s="2216"/>
      <c r="C21" s="2217"/>
      <c r="D21" s="2217"/>
      <c r="E21" s="2218"/>
      <c r="F21" s="2222"/>
      <c r="G21" s="2223"/>
      <c r="H21" s="2224"/>
      <c r="I21" s="2183"/>
      <c r="J21" s="2222"/>
      <c r="K21" s="2223"/>
      <c r="L21" s="2224"/>
      <c r="M21" s="2234"/>
      <c r="N21" s="2236"/>
      <c r="O21" s="2279"/>
      <c r="P21" s="2281"/>
      <c r="Q21" s="2284"/>
      <c r="R21" s="2258"/>
      <c r="S21" s="2243"/>
      <c r="T21" s="2244"/>
    </row>
    <row r="22" spans="1:20" ht="9.9" customHeight="1">
      <c r="A22" s="2211"/>
      <c r="B22" s="2262"/>
      <c r="C22" s="2263"/>
      <c r="D22" s="2263"/>
      <c r="E22" s="2264"/>
      <c r="F22" s="2222"/>
      <c r="G22" s="2223"/>
      <c r="H22" s="2224"/>
      <c r="I22" s="2183"/>
      <c r="J22" s="2230"/>
      <c r="K22" s="2231"/>
      <c r="L22" s="2232"/>
      <c r="M22" s="2268"/>
      <c r="N22" s="2269"/>
      <c r="O22" s="2279"/>
      <c r="P22" s="2281"/>
      <c r="Q22" s="2284"/>
      <c r="R22" s="2258"/>
      <c r="S22" s="2243"/>
      <c r="T22" s="2244"/>
    </row>
    <row r="23" spans="1:20" ht="9.9" customHeight="1">
      <c r="A23" s="2211"/>
      <c r="B23" s="2265"/>
      <c r="C23" s="2266"/>
      <c r="D23" s="2266"/>
      <c r="E23" s="2267"/>
      <c r="F23" s="2222"/>
      <c r="G23" s="2223"/>
      <c r="H23" s="2224"/>
      <c r="I23" s="2183"/>
      <c r="J23" s="2271" t="s">
        <v>1660</v>
      </c>
      <c r="K23" s="2272"/>
      <c r="L23" s="2273"/>
      <c r="M23" s="2234"/>
      <c r="N23" s="2270"/>
      <c r="O23" s="2274"/>
      <c r="P23" s="2281"/>
      <c r="Q23" s="2284"/>
      <c r="R23" s="2258"/>
      <c r="S23" s="2241" t="s">
        <v>1659</v>
      </c>
      <c r="T23" s="2242"/>
    </row>
    <row r="24" spans="1:20" ht="9.9" customHeight="1">
      <c r="A24" s="2211"/>
      <c r="B24" s="2247"/>
      <c r="C24" s="2277"/>
      <c r="D24" s="2277"/>
      <c r="E24" s="2249"/>
      <c r="F24" s="2222"/>
      <c r="G24" s="2223"/>
      <c r="H24" s="2224"/>
      <c r="I24" s="2183"/>
      <c r="J24" s="2222"/>
      <c r="K24" s="2223"/>
      <c r="L24" s="2224"/>
      <c r="M24" s="2253"/>
      <c r="N24" s="2255"/>
      <c r="O24" s="2275"/>
      <c r="P24" s="2281"/>
      <c r="Q24" s="2284"/>
      <c r="R24" s="2258"/>
      <c r="S24" s="2243"/>
      <c r="T24" s="2244"/>
    </row>
    <row r="25" spans="1:20" ht="9.9" customHeight="1">
      <c r="A25" s="2212"/>
      <c r="B25" s="2250"/>
      <c r="C25" s="2251"/>
      <c r="D25" s="2251"/>
      <c r="E25" s="2252"/>
      <c r="F25" s="2225"/>
      <c r="G25" s="2226"/>
      <c r="H25" s="2227"/>
      <c r="I25" s="2184"/>
      <c r="J25" s="2225"/>
      <c r="K25" s="2226"/>
      <c r="L25" s="2227"/>
      <c r="M25" s="2254"/>
      <c r="N25" s="2256"/>
      <c r="O25" s="2276"/>
      <c r="P25" s="2282"/>
      <c r="Q25" s="2285"/>
      <c r="R25" s="2259"/>
      <c r="S25" s="2245"/>
      <c r="T25" s="2246"/>
    </row>
    <row r="26" spans="1:20" ht="9.9" customHeight="1">
      <c r="A26" s="2210"/>
      <c r="B26" s="2240"/>
      <c r="C26" s="2214"/>
      <c r="D26" s="2214"/>
      <c r="E26" s="2215"/>
      <c r="F26" s="2229"/>
      <c r="G26" s="2220"/>
      <c r="H26" s="2221"/>
      <c r="I26" s="2228"/>
      <c r="J26" s="2229" t="s">
        <v>1659</v>
      </c>
      <c r="K26" s="2220"/>
      <c r="L26" s="2221"/>
      <c r="M26" s="2233"/>
      <c r="N26" s="2235"/>
      <c r="O26" s="2278"/>
      <c r="P26" s="2280"/>
      <c r="Q26" s="2283"/>
      <c r="R26" s="2257"/>
      <c r="S26" s="2260" t="s">
        <v>1659</v>
      </c>
      <c r="T26" s="2261"/>
    </row>
    <row r="27" spans="1:20" ht="9.9" customHeight="1">
      <c r="A27" s="2211"/>
      <c r="B27" s="2216"/>
      <c r="C27" s="2217"/>
      <c r="D27" s="2217"/>
      <c r="E27" s="2218"/>
      <c r="F27" s="2222"/>
      <c r="G27" s="2223"/>
      <c r="H27" s="2224"/>
      <c r="I27" s="2183"/>
      <c r="J27" s="2222"/>
      <c r="K27" s="2223"/>
      <c r="L27" s="2224"/>
      <c r="M27" s="2234"/>
      <c r="N27" s="2236"/>
      <c r="O27" s="2279"/>
      <c r="P27" s="2281"/>
      <c r="Q27" s="2284"/>
      <c r="R27" s="2258"/>
      <c r="S27" s="2243"/>
      <c r="T27" s="2244"/>
    </row>
    <row r="28" spans="1:20" ht="9.9" customHeight="1">
      <c r="A28" s="2211"/>
      <c r="B28" s="2262"/>
      <c r="C28" s="2290"/>
      <c r="D28" s="2290"/>
      <c r="E28" s="2264"/>
      <c r="F28" s="2222"/>
      <c r="G28" s="2223"/>
      <c r="H28" s="2224"/>
      <c r="I28" s="2183"/>
      <c r="J28" s="2230"/>
      <c r="K28" s="2231"/>
      <c r="L28" s="2232"/>
      <c r="M28" s="2268"/>
      <c r="N28" s="2269"/>
      <c r="O28" s="2279"/>
      <c r="P28" s="2281"/>
      <c r="Q28" s="2284"/>
      <c r="R28" s="2258"/>
      <c r="S28" s="2288"/>
      <c r="T28" s="2289"/>
    </row>
    <row r="29" spans="1:20" ht="9.9" customHeight="1">
      <c r="A29" s="2211"/>
      <c r="B29" s="2265"/>
      <c r="C29" s="2266"/>
      <c r="D29" s="2266"/>
      <c r="E29" s="2267"/>
      <c r="F29" s="2222"/>
      <c r="G29" s="2223"/>
      <c r="H29" s="2224"/>
      <c r="I29" s="2183"/>
      <c r="J29" s="2271" t="s">
        <v>1660</v>
      </c>
      <c r="K29" s="2291"/>
      <c r="L29" s="2273"/>
      <c r="M29" s="2234"/>
      <c r="N29" s="2270"/>
      <c r="O29" s="2274"/>
      <c r="P29" s="2281"/>
      <c r="Q29" s="2284"/>
      <c r="R29" s="2258"/>
      <c r="S29" s="2241" t="s">
        <v>1659</v>
      </c>
      <c r="T29" s="2242"/>
    </row>
    <row r="30" spans="1:20" ht="9.9" customHeight="1">
      <c r="A30" s="2211"/>
      <c r="B30" s="2247"/>
      <c r="C30" s="2277"/>
      <c r="D30" s="2277"/>
      <c r="E30" s="2249"/>
      <c r="F30" s="2222"/>
      <c r="G30" s="2223"/>
      <c r="H30" s="2224"/>
      <c r="I30" s="2183"/>
      <c r="J30" s="2222"/>
      <c r="K30" s="2223"/>
      <c r="L30" s="2224"/>
      <c r="M30" s="2253"/>
      <c r="N30" s="2255"/>
      <c r="O30" s="2275"/>
      <c r="P30" s="2281"/>
      <c r="Q30" s="2284"/>
      <c r="R30" s="2258"/>
      <c r="S30" s="2243"/>
      <c r="T30" s="2244"/>
    </row>
    <row r="31" spans="1:20" ht="9.9" customHeight="1">
      <c r="A31" s="2212"/>
      <c r="B31" s="2250"/>
      <c r="C31" s="2251"/>
      <c r="D31" s="2251"/>
      <c r="E31" s="2252"/>
      <c r="F31" s="2225"/>
      <c r="G31" s="2226"/>
      <c r="H31" s="2227"/>
      <c r="I31" s="2184"/>
      <c r="J31" s="2225"/>
      <c r="K31" s="2226"/>
      <c r="L31" s="2227"/>
      <c r="M31" s="2254"/>
      <c r="N31" s="2256"/>
      <c r="O31" s="2276"/>
      <c r="P31" s="2282"/>
      <c r="Q31" s="2285"/>
      <c r="R31" s="2259"/>
      <c r="S31" s="2245"/>
      <c r="T31" s="2246"/>
    </row>
    <row r="32" spans="1:20" ht="9.9" customHeight="1">
      <c r="A32" s="2210"/>
      <c r="B32" s="2240"/>
      <c r="C32" s="2214"/>
      <c r="D32" s="2214"/>
      <c r="E32" s="2215"/>
      <c r="F32" s="2229"/>
      <c r="G32" s="2220"/>
      <c r="H32" s="2221"/>
      <c r="I32" s="2228"/>
      <c r="J32" s="2229" t="s">
        <v>1659</v>
      </c>
      <c r="K32" s="2220"/>
      <c r="L32" s="2221"/>
      <c r="M32" s="2233"/>
      <c r="N32" s="2235"/>
      <c r="O32" s="2278"/>
      <c r="P32" s="2280"/>
      <c r="Q32" s="2283"/>
      <c r="R32" s="2257"/>
      <c r="S32" s="2260" t="s">
        <v>1659</v>
      </c>
      <c r="T32" s="2261"/>
    </row>
    <row r="33" spans="1:20" ht="9.9" customHeight="1">
      <c r="A33" s="2211"/>
      <c r="B33" s="2216"/>
      <c r="C33" s="2217"/>
      <c r="D33" s="2217"/>
      <c r="E33" s="2218"/>
      <c r="F33" s="2222"/>
      <c r="G33" s="2223"/>
      <c r="H33" s="2224"/>
      <c r="I33" s="2183"/>
      <c r="J33" s="2222"/>
      <c r="K33" s="2223"/>
      <c r="L33" s="2224"/>
      <c r="M33" s="2234"/>
      <c r="N33" s="2236"/>
      <c r="O33" s="2279"/>
      <c r="P33" s="2281"/>
      <c r="Q33" s="2284"/>
      <c r="R33" s="2258"/>
      <c r="S33" s="2243"/>
      <c r="T33" s="2244"/>
    </row>
    <row r="34" spans="1:20" ht="9.9" customHeight="1">
      <c r="A34" s="2211"/>
      <c r="B34" s="2262"/>
      <c r="C34" s="2290"/>
      <c r="D34" s="2290"/>
      <c r="E34" s="2264"/>
      <c r="F34" s="2222"/>
      <c r="G34" s="2223"/>
      <c r="H34" s="2224"/>
      <c r="I34" s="2183"/>
      <c r="J34" s="2230"/>
      <c r="K34" s="2231"/>
      <c r="L34" s="2232"/>
      <c r="M34" s="2268"/>
      <c r="N34" s="2269"/>
      <c r="O34" s="2279"/>
      <c r="P34" s="2281"/>
      <c r="Q34" s="2284"/>
      <c r="R34" s="2258"/>
      <c r="S34" s="2243"/>
      <c r="T34" s="2244"/>
    </row>
    <row r="35" spans="1:20" ht="9.9" customHeight="1">
      <c r="A35" s="2211"/>
      <c r="B35" s="2265"/>
      <c r="C35" s="2266"/>
      <c r="D35" s="2266"/>
      <c r="E35" s="2267"/>
      <c r="F35" s="2222"/>
      <c r="G35" s="2223"/>
      <c r="H35" s="2224"/>
      <c r="I35" s="2183"/>
      <c r="J35" s="2271" t="s">
        <v>1660</v>
      </c>
      <c r="K35" s="2291"/>
      <c r="L35" s="2273"/>
      <c r="M35" s="2234"/>
      <c r="N35" s="2270"/>
      <c r="O35" s="2274"/>
      <c r="P35" s="2281"/>
      <c r="Q35" s="2284"/>
      <c r="R35" s="2258"/>
      <c r="S35" s="2241" t="s">
        <v>1659</v>
      </c>
      <c r="T35" s="2242"/>
    </row>
    <row r="36" spans="1:20" ht="9.9" customHeight="1">
      <c r="A36" s="2211"/>
      <c r="B36" s="2247"/>
      <c r="C36" s="2277"/>
      <c r="D36" s="2277"/>
      <c r="E36" s="2249"/>
      <c r="F36" s="2222"/>
      <c r="G36" s="2223"/>
      <c r="H36" s="2224"/>
      <c r="I36" s="2183"/>
      <c r="J36" s="2222"/>
      <c r="K36" s="2223"/>
      <c r="L36" s="2224"/>
      <c r="M36" s="2253"/>
      <c r="N36" s="2255"/>
      <c r="O36" s="2275"/>
      <c r="P36" s="2281"/>
      <c r="Q36" s="2284"/>
      <c r="R36" s="2258"/>
      <c r="S36" s="2243"/>
      <c r="T36" s="2244"/>
    </row>
    <row r="37" spans="1:20" ht="9.9" customHeight="1">
      <c r="A37" s="2212"/>
      <c r="B37" s="2250"/>
      <c r="C37" s="2251"/>
      <c r="D37" s="2251"/>
      <c r="E37" s="2252"/>
      <c r="F37" s="2225"/>
      <c r="G37" s="2226"/>
      <c r="H37" s="2227"/>
      <c r="I37" s="2184"/>
      <c r="J37" s="2225"/>
      <c r="K37" s="2226"/>
      <c r="L37" s="2227"/>
      <c r="M37" s="2254"/>
      <c r="N37" s="2256"/>
      <c r="O37" s="2276"/>
      <c r="P37" s="2282"/>
      <c r="Q37" s="2285"/>
      <c r="R37" s="2259"/>
      <c r="S37" s="2245"/>
      <c r="T37" s="2246"/>
    </row>
    <row r="38" spans="1:20" ht="9.9" customHeight="1">
      <c r="A38" s="2210"/>
      <c r="B38" s="2240"/>
      <c r="C38" s="2214"/>
      <c r="D38" s="2214"/>
      <c r="E38" s="2215"/>
      <c r="F38" s="2229"/>
      <c r="G38" s="2220"/>
      <c r="H38" s="2221"/>
      <c r="I38" s="2228"/>
      <c r="J38" s="2229" t="s">
        <v>1659</v>
      </c>
      <c r="K38" s="2220"/>
      <c r="L38" s="2221"/>
      <c r="M38" s="2233"/>
      <c r="N38" s="2235"/>
      <c r="O38" s="2278"/>
      <c r="P38" s="2280"/>
      <c r="Q38" s="2283"/>
      <c r="R38" s="2257"/>
      <c r="S38" s="2260" t="s">
        <v>1659</v>
      </c>
      <c r="T38" s="2261"/>
    </row>
    <row r="39" spans="1:20" ht="9.9" customHeight="1">
      <c r="A39" s="2211"/>
      <c r="B39" s="2216"/>
      <c r="C39" s="2217"/>
      <c r="D39" s="2217"/>
      <c r="E39" s="2218"/>
      <c r="F39" s="2222"/>
      <c r="G39" s="2223"/>
      <c r="H39" s="2224"/>
      <c r="I39" s="2183"/>
      <c r="J39" s="2222"/>
      <c r="K39" s="2223"/>
      <c r="L39" s="2224"/>
      <c r="M39" s="2234"/>
      <c r="N39" s="2236"/>
      <c r="O39" s="2279"/>
      <c r="P39" s="2281"/>
      <c r="Q39" s="2284"/>
      <c r="R39" s="2258"/>
      <c r="S39" s="2243"/>
      <c r="T39" s="2244"/>
    </row>
    <row r="40" spans="1:20" ht="9.9" customHeight="1">
      <c r="A40" s="2211"/>
      <c r="B40" s="2262"/>
      <c r="C40" s="2290"/>
      <c r="D40" s="2290"/>
      <c r="E40" s="2264"/>
      <c r="F40" s="2222"/>
      <c r="G40" s="2223"/>
      <c r="H40" s="2224"/>
      <c r="I40" s="2183"/>
      <c r="J40" s="2230"/>
      <c r="K40" s="2231"/>
      <c r="L40" s="2232"/>
      <c r="M40" s="2268"/>
      <c r="N40" s="2269"/>
      <c r="O40" s="2279"/>
      <c r="P40" s="2281"/>
      <c r="Q40" s="2284"/>
      <c r="R40" s="2258"/>
      <c r="S40" s="2243"/>
      <c r="T40" s="2244"/>
    </row>
    <row r="41" spans="1:20" ht="9.9" customHeight="1">
      <c r="A41" s="2211"/>
      <c r="B41" s="2265"/>
      <c r="C41" s="2266"/>
      <c r="D41" s="2266"/>
      <c r="E41" s="2267"/>
      <c r="F41" s="2222"/>
      <c r="G41" s="2223"/>
      <c r="H41" s="2224"/>
      <c r="I41" s="2183"/>
      <c r="J41" s="2271" t="s">
        <v>1660</v>
      </c>
      <c r="K41" s="2291"/>
      <c r="L41" s="2273"/>
      <c r="M41" s="2234"/>
      <c r="N41" s="2270"/>
      <c r="O41" s="2274"/>
      <c r="P41" s="2281"/>
      <c r="Q41" s="2284"/>
      <c r="R41" s="2258"/>
      <c r="S41" s="2241" t="s">
        <v>1659</v>
      </c>
      <c r="T41" s="2242"/>
    </row>
    <row r="42" spans="1:20" ht="9.9" customHeight="1">
      <c r="A42" s="2211"/>
      <c r="B42" s="2247"/>
      <c r="C42" s="2277"/>
      <c r="D42" s="2277"/>
      <c r="E42" s="2249"/>
      <c r="F42" s="2222"/>
      <c r="G42" s="2223"/>
      <c r="H42" s="2224"/>
      <c r="I42" s="2183"/>
      <c r="J42" s="2222"/>
      <c r="K42" s="2223"/>
      <c r="L42" s="2224"/>
      <c r="M42" s="2253"/>
      <c r="N42" s="2255"/>
      <c r="O42" s="2275"/>
      <c r="P42" s="2281"/>
      <c r="Q42" s="2284"/>
      <c r="R42" s="2258"/>
      <c r="S42" s="2243"/>
      <c r="T42" s="2244"/>
    </row>
    <row r="43" spans="1:20" ht="9.9" customHeight="1">
      <c r="A43" s="2212"/>
      <c r="B43" s="2250"/>
      <c r="C43" s="2251"/>
      <c r="D43" s="2251"/>
      <c r="E43" s="2252"/>
      <c r="F43" s="2225"/>
      <c r="G43" s="2226"/>
      <c r="H43" s="2227"/>
      <c r="I43" s="2184"/>
      <c r="J43" s="2225"/>
      <c r="K43" s="2226"/>
      <c r="L43" s="2227"/>
      <c r="M43" s="2254"/>
      <c r="N43" s="2256"/>
      <c r="O43" s="2276"/>
      <c r="P43" s="2282"/>
      <c r="Q43" s="2285"/>
      <c r="R43" s="2259"/>
      <c r="S43" s="2245"/>
      <c r="T43" s="2246"/>
    </row>
    <row r="44" spans="1:20" ht="9.9" customHeight="1">
      <c r="A44" s="2210"/>
      <c r="B44" s="2240"/>
      <c r="C44" s="2214"/>
      <c r="D44" s="2214"/>
      <c r="E44" s="2215"/>
      <c r="F44" s="2229"/>
      <c r="G44" s="2220"/>
      <c r="H44" s="2221"/>
      <c r="I44" s="2228"/>
      <c r="J44" s="2229" t="s">
        <v>1659</v>
      </c>
      <c r="K44" s="2220"/>
      <c r="L44" s="2221"/>
      <c r="M44" s="2233"/>
      <c r="N44" s="2235"/>
      <c r="O44" s="2278"/>
      <c r="P44" s="2280"/>
      <c r="Q44" s="2283"/>
      <c r="R44" s="2257"/>
      <c r="S44" s="2260" t="s">
        <v>1659</v>
      </c>
      <c r="T44" s="2261"/>
    </row>
    <row r="45" spans="1:20" ht="9.9" customHeight="1">
      <c r="A45" s="2211"/>
      <c r="B45" s="2216"/>
      <c r="C45" s="2217"/>
      <c r="D45" s="2217"/>
      <c r="E45" s="2218"/>
      <c r="F45" s="2222"/>
      <c r="G45" s="2223"/>
      <c r="H45" s="2224"/>
      <c r="I45" s="2183"/>
      <c r="J45" s="2222"/>
      <c r="K45" s="2223"/>
      <c r="L45" s="2224"/>
      <c r="M45" s="2234"/>
      <c r="N45" s="2236"/>
      <c r="O45" s="2279"/>
      <c r="P45" s="2281"/>
      <c r="Q45" s="2284"/>
      <c r="R45" s="2258"/>
      <c r="S45" s="2243"/>
      <c r="T45" s="2244"/>
    </row>
    <row r="46" spans="1:20" ht="9.9" customHeight="1">
      <c r="A46" s="2211"/>
      <c r="B46" s="2262"/>
      <c r="C46" s="2290"/>
      <c r="D46" s="2290"/>
      <c r="E46" s="2264"/>
      <c r="F46" s="2222"/>
      <c r="G46" s="2223"/>
      <c r="H46" s="2224"/>
      <c r="I46" s="2183"/>
      <c r="J46" s="2230"/>
      <c r="K46" s="2231"/>
      <c r="L46" s="2232"/>
      <c r="M46" s="2268"/>
      <c r="N46" s="2269"/>
      <c r="O46" s="2279"/>
      <c r="P46" s="2281"/>
      <c r="Q46" s="2284"/>
      <c r="R46" s="2258"/>
      <c r="S46" s="2243"/>
      <c r="T46" s="2244"/>
    </row>
    <row r="47" spans="1:20" ht="9.9" customHeight="1">
      <c r="A47" s="2211"/>
      <c r="B47" s="2265"/>
      <c r="C47" s="2266"/>
      <c r="D47" s="2266"/>
      <c r="E47" s="2267"/>
      <c r="F47" s="2222"/>
      <c r="G47" s="2223"/>
      <c r="H47" s="2224"/>
      <c r="I47" s="2183"/>
      <c r="J47" s="2271" t="s">
        <v>1660</v>
      </c>
      <c r="K47" s="2291"/>
      <c r="L47" s="2273"/>
      <c r="M47" s="2234"/>
      <c r="N47" s="2270"/>
      <c r="O47" s="2274"/>
      <c r="P47" s="2281"/>
      <c r="Q47" s="2284"/>
      <c r="R47" s="2258"/>
      <c r="S47" s="2241" t="s">
        <v>1659</v>
      </c>
      <c r="T47" s="2242"/>
    </row>
    <row r="48" spans="1:20" ht="9.9" customHeight="1">
      <c r="A48" s="2211"/>
      <c r="B48" s="2247"/>
      <c r="C48" s="2277"/>
      <c r="D48" s="2277"/>
      <c r="E48" s="2249"/>
      <c r="F48" s="2222"/>
      <c r="G48" s="2223"/>
      <c r="H48" s="2224"/>
      <c r="I48" s="2183"/>
      <c r="J48" s="2222"/>
      <c r="K48" s="2223"/>
      <c r="L48" s="2224"/>
      <c r="M48" s="2253"/>
      <c r="N48" s="2255"/>
      <c r="O48" s="2275"/>
      <c r="P48" s="2281"/>
      <c r="Q48" s="2284"/>
      <c r="R48" s="2258"/>
      <c r="S48" s="2243"/>
      <c r="T48" s="2244"/>
    </row>
    <row r="49" spans="1:21" ht="9.9" customHeight="1">
      <c r="A49" s="2212"/>
      <c r="B49" s="2250"/>
      <c r="C49" s="2251"/>
      <c r="D49" s="2251"/>
      <c r="E49" s="2252"/>
      <c r="F49" s="2225"/>
      <c r="G49" s="2226"/>
      <c r="H49" s="2227"/>
      <c r="I49" s="2184"/>
      <c r="J49" s="2225"/>
      <c r="K49" s="2226"/>
      <c r="L49" s="2227"/>
      <c r="M49" s="2254"/>
      <c r="N49" s="2256"/>
      <c r="O49" s="2276"/>
      <c r="P49" s="2282"/>
      <c r="Q49" s="2285"/>
      <c r="R49" s="2259"/>
      <c r="S49" s="2245"/>
      <c r="T49" s="2246"/>
    </row>
    <row r="50" spans="1:21" ht="9.9" customHeight="1">
      <c r="A50" s="2210"/>
      <c r="B50" s="2240"/>
      <c r="C50" s="2214"/>
      <c r="D50" s="2214"/>
      <c r="E50" s="2215"/>
      <c r="F50" s="2229"/>
      <c r="G50" s="2220"/>
      <c r="H50" s="2221"/>
      <c r="I50" s="2228"/>
      <c r="J50" s="2229" t="s">
        <v>1659</v>
      </c>
      <c r="K50" s="2220"/>
      <c r="L50" s="2221"/>
      <c r="M50" s="2233"/>
      <c r="N50" s="2235"/>
      <c r="O50" s="2278"/>
      <c r="P50" s="2280"/>
      <c r="Q50" s="2283"/>
      <c r="R50" s="2257"/>
      <c r="S50" s="2260" t="s">
        <v>1659</v>
      </c>
      <c r="T50" s="2261"/>
    </row>
    <row r="51" spans="1:21" ht="9.9" customHeight="1">
      <c r="A51" s="2211"/>
      <c r="B51" s="2216"/>
      <c r="C51" s="2217"/>
      <c r="D51" s="2217"/>
      <c r="E51" s="2218"/>
      <c r="F51" s="2222"/>
      <c r="G51" s="2223"/>
      <c r="H51" s="2224"/>
      <c r="I51" s="2183"/>
      <c r="J51" s="2222"/>
      <c r="K51" s="2223"/>
      <c r="L51" s="2224"/>
      <c r="M51" s="2234"/>
      <c r="N51" s="2236"/>
      <c r="O51" s="2279"/>
      <c r="P51" s="2281"/>
      <c r="Q51" s="2284"/>
      <c r="R51" s="2258"/>
      <c r="S51" s="2243"/>
      <c r="T51" s="2244"/>
    </row>
    <row r="52" spans="1:21" ht="9.9" customHeight="1">
      <c r="A52" s="2211"/>
      <c r="B52" s="2262"/>
      <c r="C52" s="2290"/>
      <c r="D52" s="2290"/>
      <c r="E52" s="2264"/>
      <c r="F52" s="2222"/>
      <c r="G52" s="2223"/>
      <c r="H52" s="2224"/>
      <c r="I52" s="2183"/>
      <c r="J52" s="2230"/>
      <c r="K52" s="2231"/>
      <c r="L52" s="2232"/>
      <c r="M52" s="2268"/>
      <c r="N52" s="2269"/>
      <c r="O52" s="2279"/>
      <c r="P52" s="2281"/>
      <c r="Q52" s="2284"/>
      <c r="R52" s="2258"/>
      <c r="S52" s="2243"/>
      <c r="T52" s="2244"/>
    </row>
    <row r="53" spans="1:21" ht="9.9" customHeight="1">
      <c r="A53" s="2211"/>
      <c r="B53" s="2265"/>
      <c r="C53" s="2266"/>
      <c r="D53" s="2266"/>
      <c r="E53" s="2267"/>
      <c r="F53" s="2222"/>
      <c r="G53" s="2223"/>
      <c r="H53" s="2224"/>
      <c r="I53" s="2183"/>
      <c r="J53" s="2271" t="s">
        <v>1660</v>
      </c>
      <c r="K53" s="2291"/>
      <c r="L53" s="2273"/>
      <c r="M53" s="2234"/>
      <c r="N53" s="2270"/>
      <c r="O53" s="2274"/>
      <c r="P53" s="2281"/>
      <c r="Q53" s="2284"/>
      <c r="R53" s="2258"/>
      <c r="S53" s="2241" t="s">
        <v>1659</v>
      </c>
      <c r="T53" s="2242"/>
    </row>
    <row r="54" spans="1:21" ht="9.9" customHeight="1">
      <c r="A54" s="2211"/>
      <c r="B54" s="2247"/>
      <c r="C54" s="2277"/>
      <c r="D54" s="2277"/>
      <c r="E54" s="2249"/>
      <c r="F54" s="2222"/>
      <c r="G54" s="2223"/>
      <c r="H54" s="2224"/>
      <c r="I54" s="2183"/>
      <c r="J54" s="2222"/>
      <c r="K54" s="2223"/>
      <c r="L54" s="2224"/>
      <c r="M54" s="2253"/>
      <c r="N54" s="2255"/>
      <c r="O54" s="2275"/>
      <c r="P54" s="2281"/>
      <c r="Q54" s="2284"/>
      <c r="R54" s="2258"/>
      <c r="S54" s="2243"/>
      <c r="T54" s="2244"/>
    </row>
    <row r="55" spans="1:21" ht="9.9" customHeight="1">
      <c r="A55" s="2212"/>
      <c r="B55" s="2250"/>
      <c r="C55" s="2251"/>
      <c r="D55" s="2251"/>
      <c r="E55" s="2252"/>
      <c r="F55" s="2225"/>
      <c r="G55" s="2226"/>
      <c r="H55" s="2227"/>
      <c r="I55" s="2184"/>
      <c r="J55" s="2225"/>
      <c r="K55" s="2226"/>
      <c r="L55" s="2227"/>
      <c r="M55" s="2254"/>
      <c r="N55" s="2256"/>
      <c r="O55" s="2276"/>
      <c r="P55" s="2282"/>
      <c r="Q55" s="2285"/>
      <c r="R55" s="2259"/>
      <c r="S55" s="2245"/>
      <c r="T55" s="2246"/>
    </row>
    <row r="56" spans="1:21" ht="9.9" customHeight="1">
      <c r="A56" s="2210"/>
      <c r="B56" s="2240"/>
      <c r="C56" s="2214"/>
      <c r="D56" s="2214"/>
      <c r="E56" s="2215"/>
      <c r="F56" s="2229"/>
      <c r="G56" s="2220"/>
      <c r="H56" s="2221"/>
      <c r="I56" s="2228"/>
      <c r="J56" s="2229" t="s">
        <v>1659</v>
      </c>
      <c r="K56" s="2220"/>
      <c r="L56" s="2221"/>
      <c r="M56" s="2233"/>
      <c r="N56" s="2235"/>
      <c r="O56" s="2278"/>
      <c r="P56" s="2280"/>
      <c r="Q56" s="2283"/>
      <c r="R56" s="2257"/>
      <c r="S56" s="2260" t="s">
        <v>1659</v>
      </c>
      <c r="T56" s="2261"/>
    </row>
    <row r="57" spans="1:21" ht="9.9" customHeight="1">
      <c r="A57" s="2211"/>
      <c r="B57" s="2216"/>
      <c r="C57" s="2217"/>
      <c r="D57" s="2217"/>
      <c r="E57" s="2218"/>
      <c r="F57" s="2222"/>
      <c r="G57" s="2223"/>
      <c r="H57" s="2224"/>
      <c r="I57" s="2183"/>
      <c r="J57" s="2222"/>
      <c r="K57" s="2223"/>
      <c r="L57" s="2224"/>
      <c r="M57" s="2234"/>
      <c r="N57" s="2236"/>
      <c r="O57" s="2279"/>
      <c r="P57" s="2281"/>
      <c r="Q57" s="2284"/>
      <c r="R57" s="2258"/>
      <c r="S57" s="2243"/>
      <c r="T57" s="2244"/>
    </row>
    <row r="58" spans="1:21" ht="9.9" customHeight="1">
      <c r="A58" s="2211"/>
      <c r="B58" s="2262"/>
      <c r="C58" s="2290"/>
      <c r="D58" s="2290"/>
      <c r="E58" s="2264"/>
      <c r="F58" s="2222"/>
      <c r="G58" s="2223"/>
      <c r="H58" s="2224"/>
      <c r="I58" s="2183"/>
      <c r="J58" s="2230"/>
      <c r="K58" s="2231"/>
      <c r="L58" s="2232"/>
      <c r="M58" s="2268"/>
      <c r="N58" s="2269"/>
      <c r="O58" s="2279"/>
      <c r="P58" s="2281"/>
      <c r="Q58" s="2284"/>
      <c r="R58" s="2258"/>
      <c r="S58" s="2243"/>
      <c r="T58" s="2244"/>
    </row>
    <row r="59" spans="1:21" ht="9.9" customHeight="1">
      <c r="A59" s="2211"/>
      <c r="B59" s="2265"/>
      <c r="C59" s="2266"/>
      <c r="D59" s="2266"/>
      <c r="E59" s="2267"/>
      <c r="F59" s="2222"/>
      <c r="G59" s="2223"/>
      <c r="H59" s="2224"/>
      <c r="I59" s="2183"/>
      <c r="J59" s="2271" t="s">
        <v>1660</v>
      </c>
      <c r="K59" s="2291"/>
      <c r="L59" s="2273"/>
      <c r="M59" s="2234"/>
      <c r="N59" s="2270"/>
      <c r="O59" s="2274"/>
      <c r="P59" s="2281"/>
      <c r="Q59" s="2284"/>
      <c r="R59" s="2258"/>
      <c r="S59" s="2241" t="s">
        <v>1659</v>
      </c>
      <c r="T59" s="2242"/>
    </row>
    <row r="60" spans="1:21" ht="9.9" customHeight="1">
      <c r="A60" s="2211"/>
      <c r="B60" s="2247"/>
      <c r="C60" s="2277"/>
      <c r="D60" s="2277"/>
      <c r="E60" s="2249"/>
      <c r="F60" s="2222"/>
      <c r="G60" s="2223"/>
      <c r="H60" s="2224"/>
      <c r="I60" s="2183"/>
      <c r="J60" s="2222"/>
      <c r="K60" s="2223"/>
      <c r="L60" s="2224"/>
      <c r="M60" s="2253"/>
      <c r="N60" s="2255"/>
      <c r="O60" s="2275"/>
      <c r="P60" s="2281"/>
      <c r="Q60" s="2284"/>
      <c r="R60" s="2258"/>
      <c r="S60" s="2243"/>
      <c r="T60" s="2244"/>
    </row>
    <row r="61" spans="1:21" ht="9.9" customHeight="1">
      <c r="A61" s="2212"/>
      <c r="B61" s="2250"/>
      <c r="C61" s="2251"/>
      <c r="D61" s="2251"/>
      <c r="E61" s="2252"/>
      <c r="F61" s="2225"/>
      <c r="G61" s="2226"/>
      <c r="H61" s="2227"/>
      <c r="I61" s="2184"/>
      <c r="J61" s="2225"/>
      <c r="K61" s="2226"/>
      <c r="L61" s="2227"/>
      <c r="M61" s="2254"/>
      <c r="N61" s="2256"/>
      <c r="O61" s="2276"/>
      <c r="P61" s="2282"/>
      <c r="Q61" s="2285"/>
      <c r="R61" s="2259"/>
      <c r="S61" s="2245"/>
      <c r="T61" s="2246"/>
    </row>
    <row r="62" spans="1:21" s="1215" customFormat="1" ht="13.5" customHeight="1">
      <c r="A62" s="1216" t="s">
        <v>1661</v>
      </c>
      <c r="B62" s="1216"/>
      <c r="C62" s="1216"/>
      <c r="D62" s="1216"/>
      <c r="H62" s="1216"/>
      <c r="I62" s="1216"/>
      <c r="J62" s="1216"/>
      <c r="K62" s="1216"/>
      <c r="L62" s="1216"/>
      <c r="M62" s="1217"/>
      <c r="N62" s="1217"/>
      <c r="O62" s="1217"/>
      <c r="P62" s="2295" t="s">
        <v>1662</v>
      </c>
      <c r="Q62" s="2295"/>
      <c r="R62" s="2295"/>
      <c r="S62" s="2295"/>
      <c r="T62" s="2295"/>
      <c r="U62" s="1218"/>
    </row>
    <row r="63" spans="1:21" s="1215" customFormat="1" ht="13.5" customHeight="1">
      <c r="A63" s="1219" t="s">
        <v>1663</v>
      </c>
      <c r="B63" s="1219"/>
      <c r="C63" s="1219"/>
      <c r="E63" s="1219" t="s">
        <v>1664</v>
      </c>
      <c r="F63" s="1219"/>
      <c r="G63" s="1219"/>
      <c r="H63" s="1219"/>
      <c r="I63" s="1219"/>
      <c r="K63" s="1219" t="s">
        <v>1665</v>
      </c>
      <c r="N63" s="1219" t="s">
        <v>1666</v>
      </c>
      <c r="P63" s="2295"/>
      <c r="Q63" s="2295"/>
      <c r="R63" s="2295"/>
      <c r="S63" s="2295"/>
      <c r="T63" s="2295"/>
      <c r="U63" s="1218"/>
    </row>
    <row r="64" spans="1:21" s="1215" customFormat="1" ht="11.25" customHeight="1">
      <c r="A64" s="1219" t="s">
        <v>1667</v>
      </c>
      <c r="B64" s="1219"/>
      <c r="C64" s="1219"/>
      <c r="E64" s="1219" t="s">
        <v>1668</v>
      </c>
      <c r="F64" s="1219"/>
      <c r="G64" s="1219"/>
      <c r="I64" s="1219" t="s">
        <v>1669</v>
      </c>
      <c r="J64" s="1219"/>
      <c r="K64" s="1219"/>
      <c r="L64" s="1219" t="s">
        <v>1670</v>
      </c>
      <c r="M64" s="1220"/>
      <c r="N64" s="1219" t="s">
        <v>1671</v>
      </c>
      <c r="O64" s="1219"/>
      <c r="P64" s="2295" t="s">
        <v>1672</v>
      </c>
      <c r="Q64" s="2295"/>
      <c r="R64" s="2295"/>
      <c r="S64" s="2295"/>
      <c r="T64" s="2295"/>
      <c r="U64" s="1218"/>
    </row>
    <row r="65" spans="1:21" s="1215" customFormat="1" ht="14.25" customHeight="1">
      <c r="A65" s="1219" t="s">
        <v>1673</v>
      </c>
      <c r="B65" s="1221"/>
      <c r="C65" s="1221"/>
      <c r="D65" s="1221"/>
      <c r="E65" s="1216"/>
      <c r="F65" s="1219" t="s">
        <v>1674</v>
      </c>
      <c r="G65" s="1221"/>
      <c r="H65" s="1221"/>
      <c r="I65" s="1221"/>
      <c r="J65" s="1221"/>
      <c r="K65" s="1219" t="s">
        <v>1675</v>
      </c>
      <c r="M65" s="1219"/>
      <c r="N65" s="1216"/>
      <c r="O65" s="1216"/>
      <c r="P65" s="2295"/>
      <c r="Q65" s="2295"/>
      <c r="R65" s="2295"/>
      <c r="S65" s="2295"/>
      <c r="T65" s="2295"/>
      <c r="U65" s="1218"/>
    </row>
    <row r="66" spans="1:21" s="1215" customFormat="1" ht="13.5" customHeight="1">
      <c r="A66" s="2295" t="s">
        <v>1676</v>
      </c>
      <c r="B66" s="2295"/>
      <c r="C66" s="2295"/>
      <c r="D66" s="2295"/>
      <c r="E66" s="2295"/>
      <c r="F66" s="2295"/>
      <c r="G66" s="2295"/>
      <c r="H66" s="2295"/>
      <c r="I66" s="2295"/>
      <c r="J66" s="2295"/>
      <c r="K66" s="2295"/>
      <c r="L66" s="2295"/>
      <c r="M66" s="2295"/>
      <c r="N66" s="2295"/>
      <c r="O66" s="2295"/>
      <c r="P66" s="2295"/>
      <c r="Q66" s="2295"/>
      <c r="R66" s="2295"/>
      <c r="S66" s="2295"/>
      <c r="T66" s="2295"/>
      <c r="U66" s="1218"/>
    </row>
    <row r="67" spans="1:21" s="1215" customFormat="1" ht="13.5" customHeight="1">
      <c r="A67" s="2295"/>
      <c r="B67" s="2295"/>
      <c r="C67" s="2295"/>
      <c r="D67" s="2295"/>
      <c r="E67" s="2295"/>
      <c r="F67" s="2295"/>
      <c r="G67" s="2295"/>
      <c r="H67" s="2295"/>
      <c r="I67" s="2295"/>
      <c r="J67" s="2295"/>
      <c r="K67" s="2295"/>
      <c r="L67" s="2295"/>
      <c r="M67" s="2295"/>
      <c r="N67" s="2295"/>
      <c r="O67" s="2295"/>
      <c r="P67" s="2293" t="s">
        <v>1677</v>
      </c>
      <c r="Q67" s="2293"/>
      <c r="R67" s="2293"/>
      <c r="S67" s="2293"/>
      <c r="T67" s="2293"/>
      <c r="U67" s="1218"/>
    </row>
    <row r="68" spans="1:21" s="1215" customFormat="1" ht="13.5" customHeight="1">
      <c r="A68" s="2295"/>
      <c r="B68" s="2295"/>
      <c r="C68" s="2295"/>
      <c r="D68" s="2295"/>
      <c r="E68" s="2295"/>
      <c r="F68" s="2295"/>
      <c r="G68" s="2295"/>
      <c r="H68" s="2295"/>
      <c r="I68" s="2295"/>
      <c r="J68" s="2295"/>
      <c r="K68" s="2295"/>
      <c r="L68" s="2295"/>
      <c r="M68" s="2295"/>
      <c r="N68" s="2295"/>
      <c r="O68" s="2295"/>
      <c r="P68" s="2293"/>
      <c r="Q68" s="2293"/>
      <c r="R68" s="2293"/>
      <c r="S68" s="2293"/>
      <c r="T68" s="2293"/>
      <c r="U68" s="1218"/>
    </row>
    <row r="69" spans="1:21" s="1215" customFormat="1" ht="13.5" customHeight="1">
      <c r="A69" s="2296" t="s">
        <v>1678</v>
      </c>
      <c r="B69" s="2296"/>
      <c r="C69" s="2296"/>
      <c r="D69" s="2296"/>
      <c r="E69" s="2296"/>
      <c r="F69" s="2296"/>
      <c r="G69" s="2296"/>
      <c r="H69" s="2296"/>
      <c r="I69" s="2296"/>
      <c r="J69" s="2296"/>
      <c r="K69" s="2296"/>
      <c r="L69" s="2296"/>
      <c r="M69" s="2296"/>
      <c r="N69" s="2296"/>
      <c r="O69" s="2296"/>
      <c r="P69" s="2293" t="s">
        <v>1679</v>
      </c>
      <c r="Q69" s="2293"/>
      <c r="R69" s="2293"/>
      <c r="S69" s="2293"/>
      <c r="T69" s="2293"/>
      <c r="U69" s="1218"/>
    </row>
    <row r="70" spans="1:21" s="1215" customFormat="1" ht="13.5" customHeight="1">
      <c r="A70" s="2296" t="s">
        <v>1680</v>
      </c>
      <c r="B70" s="2296"/>
      <c r="C70" s="2296"/>
      <c r="D70" s="2296"/>
      <c r="E70" s="2296"/>
      <c r="F70" s="2296"/>
      <c r="G70" s="2296"/>
      <c r="H70" s="2296"/>
      <c r="I70" s="2296"/>
      <c r="J70" s="2296"/>
      <c r="K70" s="2296"/>
      <c r="L70" s="2296"/>
      <c r="M70" s="2296"/>
      <c r="N70" s="2296"/>
      <c r="O70" s="2296"/>
      <c r="P70" s="2293"/>
      <c r="Q70" s="2293"/>
      <c r="R70" s="2293"/>
      <c r="S70" s="2293"/>
      <c r="T70" s="2293"/>
      <c r="U70" s="1222"/>
    </row>
    <row r="71" spans="1:21" ht="13.5" customHeight="1">
      <c r="A71" s="2292" t="s">
        <v>1681</v>
      </c>
      <c r="B71" s="2292"/>
      <c r="C71" s="2292"/>
      <c r="D71" s="2292"/>
      <c r="E71" s="2292"/>
      <c r="F71" s="2292"/>
      <c r="G71" s="2292"/>
      <c r="H71" s="2292"/>
      <c r="I71" s="2292"/>
      <c r="J71" s="2292"/>
      <c r="K71" s="2292"/>
      <c r="L71" s="2292"/>
      <c r="M71" s="2292"/>
      <c r="N71" s="2292"/>
      <c r="O71" s="2292"/>
      <c r="P71" s="2293" t="s">
        <v>1682</v>
      </c>
      <c r="Q71" s="2293"/>
      <c r="R71" s="2293"/>
      <c r="S71" s="2293"/>
      <c r="T71" s="2293"/>
      <c r="U71" s="1222"/>
    </row>
    <row r="72" spans="1:21" ht="13.5" customHeight="1">
      <c r="A72" s="2292"/>
      <c r="B72" s="2292"/>
      <c r="C72" s="2292"/>
      <c r="D72" s="2292"/>
      <c r="E72" s="2292"/>
      <c r="F72" s="2292"/>
      <c r="G72" s="2292"/>
      <c r="H72" s="2292"/>
      <c r="I72" s="2292"/>
      <c r="J72" s="2292"/>
      <c r="K72" s="2292"/>
      <c r="L72" s="2292"/>
      <c r="M72" s="2292"/>
      <c r="N72" s="2292"/>
      <c r="O72" s="2292"/>
      <c r="P72" s="2293"/>
      <c r="Q72" s="2293"/>
      <c r="R72" s="2293"/>
      <c r="S72" s="2293"/>
      <c r="T72" s="2293"/>
      <c r="U72" s="1222"/>
    </row>
    <row r="73" spans="1:21" ht="13.5" customHeight="1">
      <c r="A73" s="2292"/>
      <c r="B73" s="2292"/>
      <c r="C73" s="2292"/>
      <c r="D73" s="2292"/>
      <c r="E73" s="2292"/>
      <c r="F73" s="2292"/>
      <c r="G73" s="2292"/>
      <c r="H73" s="2292"/>
      <c r="I73" s="2292"/>
      <c r="J73" s="2292"/>
      <c r="K73" s="2292"/>
      <c r="L73" s="2292"/>
      <c r="M73" s="2292"/>
      <c r="N73" s="2292"/>
      <c r="O73" s="2292"/>
      <c r="P73" s="2294" t="s">
        <v>1683</v>
      </c>
      <c r="Q73" s="2294"/>
      <c r="R73" s="2294"/>
      <c r="S73" s="2294"/>
      <c r="T73" s="2294"/>
      <c r="U73" s="1222"/>
    </row>
    <row r="74" spans="1:21">
      <c r="H74" s="1200"/>
      <c r="I74" s="1200"/>
      <c r="J74" s="1200"/>
      <c r="K74" s="1200"/>
      <c r="L74" s="1200"/>
      <c r="M74" s="1200"/>
      <c r="N74" s="1200"/>
      <c r="O74" s="1200"/>
      <c r="Q74" s="1200"/>
      <c r="R74" s="1200"/>
      <c r="S74" s="1200"/>
      <c r="T74" s="1200"/>
    </row>
    <row r="75" spans="1:21">
      <c r="H75" s="1200"/>
      <c r="I75" s="1200"/>
      <c r="J75" s="1200"/>
      <c r="K75" s="1200"/>
      <c r="L75" s="1200"/>
      <c r="M75" s="1200"/>
      <c r="N75" s="1200"/>
      <c r="O75" s="1200"/>
      <c r="Q75" s="1200"/>
      <c r="R75" s="1200"/>
      <c r="S75" s="1200"/>
      <c r="T75" s="1200"/>
    </row>
    <row r="76" spans="1:21">
      <c r="H76" s="1200"/>
      <c r="I76" s="1200"/>
      <c r="J76" s="1200"/>
      <c r="K76" s="1200"/>
      <c r="L76" s="1200"/>
      <c r="M76" s="1200"/>
      <c r="N76" s="1200"/>
      <c r="O76" s="1200"/>
    </row>
    <row r="77" spans="1:21">
      <c r="P77" s="1200"/>
      <c r="Q77" s="1200"/>
      <c r="R77" s="1200"/>
      <c r="S77" s="1200"/>
      <c r="T77" s="1200"/>
    </row>
    <row r="78" spans="1:21">
      <c r="P78" s="1200"/>
      <c r="Q78" s="1200"/>
      <c r="R78" s="1200"/>
      <c r="S78" s="1200"/>
      <c r="T78" s="1200"/>
    </row>
    <row r="79" spans="1:21">
      <c r="P79" s="1200"/>
    </row>
    <row r="83" spans="15:19">
      <c r="O83" s="1200"/>
    </row>
    <row r="86" spans="15:19">
      <c r="P86" s="1224"/>
      <c r="Q86" s="1224"/>
      <c r="R86" s="1224"/>
      <c r="S86" s="1225"/>
    </row>
  </sheetData>
  <sheetProtection formatCells="0"/>
  <mergeCells count="209">
    <mergeCell ref="A71:O73"/>
    <mergeCell ref="P71:T72"/>
    <mergeCell ref="P73:T73"/>
    <mergeCell ref="P62:T63"/>
    <mergeCell ref="P64:T66"/>
    <mergeCell ref="A66:O68"/>
    <mergeCell ref="P67:T68"/>
    <mergeCell ref="A69:O69"/>
    <mergeCell ref="P69:T70"/>
    <mergeCell ref="A70:O70"/>
    <mergeCell ref="R56:R61"/>
    <mergeCell ref="S56:T58"/>
    <mergeCell ref="S53:T55"/>
    <mergeCell ref="B54:E55"/>
    <mergeCell ref="M54:M55"/>
    <mergeCell ref="N54:N55"/>
    <mergeCell ref="R50:R55"/>
    <mergeCell ref="S50:T52"/>
    <mergeCell ref="B58:E59"/>
    <mergeCell ref="M58:M59"/>
    <mergeCell ref="N58:N59"/>
    <mergeCell ref="J59:L61"/>
    <mergeCell ref="O59:O61"/>
    <mergeCell ref="S59:T61"/>
    <mergeCell ref="B60:E61"/>
    <mergeCell ref="M60:M61"/>
    <mergeCell ref="N60:N61"/>
    <mergeCell ref="A56:A61"/>
    <mergeCell ref="B56:E57"/>
    <mergeCell ref="F56:H61"/>
    <mergeCell ref="I56:I61"/>
    <mergeCell ref="J56:L58"/>
    <mergeCell ref="M56:M57"/>
    <mergeCell ref="O50:O52"/>
    <mergeCell ref="P50:P55"/>
    <mergeCell ref="Q50:Q55"/>
    <mergeCell ref="B52:E53"/>
    <mergeCell ref="M52:M53"/>
    <mergeCell ref="N52:N53"/>
    <mergeCell ref="J53:L55"/>
    <mergeCell ref="O53:O55"/>
    <mergeCell ref="N56:N57"/>
    <mergeCell ref="O56:O58"/>
    <mergeCell ref="P56:P61"/>
    <mergeCell ref="Q56:Q61"/>
    <mergeCell ref="M48:M49"/>
    <mergeCell ref="N48:N49"/>
    <mergeCell ref="A50:A55"/>
    <mergeCell ref="B50:E51"/>
    <mergeCell ref="F50:H55"/>
    <mergeCell ref="I50:I55"/>
    <mergeCell ref="J50:L52"/>
    <mergeCell ref="M50:M51"/>
    <mergeCell ref="N50:N51"/>
    <mergeCell ref="A44:A49"/>
    <mergeCell ref="B44:E45"/>
    <mergeCell ref="F44:H49"/>
    <mergeCell ref="I44:I49"/>
    <mergeCell ref="J44:L46"/>
    <mergeCell ref="M44:M45"/>
    <mergeCell ref="B46:E47"/>
    <mergeCell ref="M46:M47"/>
    <mergeCell ref="J47:L49"/>
    <mergeCell ref="B48:E49"/>
    <mergeCell ref="N44:N45"/>
    <mergeCell ref="O44:O46"/>
    <mergeCell ref="P44:P49"/>
    <mergeCell ref="Q44:Q49"/>
    <mergeCell ref="R44:R49"/>
    <mergeCell ref="S44:T46"/>
    <mergeCell ref="N46:N47"/>
    <mergeCell ref="O47:O49"/>
    <mergeCell ref="S47:T49"/>
    <mergeCell ref="R38:R43"/>
    <mergeCell ref="S38:T40"/>
    <mergeCell ref="S35:T37"/>
    <mergeCell ref="B36:E37"/>
    <mergeCell ref="M36:M37"/>
    <mergeCell ref="N36:N37"/>
    <mergeCell ref="R32:R37"/>
    <mergeCell ref="S32:T34"/>
    <mergeCell ref="B40:E41"/>
    <mergeCell ref="M40:M41"/>
    <mergeCell ref="N40:N41"/>
    <mergeCell ref="J41:L43"/>
    <mergeCell ref="O41:O43"/>
    <mergeCell ref="S41:T43"/>
    <mergeCell ref="B42:E43"/>
    <mergeCell ref="M42:M43"/>
    <mergeCell ref="N42:N43"/>
    <mergeCell ref="A38:A43"/>
    <mergeCell ref="B38:E39"/>
    <mergeCell ref="F38:H43"/>
    <mergeCell ref="I38:I43"/>
    <mergeCell ref="J38:L40"/>
    <mergeCell ref="M38:M39"/>
    <mergeCell ref="O32:O34"/>
    <mergeCell ref="P32:P37"/>
    <mergeCell ref="Q32:Q37"/>
    <mergeCell ref="B34:E35"/>
    <mergeCell ref="M34:M35"/>
    <mergeCell ref="N34:N35"/>
    <mergeCell ref="J35:L37"/>
    <mergeCell ref="O35:O37"/>
    <mergeCell ref="N38:N39"/>
    <mergeCell ref="O38:O40"/>
    <mergeCell ref="P38:P43"/>
    <mergeCell ref="Q38:Q43"/>
    <mergeCell ref="M30:M31"/>
    <mergeCell ref="N30:N31"/>
    <mergeCell ref="A32:A37"/>
    <mergeCell ref="B32:E33"/>
    <mergeCell ref="F32:H37"/>
    <mergeCell ref="I32:I37"/>
    <mergeCell ref="J32:L34"/>
    <mergeCell ref="M32:M33"/>
    <mergeCell ref="N32:N33"/>
    <mergeCell ref="A26:A31"/>
    <mergeCell ref="B26:E27"/>
    <mergeCell ref="F26:H31"/>
    <mergeCell ref="I26:I31"/>
    <mergeCell ref="J26:L28"/>
    <mergeCell ref="M26:M27"/>
    <mergeCell ref="B28:E29"/>
    <mergeCell ref="M28:M29"/>
    <mergeCell ref="J29:L31"/>
    <mergeCell ref="B30:E31"/>
    <mergeCell ref="N26:N27"/>
    <mergeCell ref="O26:O28"/>
    <mergeCell ref="P26:P31"/>
    <mergeCell ref="Q26:Q31"/>
    <mergeCell ref="R26:R31"/>
    <mergeCell ref="S26:T28"/>
    <mergeCell ref="N28:N29"/>
    <mergeCell ref="O29:O31"/>
    <mergeCell ref="S29:T31"/>
    <mergeCell ref="R20:R25"/>
    <mergeCell ref="S20:T22"/>
    <mergeCell ref="O20:O22"/>
    <mergeCell ref="P20:P25"/>
    <mergeCell ref="Q20:Q25"/>
    <mergeCell ref="S17:T19"/>
    <mergeCell ref="B18:E19"/>
    <mergeCell ref="M18:M19"/>
    <mergeCell ref="N18:N19"/>
    <mergeCell ref="R14:R19"/>
    <mergeCell ref="S14:T16"/>
    <mergeCell ref="B22:E23"/>
    <mergeCell ref="M22:M23"/>
    <mergeCell ref="N22:N23"/>
    <mergeCell ref="J23:L25"/>
    <mergeCell ref="O23:O25"/>
    <mergeCell ref="S23:T25"/>
    <mergeCell ref="B24:E25"/>
    <mergeCell ref="M24:M25"/>
    <mergeCell ref="N24:N25"/>
    <mergeCell ref="O14:O16"/>
    <mergeCell ref="P14:P19"/>
    <mergeCell ref="Q14:Q19"/>
    <mergeCell ref="B16:E17"/>
    <mergeCell ref="M16:M17"/>
    <mergeCell ref="N16:N17"/>
    <mergeCell ref="J17:L19"/>
    <mergeCell ref="O17:O19"/>
    <mergeCell ref="N20:N21"/>
    <mergeCell ref="A14:A19"/>
    <mergeCell ref="B14:E15"/>
    <mergeCell ref="F14:H19"/>
    <mergeCell ref="I14:I19"/>
    <mergeCell ref="J14:L16"/>
    <mergeCell ref="M14:M15"/>
    <mergeCell ref="N14:N15"/>
    <mergeCell ref="A8:A13"/>
    <mergeCell ref="A20:A25"/>
    <mergeCell ref="B20:E21"/>
    <mergeCell ref="F20:H25"/>
    <mergeCell ref="I20:I25"/>
    <mergeCell ref="J20:L22"/>
    <mergeCell ref="M20:M21"/>
    <mergeCell ref="O8:O10"/>
    <mergeCell ref="P8:R10"/>
    <mergeCell ref="S8:T10"/>
    <mergeCell ref="B10:E11"/>
    <mergeCell ref="M10:N11"/>
    <mergeCell ref="J11:L13"/>
    <mergeCell ref="O11:O13"/>
    <mergeCell ref="P11:P13"/>
    <mergeCell ref="Q11:Q13"/>
    <mergeCell ref="R11:R13"/>
    <mergeCell ref="B8:E9"/>
    <mergeCell ref="F8:H13"/>
    <mergeCell ref="I8:I13"/>
    <mergeCell ref="J8:L10"/>
    <mergeCell ref="M8:N9"/>
    <mergeCell ref="S11:T13"/>
    <mergeCell ref="B12:E13"/>
    <mergeCell ref="M12:N13"/>
    <mergeCell ref="A4:C4"/>
    <mergeCell ref="D4:I4"/>
    <mergeCell ref="R4:T4"/>
    <mergeCell ref="A6:M6"/>
    <mergeCell ref="P6:Q6"/>
    <mergeCell ref="S6:T6"/>
    <mergeCell ref="M1:Q1"/>
    <mergeCell ref="M2:Q2"/>
    <mergeCell ref="R2:R3"/>
    <mergeCell ref="S2:T3"/>
    <mergeCell ref="A3:C3"/>
    <mergeCell ref="D3:I3"/>
  </mergeCells>
  <phoneticPr fontId="10"/>
  <printOptions horizontalCentered="1"/>
  <pageMargins left="0.39370078740157483" right="0.39370078740157483" top="0.39370078740157483" bottom="0.19685039370078741" header="0.31496062992125984" footer="0.31496062992125984"/>
  <pageSetup paperSize="9" scale="71" orientation="landscape" blackAndWhite="1"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67"/>
  <sheetViews>
    <sheetView view="pageBreakPreview" zoomScale="80" zoomScaleNormal="100" zoomScaleSheetLayoutView="80" workbookViewId="0">
      <selection activeCell="C15" sqref="C15:AK16"/>
    </sheetView>
  </sheetViews>
  <sheetFormatPr defaultColWidth="9" defaultRowHeight="13.2"/>
  <cols>
    <col min="1" max="58" width="2.21875" style="1229" customWidth="1"/>
    <col min="59" max="16384" width="9" style="1229"/>
  </cols>
  <sheetData>
    <row r="1" spans="1:39">
      <c r="A1" s="1226"/>
      <c r="B1" s="1226"/>
      <c r="C1" s="1226"/>
      <c r="D1" s="1226"/>
      <c r="E1" s="1226"/>
      <c r="F1" s="1226"/>
      <c r="G1" s="1226"/>
      <c r="H1" s="1226"/>
      <c r="I1" s="1226"/>
      <c r="J1" s="1226"/>
      <c r="K1" s="1226"/>
      <c r="L1" s="1226"/>
      <c r="M1" s="1226"/>
      <c r="N1" s="1226"/>
      <c r="O1" s="1226"/>
      <c r="P1" s="1226"/>
      <c r="Q1" s="1226"/>
      <c r="R1" s="1226"/>
      <c r="S1" s="1226"/>
      <c r="T1" s="1226"/>
      <c r="U1" s="1226"/>
      <c r="V1" s="1226"/>
      <c r="W1" s="1226"/>
      <c r="X1" s="1227"/>
      <c r="Y1" s="1228"/>
      <c r="Z1" s="1228"/>
      <c r="AA1" s="1228"/>
      <c r="AB1" s="1228"/>
      <c r="AD1" s="2308">
        <v>37778</v>
      </c>
      <c r="AE1" s="2308"/>
      <c r="AF1" s="2308"/>
      <c r="AG1" s="2308"/>
      <c r="AH1" s="2308"/>
      <c r="AI1" s="2308"/>
      <c r="AJ1" s="2308"/>
      <c r="AK1" s="1228"/>
      <c r="AL1" s="1228"/>
      <c r="AM1" s="1228"/>
    </row>
    <row r="2" spans="1:39">
      <c r="A2" s="1226"/>
      <c r="B2" s="1226"/>
      <c r="C2" s="1226"/>
      <c r="D2" s="1226"/>
      <c r="E2" s="1226"/>
      <c r="F2" s="1226"/>
      <c r="G2" s="1226"/>
      <c r="H2" s="1226"/>
      <c r="I2" s="1226"/>
      <c r="J2" s="1226"/>
      <c r="K2" s="1226"/>
      <c r="L2" s="1226"/>
      <c r="M2" s="1226"/>
      <c r="N2" s="1226"/>
      <c r="O2" s="1226"/>
      <c r="P2" s="1226"/>
      <c r="Q2" s="1226"/>
      <c r="R2" s="1226"/>
      <c r="S2" s="1226"/>
      <c r="T2" s="1226"/>
      <c r="U2" s="1226"/>
      <c r="V2" s="1226"/>
      <c r="W2" s="1226"/>
      <c r="X2" s="1227"/>
      <c r="Y2" s="1230"/>
      <c r="Z2" s="1230"/>
      <c r="AA2" s="1230"/>
      <c r="AB2" s="1230"/>
      <c r="AC2" s="1230"/>
      <c r="AD2" s="1230"/>
      <c r="AE2" s="1230"/>
      <c r="AF2" s="1230"/>
      <c r="AG2" s="1230"/>
      <c r="AH2" s="1230"/>
      <c r="AI2" s="1230"/>
      <c r="AJ2" s="1230"/>
      <c r="AK2" s="1230"/>
      <c r="AL2" s="1230"/>
      <c r="AM2" s="1230"/>
    </row>
    <row r="3" spans="1:39">
      <c r="A3" s="1226"/>
      <c r="B3" s="1226"/>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K3" s="1226"/>
      <c r="AL3" s="1226"/>
      <c r="AM3" s="1226"/>
    </row>
    <row r="4" spans="1:39">
      <c r="A4" s="1226"/>
      <c r="B4" s="2309" t="s">
        <v>1709</v>
      </c>
      <c r="C4" s="2309"/>
      <c r="D4" s="2309"/>
      <c r="E4" s="2309"/>
      <c r="F4" s="2309"/>
      <c r="G4" s="2309"/>
      <c r="H4" s="2309"/>
      <c r="I4" s="2309"/>
      <c r="J4" s="2309"/>
      <c r="K4" s="2309"/>
      <c r="L4" s="2309"/>
      <c r="M4" s="2309"/>
      <c r="N4" s="2309"/>
      <c r="O4" s="2309"/>
      <c r="P4" s="2309"/>
      <c r="Q4" s="1226"/>
      <c r="R4" s="1226"/>
      <c r="S4" s="1226"/>
      <c r="T4" s="1226"/>
      <c r="U4" s="1226"/>
      <c r="V4" s="1226"/>
      <c r="W4" s="1226"/>
      <c r="X4" s="1226"/>
      <c r="Y4" s="1226"/>
      <c r="Z4" s="1226"/>
      <c r="AA4" s="1226"/>
      <c r="AB4" s="1226"/>
      <c r="AC4" s="1226"/>
      <c r="AD4" s="1226"/>
      <c r="AE4" s="1226"/>
      <c r="AF4" s="1226"/>
      <c r="AG4" s="1226"/>
      <c r="AH4" s="1226"/>
      <c r="AI4" s="1226"/>
      <c r="AJ4" s="1226"/>
      <c r="AK4" s="1226"/>
      <c r="AL4" s="1226"/>
      <c r="AM4" s="1226"/>
    </row>
    <row r="5" spans="1:39">
      <c r="A5" s="1226"/>
      <c r="B5" s="1226"/>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c r="AM5" s="1226"/>
    </row>
    <row r="6" spans="1:39">
      <c r="A6" s="1226"/>
      <c r="B6" s="1226"/>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c r="AL6" s="1226"/>
      <c r="AM6" s="1226"/>
    </row>
    <row r="7" spans="1:39">
      <c r="A7" s="1226"/>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row>
    <row r="8" spans="1:39">
      <c r="A8" s="1226"/>
      <c r="B8" s="1226"/>
      <c r="C8" s="1226"/>
      <c r="D8" s="1226"/>
      <c r="E8" s="1226"/>
      <c r="F8" s="1226"/>
      <c r="G8" s="1226"/>
      <c r="H8" s="1226"/>
      <c r="I8" s="1226"/>
      <c r="J8" s="1226"/>
      <c r="K8" s="1226"/>
      <c r="L8" s="1226"/>
      <c r="M8" s="1226"/>
      <c r="N8" s="1226"/>
      <c r="O8" s="1226"/>
      <c r="P8" s="1226"/>
      <c r="Q8" s="1226" t="s">
        <v>1684</v>
      </c>
      <c r="R8" s="1226"/>
      <c r="S8" s="1226"/>
      <c r="T8" s="1226"/>
      <c r="U8" s="1231" t="s">
        <v>1710</v>
      </c>
      <c r="V8" s="1231"/>
      <c r="W8" s="1231"/>
      <c r="X8" s="1231"/>
      <c r="Y8" s="1231"/>
      <c r="Z8" s="1231"/>
      <c r="AA8" s="1232"/>
      <c r="AB8" s="1233"/>
      <c r="AC8" s="1233"/>
      <c r="AD8" s="1233"/>
      <c r="AE8" s="1233"/>
      <c r="AF8" s="1226"/>
      <c r="AG8" s="1226"/>
      <c r="AH8" s="1226"/>
      <c r="AI8" s="1226"/>
      <c r="AJ8" s="1226"/>
      <c r="AK8" s="1226"/>
      <c r="AL8" s="1226"/>
      <c r="AM8" s="1226"/>
    </row>
    <row r="9" spans="1:39">
      <c r="A9" s="1226"/>
      <c r="B9" s="1226"/>
      <c r="C9" s="1226"/>
      <c r="D9" s="1226"/>
      <c r="E9" s="1226"/>
      <c r="F9" s="1226"/>
      <c r="G9" s="1226"/>
      <c r="H9" s="1226"/>
      <c r="I9" s="1226"/>
      <c r="J9" s="1226"/>
      <c r="K9" s="1226"/>
      <c r="L9" s="1226"/>
      <c r="M9" s="1226"/>
      <c r="N9" s="1226"/>
      <c r="O9" s="1226"/>
      <c r="P9" s="1226"/>
      <c r="Q9" s="1226"/>
      <c r="R9" s="1226"/>
      <c r="S9" s="1226"/>
      <c r="T9" s="1226"/>
      <c r="U9" s="1231" t="s">
        <v>1711</v>
      </c>
      <c r="V9" s="1231"/>
      <c r="W9" s="1231"/>
      <c r="X9" s="1231"/>
      <c r="Y9" s="1231"/>
      <c r="Z9" s="1231"/>
      <c r="AA9" s="1232"/>
      <c r="AB9" s="1233"/>
      <c r="AC9" s="1233"/>
      <c r="AD9" s="1233"/>
      <c r="AE9" s="1233"/>
      <c r="AF9" s="1226"/>
      <c r="AG9" s="1226"/>
      <c r="AH9" s="1226"/>
      <c r="AI9" s="1226"/>
      <c r="AJ9" s="1226"/>
      <c r="AK9" s="1226"/>
      <c r="AL9" s="1226"/>
      <c r="AM9" s="1226"/>
    </row>
    <row r="10" spans="1:39">
      <c r="A10" s="1226"/>
      <c r="B10" s="1226"/>
      <c r="C10" s="1226"/>
      <c r="D10" s="1226"/>
      <c r="E10" s="1226"/>
      <c r="F10" s="1226"/>
      <c r="G10" s="1226"/>
      <c r="H10" s="1226"/>
      <c r="I10" s="1226"/>
      <c r="J10" s="1226"/>
      <c r="K10" s="1226"/>
      <c r="L10" s="1226"/>
      <c r="M10" s="1226"/>
      <c r="N10" s="1226"/>
      <c r="O10" s="1226"/>
      <c r="P10" s="1226"/>
      <c r="Q10" s="1226"/>
      <c r="R10" s="1226"/>
      <c r="S10" s="1226"/>
      <c r="T10" s="1226"/>
      <c r="U10" s="1231" t="s">
        <v>1712</v>
      </c>
      <c r="V10" s="1231"/>
      <c r="W10" s="1231"/>
      <c r="X10" s="1231"/>
      <c r="Y10" s="1231"/>
      <c r="Z10" s="1231"/>
      <c r="AA10" s="1232"/>
      <c r="AB10" s="1233"/>
      <c r="AC10" s="1233"/>
      <c r="AD10" s="1233"/>
      <c r="AE10" s="1233"/>
      <c r="AF10" s="1226"/>
      <c r="AG10" s="1226"/>
      <c r="AH10" s="1226"/>
      <c r="AI10" s="1226"/>
      <c r="AJ10" s="1226"/>
      <c r="AK10" s="1226"/>
      <c r="AL10" s="1227"/>
      <c r="AM10" s="1227"/>
    </row>
    <row r="11" spans="1:39">
      <c r="A11" s="1226"/>
      <c r="B11" s="1226"/>
      <c r="C11" s="1226"/>
      <c r="D11" s="1226"/>
      <c r="E11" s="1226"/>
      <c r="F11" s="1226"/>
      <c r="G11" s="1226"/>
      <c r="H11" s="1226"/>
      <c r="I11" s="1226"/>
      <c r="J11" s="1226"/>
      <c r="K11" s="1226"/>
      <c r="L11" s="1226"/>
      <c r="M11" s="1226"/>
      <c r="N11" s="1226"/>
      <c r="O11" s="1226"/>
      <c r="P11" s="1226"/>
      <c r="Q11" s="1226"/>
      <c r="R11" s="1226"/>
      <c r="S11" s="1226"/>
      <c r="T11" s="1226"/>
      <c r="U11" s="1226"/>
      <c r="V11" s="1226"/>
      <c r="W11" s="1226"/>
      <c r="X11" s="1226"/>
      <c r="Y11" s="1226"/>
      <c r="Z11" s="1226"/>
      <c r="AA11" s="1226"/>
      <c r="AB11" s="1226"/>
      <c r="AC11" s="1226"/>
      <c r="AD11" s="1226"/>
      <c r="AE11" s="1226"/>
      <c r="AF11" s="1226"/>
      <c r="AG11" s="1226"/>
      <c r="AH11" s="1226"/>
      <c r="AI11" s="1226"/>
      <c r="AJ11" s="1226"/>
      <c r="AK11" s="1226"/>
      <c r="AL11" s="1226"/>
      <c r="AM11" s="1226"/>
    </row>
    <row r="12" spans="1:39">
      <c r="A12" s="1226"/>
      <c r="B12" s="1226"/>
      <c r="C12" s="1226"/>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26"/>
      <c r="Z12" s="1226"/>
      <c r="AA12" s="1226"/>
      <c r="AB12" s="1226"/>
      <c r="AC12" s="1226"/>
      <c r="AD12" s="1226"/>
      <c r="AE12" s="1226"/>
      <c r="AF12" s="1226"/>
      <c r="AG12" s="1226"/>
      <c r="AH12" s="1226"/>
      <c r="AI12" s="1226"/>
      <c r="AJ12" s="1226"/>
      <c r="AK12" s="1226"/>
      <c r="AL12" s="1226"/>
      <c r="AM12" s="1226"/>
    </row>
    <row r="13" spans="1:39">
      <c r="A13" s="1226"/>
      <c r="B13" s="1226"/>
      <c r="C13" s="1226"/>
      <c r="D13" s="1226"/>
      <c r="E13" s="1226"/>
      <c r="F13" s="1226"/>
      <c r="G13" s="1226"/>
      <c r="H13" s="1226"/>
      <c r="I13" s="1226"/>
      <c r="J13" s="1226"/>
      <c r="K13" s="1226"/>
      <c r="L13" s="1226"/>
      <c r="M13" s="1226"/>
      <c r="N13" s="1226"/>
      <c r="O13" s="1226"/>
      <c r="P13" s="1226"/>
      <c r="Q13" s="1226"/>
      <c r="R13" s="1226"/>
      <c r="S13" s="1226"/>
      <c r="T13" s="1226"/>
      <c r="U13" s="1226"/>
      <c r="V13" s="1226"/>
      <c r="W13" s="1226"/>
      <c r="X13" s="1226"/>
      <c r="Y13" s="1226"/>
      <c r="Z13" s="1226"/>
      <c r="AA13" s="1226"/>
      <c r="AB13" s="1226"/>
      <c r="AC13" s="1226"/>
      <c r="AD13" s="1226"/>
      <c r="AE13" s="1226"/>
      <c r="AF13" s="1226"/>
      <c r="AG13" s="1226"/>
      <c r="AH13" s="1226"/>
      <c r="AI13" s="1226"/>
      <c r="AJ13" s="1226"/>
      <c r="AK13" s="1226"/>
      <c r="AL13" s="1226"/>
      <c r="AM13" s="1226"/>
    </row>
    <row r="14" spans="1:39">
      <c r="A14" s="1226"/>
      <c r="B14" s="1226"/>
      <c r="C14" s="1226"/>
      <c r="D14" s="1226"/>
      <c r="E14" s="1226"/>
      <c r="F14" s="1226"/>
      <c r="G14" s="1226"/>
      <c r="H14" s="1226"/>
      <c r="I14" s="1226"/>
      <c r="J14" s="1226"/>
      <c r="K14" s="1226"/>
      <c r="L14" s="1226"/>
      <c r="M14" s="1226"/>
      <c r="N14" s="1226"/>
      <c r="O14" s="1226"/>
      <c r="P14" s="1226"/>
      <c r="Q14" s="1226"/>
      <c r="R14" s="1226"/>
      <c r="S14" s="1226"/>
      <c r="T14" s="1226"/>
      <c r="U14" s="1226"/>
      <c r="V14" s="1226"/>
      <c r="W14" s="1226"/>
      <c r="X14" s="1226"/>
      <c r="Y14" s="1226"/>
      <c r="Z14" s="1226"/>
      <c r="AA14" s="1226"/>
      <c r="AB14" s="1226"/>
      <c r="AC14" s="1226"/>
      <c r="AD14" s="1226"/>
      <c r="AE14" s="1226"/>
      <c r="AF14" s="1226"/>
      <c r="AG14" s="1226"/>
      <c r="AH14" s="1226"/>
      <c r="AI14" s="1226"/>
      <c r="AJ14" s="1226"/>
      <c r="AK14" s="1226"/>
      <c r="AL14" s="1226"/>
      <c r="AM14" s="1226"/>
    </row>
    <row r="15" spans="1:39" ht="16.2">
      <c r="A15" s="1226"/>
      <c r="B15" s="1226"/>
      <c r="C15" s="2310" t="s">
        <v>1685</v>
      </c>
      <c r="D15" s="2310"/>
      <c r="E15" s="2310"/>
      <c r="F15" s="2310"/>
      <c r="G15" s="2310"/>
      <c r="H15" s="2310"/>
      <c r="I15" s="2310"/>
      <c r="J15" s="2310"/>
      <c r="K15" s="2310"/>
      <c r="L15" s="2310"/>
      <c r="M15" s="2310"/>
      <c r="N15" s="2310"/>
      <c r="O15" s="2310"/>
      <c r="P15" s="2310"/>
      <c r="Q15" s="2310"/>
      <c r="R15" s="2310"/>
      <c r="S15" s="2310"/>
      <c r="T15" s="2310"/>
      <c r="U15" s="2310"/>
      <c r="V15" s="2310"/>
      <c r="W15" s="2310"/>
      <c r="X15" s="2310"/>
      <c r="Y15" s="2310"/>
      <c r="Z15" s="2310"/>
      <c r="AA15" s="2310"/>
      <c r="AB15" s="2310"/>
      <c r="AC15" s="2310"/>
      <c r="AD15" s="2310"/>
      <c r="AE15" s="2310"/>
      <c r="AF15" s="2310"/>
      <c r="AG15" s="2310"/>
      <c r="AH15" s="2310"/>
      <c r="AI15" s="2310"/>
      <c r="AJ15" s="2310"/>
      <c r="AK15" s="2310"/>
      <c r="AL15" s="1226"/>
      <c r="AM15" s="1226"/>
    </row>
    <row r="16" spans="1:39">
      <c r="A16" s="1226"/>
      <c r="B16" s="1226"/>
      <c r="C16" s="1226"/>
      <c r="D16" s="1226"/>
      <c r="E16" s="1226"/>
      <c r="F16" s="1226"/>
      <c r="G16" s="1226"/>
      <c r="H16" s="1226"/>
      <c r="I16" s="1226"/>
      <c r="J16" s="1226"/>
      <c r="K16" s="1226"/>
      <c r="L16" s="1226"/>
      <c r="M16" s="1226"/>
      <c r="N16" s="1226"/>
      <c r="O16" s="1226"/>
      <c r="P16" s="1226"/>
      <c r="Q16" s="1226"/>
      <c r="R16" s="1226"/>
      <c r="S16" s="1226"/>
      <c r="T16" s="1226"/>
      <c r="U16" s="1226"/>
      <c r="V16" s="1226"/>
      <c r="W16" s="1226"/>
      <c r="X16" s="1226"/>
      <c r="Y16" s="1226"/>
      <c r="Z16" s="1226"/>
      <c r="AA16" s="1226"/>
      <c r="AB16" s="1226"/>
      <c r="AC16" s="1226"/>
      <c r="AD16" s="1226"/>
      <c r="AE16" s="1226"/>
      <c r="AF16" s="1226"/>
      <c r="AG16" s="1226"/>
      <c r="AH16" s="1226"/>
      <c r="AI16" s="1226"/>
      <c r="AJ16" s="1226"/>
      <c r="AK16" s="1226"/>
      <c r="AL16" s="1226"/>
      <c r="AM16" s="1226"/>
    </row>
    <row r="17" spans="1:39">
      <c r="A17" s="1226"/>
      <c r="B17" s="1226"/>
      <c r="C17" s="1226"/>
      <c r="D17" s="1226"/>
      <c r="E17" s="1226"/>
      <c r="F17" s="1226"/>
      <c r="G17" s="1226"/>
      <c r="H17" s="1226"/>
      <c r="I17" s="1226"/>
      <c r="J17" s="1226"/>
      <c r="K17" s="1226"/>
      <c r="L17" s="1226"/>
      <c r="M17" s="1226"/>
      <c r="N17" s="1226"/>
      <c r="O17" s="1226"/>
      <c r="P17" s="1226"/>
      <c r="Q17" s="1226"/>
      <c r="R17" s="1226"/>
      <c r="S17" s="1226"/>
      <c r="T17" s="1226"/>
      <c r="U17" s="1226"/>
      <c r="V17" s="1226"/>
      <c r="W17" s="1226"/>
      <c r="X17" s="1226"/>
      <c r="Y17" s="1226"/>
      <c r="Z17" s="1226"/>
      <c r="AA17" s="1226"/>
      <c r="AB17" s="1226"/>
      <c r="AC17" s="1226"/>
      <c r="AD17" s="1226"/>
      <c r="AE17" s="1226"/>
      <c r="AF17" s="1226"/>
      <c r="AG17" s="1226"/>
      <c r="AH17" s="1226"/>
      <c r="AI17" s="1226"/>
      <c r="AJ17" s="1226"/>
      <c r="AK17" s="1226"/>
      <c r="AL17" s="1226"/>
      <c r="AM17" s="1226"/>
    </row>
    <row r="18" spans="1:39">
      <c r="A18" s="1226"/>
      <c r="B18" s="1226"/>
      <c r="C18" s="1226"/>
      <c r="D18" s="1226"/>
      <c r="E18" s="1226"/>
      <c r="F18" s="1226"/>
      <c r="G18" s="1226"/>
      <c r="H18" s="1226"/>
      <c r="I18" s="1226"/>
      <c r="J18" s="1226"/>
      <c r="K18" s="1226"/>
      <c r="L18" s="1226"/>
      <c r="M18" s="1226"/>
      <c r="N18" s="1226"/>
      <c r="O18" s="1226"/>
      <c r="P18" s="1226"/>
      <c r="Q18" s="1226"/>
      <c r="R18" s="1226"/>
      <c r="S18" s="1226"/>
      <c r="T18" s="1226"/>
      <c r="U18" s="1226"/>
      <c r="V18" s="1226"/>
      <c r="W18" s="1226"/>
      <c r="X18" s="1226"/>
      <c r="Y18" s="1226"/>
      <c r="Z18" s="1226"/>
      <c r="AA18" s="1226"/>
      <c r="AB18" s="1226"/>
      <c r="AC18" s="1226"/>
      <c r="AD18" s="1226"/>
      <c r="AE18" s="1226"/>
      <c r="AF18" s="1226"/>
      <c r="AG18" s="1226"/>
      <c r="AH18" s="1226"/>
      <c r="AI18" s="1226"/>
      <c r="AJ18" s="1226"/>
      <c r="AK18" s="1226"/>
      <c r="AL18" s="1226"/>
      <c r="AM18" s="1226"/>
    </row>
    <row r="19" spans="1:39">
      <c r="A19" s="1226"/>
      <c r="B19" s="1226"/>
      <c r="C19" s="1226" t="s">
        <v>1686</v>
      </c>
      <c r="D19" s="1226"/>
      <c r="E19" s="1226"/>
      <c r="F19" s="1226"/>
      <c r="G19" s="1226"/>
      <c r="H19" s="1226"/>
      <c r="I19" s="1226"/>
      <c r="J19" s="1226"/>
      <c r="K19" s="1226"/>
      <c r="L19" s="1226"/>
      <c r="M19" s="1226"/>
      <c r="N19" s="1226"/>
      <c r="O19" s="1226"/>
      <c r="P19" s="1226"/>
      <c r="Q19" s="1226"/>
      <c r="R19" s="1226"/>
      <c r="S19" s="1226"/>
      <c r="T19" s="1226"/>
      <c r="U19" s="1226"/>
      <c r="V19" s="1226"/>
      <c r="W19" s="1226"/>
      <c r="X19" s="1226"/>
      <c r="Y19" s="1226"/>
      <c r="Z19" s="1226"/>
      <c r="AA19" s="1226"/>
      <c r="AB19" s="1226"/>
      <c r="AC19" s="1226"/>
      <c r="AD19" s="1226"/>
      <c r="AE19" s="1226"/>
      <c r="AF19" s="1226"/>
      <c r="AG19" s="1226"/>
      <c r="AH19" s="1226"/>
      <c r="AI19" s="1226"/>
      <c r="AJ19" s="1226"/>
      <c r="AK19" s="1226"/>
      <c r="AL19" s="1226"/>
      <c r="AM19" s="1226"/>
    </row>
    <row r="20" spans="1:39">
      <c r="A20" s="1226"/>
      <c r="B20" s="1226"/>
      <c r="D20" s="1226"/>
      <c r="E20" s="1226"/>
      <c r="F20" s="1226"/>
      <c r="G20" s="1226"/>
      <c r="H20" s="1226"/>
      <c r="I20" s="1226"/>
      <c r="J20" s="1226"/>
      <c r="K20" s="1226"/>
      <c r="L20" s="1226"/>
      <c r="M20" s="1226"/>
      <c r="N20" s="1226"/>
      <c r="O20" s="1226"/>
      <c r="P20" s="1226"/>
      <c r="Q20" s="1226"/>
      <c r="R20" s="1226"/>
      <c r="S20" s="1226"/>
      <c r="T20" s="1226"/>
      <c r="U20" s="1226"/>
      <c r="V20" s="1226"/>
      <c r="W20" s="1226"/>
      <c r="X20" s="1226"/>
      <c r="Y20" s="1226"/>
      <c r="Z20" s="1226"/>
      <c r="AA20" s="1226"/>
      <c r="AB20" s="1226"/>
      <c r="AC20" s="1226"/>
      <c r="AD20" s="1226"/>
      <c r="AE20" s="1226"/>
      <c r="AF20" s="1226"/>
      <c r="AG20" s="1226"/>
      <c r="AH20" s="1226"/>
      <c r="AI20" s="1226"/>
      <c r="AJ20" s="1226"/>
      <c r="AK20" s="1226"/>
      <c r="AL20" s="1226"/>
      <c r="AM20" s="1226"/>
    </row>
    <row r="21" spans="1:39">
      <c r="A21" s="1226"/>
      <c r="B21" s="1226"/>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1226"/>
      <c r="AJ21" s="1226"/>
      <c r="AK21" s="1226"/>
      <c r="AL21" s="1226"/>
      <c r="AM21" s="1226"/>
    </row>
    <row r="22" spans="1:39">
      <c r="A22" s="1226"/>
      <c r="B22" s="1226"/>
      <c r="C22" s="1226"/>
      <c r="D22" s="1226"/>
      <c r="E22" s="1226"/>
      <c r="F22" s="1226"/>
      <c r="G22" s="1226"/>
      <c r="H22" s="1226"/>
      <c r="I22" s="1226"/>
      <c r="J22" s="1226"/>
      <c r="K22" s="1226"/>
      <c r="L22" s="1226"/>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6"/>
      <c r="AI22" s="1226"/>
      <c r="AJ22" s="1226"/>
      <c r="AK22" s="1226"/>
      <c r="AL22" s="1226"/>
      <c r="AM22" s="1226"/>
    </row>
    <row r="23" spans="1:39">
      <c r="A23" s="1226"/>
      <c r="B23" s="1226"/>
      <c r="C23" s="2311" t="s">
        <v>27</v>
      </c>
      <c r="D23" s="2311"/>
      <c r="E23" s="2311"/>
      <c r="F23" s="2311"/>
      <c r="G23" s="2311"/>
      <c r="H23" s="2311"/>
      <c r="I23" s="2311"/>
      <c r="J23" s="2311"/>
      <c r="K23" s="2311"/>
      <c r="L23" s="2311"/>
      <c r="M23" s="2311"/>
      <c r="N23" s="2311"/>
      <c r="O23" s="2311"/>
      <c r="P23" s="2311"/>
      <c r="Q23" s="2311"/>
      <c r="R23" s="2311"/>
      <c r="S23" s="2311"/>
      <c r="T23" s="2311"/>
      <c r="U23" s="2311"/>
      <c r="V23" s="2311"/>
      <c r="W23" s="2311"/>
      <c r="X23" s="2311"/>
      <c r="Y23" s="2311"/>
      <c r="Z23" s="2311"/>
      <c r="AA23" s="2311"/>
      <c r="AB23" s="2311"/>
      <c r="AC23" s="2311"/>
      <c r="AD23" s="2311"/>
      <c r="AE23" s="2311"/>
      <c r="AF23" s="2311"/>
      <c r="AG23" s="2311"/>
      <c r="AH23" s="2311"/>
      <c r="AI23" s="2311"/>
      <c r="AJ23" s="2311"/>
      <c r="AK23" s="2311"/>
      <c r="AL23" s="1226"/>
      <c r="AM23" s="1226"/>
    </row>
    <row r="24" spans="1:39">
      <c r="A24" s="1226"/>
      <c r="B24" s="1226"/>
      <c r="C24" s="1226"/>
      <c r="D24" s="1226"/>
      <c r="E24" s="1226"/>
      <c r="F24" s="1226"/>
      <c r="G24" s="1226"/>
      <c r="H24" s="1226"/>
      <c r="I24" s="1226"/>
      <c r="J24" s="1226"/>
      <c r="K24" s="1226"/>
      <c r="L24" s="1226"/>
      <c r="M24" s="1226"/>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26"/>
      <c r="AL24" s="1226"/>
      <c r="AM24" s="1226"/>
    </row>
    <row r="25" spans="1:39">
      <c r="A25" s="1226"/>
      <c r="B25" s="1226"/>
      <c r="C25" s="1226" t="s">
        <v>1687</v>
      </c>
      <c r="D25" s="1226"/>
      <c r="E25" s="1226"/>
      <c r="F25" s="1226"/>
      <c r="G25" s="1226"/>
      <c r="H25" s="1226"/>
      <c r="I25" s="1226"/>
      <c r="J25" s="1226"/>
      <c r="K25" s="1226"/>
      <c r="L25" s="1226"/>
      <c r="M25" s="1226"/>
      <c r="N25" s="1226"/>
      <c r="O25" s="1226"/>
      <c r="P25" s="1226"/>
      <c r="Q25" s="1226"/>
      <c r="R25" s="1226"/>
      <c r="S25" s="1226"/>
      <c r="T25" s="1226"/>
      <c r="U25" s="1226"/>
      <c r="V25" s="1226"/>
      <c r="W25" s="1226"/>
      <c r="X25" s="1226"/>
      <c r="Y25" s="1226"/>
      <c r="Z25" s="1226"/>
      <c r="AA25" s="1226"/>
      <c r="AB25" s="1226"/>
      <c r="AC25" s="1226"/>
      <c r="AD25" s="1226"/>
      <c r="AE25" s="1226"/>
      <c r="AF25" s="1226"/>
      <c r="AG25" s="1226"/>
      <c r="AH25" s="1226"/>
      <c r="AI25" s="1226"/>
      <c r="AJ25" s="1226"/>
      <c r="AK25" s="1226"/>
      <c r="AL25" s="1226"/>
      <c r="AM25" s="1226"/>
    </row>
    <row r="26" spans="1:39">
      <c r="A26" s="1226"/>
      <c r="B26" s="1226"/>
      <c r="C26" s="1226"/>
      <c r="D26" s="1226"/>
      <c r="E26" s="1226"/>
      <c r="F26" s="1226"/>
      <c r="G26" s="1226"/>
      <c r="H26" s="1226"/>
      <c r="I26" s="1226"/>
      <c r="J26" s="1226"/>
      <c r="K26" s="1226"/>
      <c r="L26" s="1226"/>
      <c r="M26" s="1226"/>
      <c r="N26" s="1226"/>
      <c r="O26" s="1234"/>
      <c r="P26" s="1234"/>
      <c r="Q26" s="1234"/>
      <c r="R26" s="1234"/>
      <c r="S26" s="1234"/>
      <c r="T26" s="1234"/>
      <c r="U26" s="1234"/>
      <c r="V26" s="1234"/>
      <c r="W26" s="1234"/>
      <c r="X26" s="1234"/>
      <c r="Y26" s="1234"/>
      <c r="Z26" s="1234"/>
      <c r="AA26" s="1234"/>
      <c r="AB26" s="1234"/>
      <c r="AC26" s="1234"/>
      <c r="AD26" s="1234"/>
      <c r="AE26" s="1234"/>
      <c r="AF26" s="1234"/>
      <c r="AG26" s="1234"/>
      <c r="AH26" s="1234"/>
      <c r="AI26" s="1226"/>
      <c r="AJ26" s="1226"/>
      <c r="AK26" s="1226"/>
      <c r="AL26" s="1226"/>
      <c r="AM26" s="1226"/>
    </row>
    <row r="27" spans="1:39">
      <c r="A27" s="1226"/>
      <c r="B27" s="1226"/>
      <c r="C27" s="1226"/>
      <c r="D27" s="1226"/>
      <c r="E27" s="1226"/>
      <c r="F27" s="1226"/>
      <c r="G27" s="1226"/>
      <c r="H27" s="1226"/>
      <c r="I27" s="1226"/>
      <c r="J27" s="1226"/>
      <c r="K27" s="1226"/>
      <c r="L27" s="1226"/>
      <c r="M27" s="1226"/>
      <c r="N27" s="1226"/>
      <c r="O27" s="1234"/>
      <c r="P27" s="1234"/>
      <c r="Q27" s="1234"/>
      <c r="R27" s="1234"/>
      <c r="S27" s="1234"/>
      <c r="T27" s="1234"/>
      <c r="U27" s="1234"/>
      <c r="V27" s="1234"/>
      <c r="W27" s="1234"/>
      <c r="X27" s="1234"/>
      <c r="Y27" s="1234"/>
      <c r="Z27" s="1234"/>
      <c r="AA27" s="1234"/>
      <c r="AB27" s="1234"/>
      <c r="AC27" s="1234"/>
      <c r="AD27" s="1234"/>
      <c r="AE27" s="1234"/>
      <c r="AF27" s="1234"/>
      <c r="AG27" s="1234"/>
      <c r="AH27" s="1234"/>
      <c r="AI27" s="1226"/>
      <c r="AJ27" s="1226"/>
      <c r="AK27" s="1226"/>
      <c r="AL27" s="1226"/>
      <c r="AM27" s="1226"/>
    </row>
    <row r="28" spans="1:39">
      <c r="A28" s="1226"/>
      <c r="B28" s="1226"/>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1226"/>
      <c r="AJ28" s="1226"/>
      <c r="AK28" s="1226"/>
      <c r="AL28" s="1226"/>
      <c r="AM28" s="1226"/>
    </row>
    <row r="29" spans="1:39">
      <c r="A29" s="1226"/>
      <c r="B29" s="1226"/>
      <c r="C29" s="2312" t="s">
        <v>1688</v>
      </c>
      <c r="D29" s="2312"/>
      <c r="E29" s="2312"/>
      <c r="F29" s="2312"/>
      <c r="G29" s="2312"/>
      <c r="H29" s="2312"/>
      <c r="I29" s="2312"/>
      <c r="J29" s="2312"/>
      <c r="K29" s="1226"/>
      <c r="L29" s="1226"/>
      <c r="M29" s="1226"/>
      <c r="N29" s="1226"/>
      <c r="O29" s="1234"/>
      <c r="P29" s="1234"/>
      <c r="Q29" s="1234"/>
      <c r="R29" s="1234"/>
      <c r="S29" s="1234"/>
      <c r="T29" s="1234"/>
      <c r="U29" s="1234"/>
      <c r="V29" s="1234"/>
      <c r="W29" s="1234"/>
      <c r="X29" s="1234"/>
      <c r="Y29" s="1234"/>
      <c r="Z29" s="1234"/>
      <c r="AA29" s="1234"/>
      <c r="AB29" s="1234"/>
      <c r="AC29" s="1234"/>
      <c r="AD29" s="1234"/>
      <c r="AE29" s="1234"/>
      <c r="AF29" s="1234"/>
      <c r="AG29" s="1234"/>
      <c r="AH29" s="1234"/>
      <c r="AI29" s="1226"/>
      <c r="AJ29" s="1226"/>
      <c r="AK29" s="1226"/>
      <c r="AL29" s="1226"/>
      <c r="AM29" s="1226"/>
    </row>
    <row r="30" spans="1:39">
      <c r="A30" s="1226"/>
      <c r="B30" s="1226"/>
      <c r="C30" s="1226"/>
      <c r="D30" s="1226"/>
      <c r="E30" s="1226"/>
      <c r="F30" s="1226"/>
      <c r="G30" s="1226"/>
      <c r="H30" s="1226"/>
      <c r="I30" s="1226"/>
      <c r="J30" s="1226"/>
      <c r="K30" s="1226"/>
      <c r="L30" s="1226"/>
      <c r="M30" s="1226"/>
      <c r="N30" s="1226"/>
      <c r="O30" s="1234"/>
      <c r="P30" s="1234"/>
      <c r="Q30" s="1234"/>
      <c r="R30" s="1234"/>
      <c r="S30" s="1234"/>
      <c r="T30" s="1234"/>
      <c r="U30" s="1234"/>
      <c r="V30" s="1234"/>
      <c r="W30" s="1234"/>
      <c r="X30" s="1234"/>
      <c r="Y30" s="1234"/>
      <c r="Z30" s="1234"/>
      <c r="AA30" s="1234"/>
      <c r="AB30" s="1234"/>
      <c r="AC30" s="1234"/>
      <c r="AD30" s="1234"/>
      <c r="AE30" s="1234"/>
      <c r="AF30" s="1234"/>
      <c r="AG30" s="1234"/>
      <c r="AH30" s="1234"/>
      <c r="AI30" s="1226"/>
      <c r="AJ30" s="1226"/>
      <c r="AK30" s="1226"/>
      <c r="AL30" s="1226"/>
      <c r="AM30" s="1226"/>
    </row>
    <row r="31" spans="1:39">
      <c r="A31" s="1226"/>
      <c r="B31" s="1226"/>
      <c r="C31" s="1226"/>
      <c r="D31" s="1226"/>
      <c r="E31" s="1226"/>
      <c r="F31" s="1226"/>
      <c r="G31" s="1226"/>
      <c r="H31" s="1226"/>
      <c r="I31" s="1226"/>
      <c r="J31" s="1226"/>
      <c r="K31" s="1226"/>
      <c r="L31" s="1226"/>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26"/>
      <c r="AL31" s="1226"/>
      <c r="AM31" s="1226"/>
    </row>
    <row r="32" spans="1:39">
      <c r="A32" s="1226"/>
      <c r="B32" s="1226"/>
      <c r="C32" s="1226"/>
      <c r="D32" s="1226"/>
      <c r="E32" s="1226"/>
      <c r="F32" s="1226"/>
      <c r="G32" s="1226"/>
      <c r="H32" s="1226"/>
      <c r="I32" s="1226"/>
      <c r="J32" s="1226"/>
      <c r="K32" s="1226"/>
      <c r="L32" s="1226"/>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26"/>
      <c r="AL32" s="1226"/>
      <c r="AM32" s="1226"/>
    </row>
    <row r="33" spans="1:39">
      <c r="A33" s="1226"/>
      <c r="B33" s="1226"/>
      <c r="C33" s="1226" t="s">
        <v>1689</v>
      </c>
      <c r="D33" s="1226"/>
      <c r="E33" s="1226"/>
      <c r="F33" s="1226"/>
      <c r="G33" s="1226"/>
      <c r="H33" s="1226"/>
      <c r="I33" s="1226"/>
      <c r="J33" s="1226"/>
      <c r="K33" s="1226"/>
      <c r="L33" s="1226"/>
      <c r="M33" s="1226"/>
      <c r="N33" s="1226" t="s">
        <v>1690</v>
      </c>
      <c r="O33" s="1226"/>
      <c r="P33" s="1226"/>
      <c r="Q33" s="1226"/>
      <c r="R33" s="1226"/>
      <c r="S33" s="1226"/>
      <c r="T33" s="1226"/>
      <c r="U33" s="1226"/>
      <c r="V33" s="1226" t="s">
        <v>1691</v>
      </c>
      <c r="W33" s="1226"/>
      <c r="X33" s="1226"/>
      <c r="Y33" s="1226"/>
      <c r="Z33" s="1226"/>
      <c r="AA33" s="1226"/>
      <c r="AB33" s="1226"/>
      <c r="AC33" s="1226"/>
      <c r="AD33" s="1226" t="s">
        <v>1692</v>
      </c>
      <c r="AE33" s="1226"/>
      <c r="AF33" s="1226"/>
      <c r="AG33" s="1226"/>
      <c r="AH33" s="1226"/>
      <c r="AI33" s="1226"/>
      <c r="AJ33" s="1226"/>
      <c r="AK33" s="1226"/>
      <c r="AL33" s="1226"/>
      <c r="AM33" s="1226"/>
    </row>
    <row r="34" spans="1:39">
      <c r="A34" s="1226"/>
      <c r="B34" s="1226"/>
      <c r="C34" s="1226"/>
      <c r="D34" s="1226"/>
      <c r="E34" s="1226"/>
      <c r="F34" s="1226"/>
      <c r="G34" s="1226"/>
      <c r="H34" s="1226"/>
      <c r="I34" s="1226"/>
      <c r="J34" s="1226"/>
      <c r="K34" s="1226"/>
      <c r="L34" s="1226"/>
      <c r="M34" s="1226"/>
      <c r="N34" s="1226"/>
      <c r="O34" s="1226"/>
      <c r="P34" s="1226"/>
      <c r="Q34" s="1226"/>
      <c r="R34" s="1226"/>
      <c r="S34" s="1226"/>
      <c r="T34" s="1226"/>
      <c r="U34" s="1226"/>
      <c r="V34" s="1226"/>
      <c r="W34" s="1226"/>
      <c r="X34" s="1226"/>
      <c r="Y34" s="1226"/>
      <c r="Z34" s="1226"/>
      <c r="AA34" s="1226"/>
      <c r="AB34" s="1226"/>
      <c r="AC34" s="1226"/>
      <c r="AD34" s="1226"/>
      <c r="AE34" s="1226"/>
      <c r="AF34" s="1226"/>
      <c r="AG34" s="1226"/>
      <c r="AH34" s="1226"/>
      <c r="AI34" s="1226"/>
      <c r="AJ34" s="1226"/>
      <c r="AK34" s="1226"/>
      <c r="AL34" s="1226"/>
      <c r="AM34" s="1226"/>
    </row>
    <row r="35" spans="1:39">
      <c r="A35" s="1226"/>
      <c r="B35" s="1226"/>
      <c r="C35" s="1226"/>
      <c r="D35" s="1226"/>
      <c r="E35" s="1226"/>
      <c r="F35" s="1226"/>
      <c r="G35" s="1226"/>
      <c r="H35" s="1226"/>
      <c r="I35" s="1226"/>
      <c r="J35" s="1226"/>
      <c r="K35" s="1226"/>
      <c r="L35" s="1226"/>
      <c r="M35" s="1226"/>
      <c r="N35" s="1226" t="s">
        <v>144</v>
      </c>
      <c r="O35" s="1226"/>
      <c r="P35" s="1226"/>
      <c r="Q35" s="2313"/>
      <c r="R35" s="2313"/>
      <c r="S35" s="2313"/>
      <c r="T35" s="2313"/>
      <c r="U35" s="2313"/>
      <c r="V35" s="2313"/>
      <c r="W35" s="2313"/>
      <c r="X35" s="2313"/>
      <c r="Y35" s="2313"/>
      <c r="Z35" s="1226" t="s">
        <v>1693</v>
      </c>
      <c r="AA35" s="1226"/>
      <c r="AB35" s="1226"/>
      <c r="AC35" s="1226"/>
      <c r="AD35" s="1226"/>
      <c r="AE35" s="1226"/>
      <c r="AF35" s="1226"/>
      <c r="AG35" s="1226"/>
      <c r="AH35" s="1226"/>
      <c r="AI35" s="1226"/>
      <c r="AJ35" s="1226"/>
      <c r="AK35" s="1226"/>
      <c r="AL35" s="1226"/>
      <c r="AM35" s="1226"/>
    </row>
    <row r="36" spans="1:39">
      <c r="A36" s="1226"/>
      <c r="B36" s="1226"/>
      <c r="C36" s="1226"/>
      <c r="D36" s="1226"/>
      <c r="E36" s="1226"/>
      <c r="F36" s="1226"/>
      <c r="G36" s="1226"/>
      <c r="H36" s="1226"/>
      <c r="I36" s="1226"/>
      <c r="J36" s="1226"/>
      <c r="K36" s="1226"/>
      <c r="L36" s="1226"/>
      <c r="M36" s="1226"/>
      <c r="N36" s="1226"/>
      <c r="O36" s="1226"/>
      <c r="P36" s="1226"/>
      <c r="Q36" s="1230"/>
      <c r="R36" s="1230"/>
      <c r="S36" s="1230"/>
      <c r="T36" s="1230"/>
      <c r="U36" s="1230"/>
      <c r="V36" s="1230"/>
      <c r="W36" s="1230"/>
      <c r="X36" s="1230"/>
      <c r="Y36" s="1230"/>
      <c r="Z36" s="1226"/>
      <c r="AA36" s="1226"/>
      <c r="AB36" s="1226"/>
      <c r="AC36" s="1226"/>
      <c r="AD36" s="1226"/>
      <c r="AE36" s="1226"/>
      <c r="AF36" s="1226"/>
      <c r="AG36" s="1226"/>
      <c r="AH36" s="1226"/>
      <c r="AI36" s="1226"/>
      <c r="AJ36" s="1226"/>
      <c r="AK36" s="1226"/>
      <c r="AL36" s="1226"/>
      <c r="AM36" s="1226"/>
    </row>
    <row r="37" spans="1:39">
      <c r="A37" s="1226"/>
      <c r="B37" s="1226"/>
      <c r="C37" s="1226"/>
      <c r="D37" s="1226"/>
      <c r="E37" s="1226"/>
      <c r="F37" s="1226"/>
      <c r="G37" s="1226"/>
      <c r="H37" s="1226"/>
      <c r="I37" s="1226"/>
      <c r="J37" s="1226"/>
      <c r="K37" s="1226"/>
      <c r="L37" s="1226"/>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26"/>
      <c r="AL37" s="1226"/>
      <c r="AM37" s="1226"/>
    </row>
    <row r="38" spans="1:39">
      <c r="A38" s="1226"/>
      <c r="B38" s="1226"/>
      <c r="C38" s="1226" t="s">
        <v>1694</v>
      </c>
      <c r="D38" s="1226"/>
      <c r="E38" s="1226"/>
      <c r="F38" s="1226"/>
      <c r="G38" s="1226"/>
      <c r="H38" s="1226"/>
      <c r="I38" s="1226"/>
      <c r="J38" s="1226"/>
      <c r="K38" s="1226"/>
      <c r="L38" s="1226"/>
      <c r="M38" s="1226"/>
      <c r="N38" s="1226"/>
      <c r="O38" s="2297">
        <v>13000000</v>
      </c>
      <c r="P38" s="2297"/>
      <c r="Q38" s="2297"/>
      <c r="R38" s="2297"/>
      <c r="S38" s="2297"/>
      <c r="T38" s="2297"/>
      <c r="U38" s="2297"/>
      <c r="V38" s="1226" t="s">
        <v>1695</v>
      </c>
      <c r="W38" s="1226"/>
      <c r="X38" s="1226"/>
      <c r="Y38" s="1226"/>
      <c r="Z38" s="1226"/>
      <c r="AA38" s="1226"/>
      <c r="AB38" s="1226"/>
      <c r="AC38" s="1226"/>
      <c r="AD38" s="1226"/>
      <c r="AE38" s="1226"/>
      <c r="AF38" s="1226"/>
      <c r="AG38" s="1226"/>
      <c r="AH38" s="1226"/>
      <c r="AI38" s="1226"/>
      <c r="AJ38" s="1226"/>
      <c r="AK38" s="1226"/>
      <c r="AL38" s="1226"/>
      <c r="AM38" s="1226"/>
    </row>
    <row r="39" spans="1:39">
      <c r="A39" s="1226"/>
      <c r="B39" s="1226"/>
      <c r="C39" s="1226"/>
      <c r="D39" s="1226"/>
      <c r="E39" s="1226"/>
      <c r="F39" s="1226"/>
      <c r="G39" s="1226"/>
      <c r="H39" s="1226"/>
      <c r="I39" s="1226"/>
      <c r="J39" s="1226"/>
      <c r="K39" s="1226"/>
      <c r="L39" s="1226"/>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1226"/>
      <c r="AL39" s="1226"/>
      <c r="AM39" s="1226"/>
    </row>
    <row r="40" spans="1:39">
      <c r="A40" s="1226"/>
      <c r="B40" s="1226"/>
      <c r="C40" s="1226"/>
      <c r="D40" s="1226"/>
      <c r="E40" s="1226"/>
      <c r="F40" s="1226"/>
      <c r="G40" s="1226"/>
      <c r="H40" s="1226"/>
      <c r="I40" s="1226"/>
      <c r="J40" s="1226"/>
      <c r="K40" s="1226"/>
      <c r="L40" s="1226"/>
      <c r="M40" s="1226"/>
      <c r="N40" s="1226"/>
      <c r="O40" s="1226"/>
      <c r="P40" s="1226"/>
      <c r="Q40" s="1226"/>
      <c r="R40" s="1226"/>
      <c r="S40" s="1226"/>
      <c r="T40" s="1226"/>
      <c r="U40" s="1226"/>
      <c r="V40" s="1226"/>
      <c r="W40" s="1226"/>
      <c r="X40" s="1226"/>
      <c r="Y40" s="1226"/>
      <c r="Z40" s="1226"/>
      <c r="AA40" s="1226"/>
      <c r="AB40" s="1226"/>
      <c r="AC40" s="1226"/>
      <c r="AD40" s="1226"/>
      <c r="AE40" s="1226"/>
      <c r="AF40" s="1226"/>
      <c r="AG40" s="1226"/>
      <c r="AH40" s="1226"/>
      <c r="AI40" s="1226"/>
      <c r="AJ40" s="1226"/>
      <c r="AK40" s="1226"/>
      <c r="AL40" s="1226"/>
      <c r="AM40" s="1226"/>
    </row>
    <row r="41" spans="1:39">
      <c r="A41" s="1226"/>
      <c r="B41" s="1226"/>
      <c r="C41" s="1226"/>
      <c r="D41" s="1226"/>
      <c r="E41" s="1226"/>
      <c r="F41" s="1226"/>
      <c r="G41" s="1226"/>
      <c r="H41" s="1226"/>
      <c r="I41" s="1226"/>
      <c r="J41" s="1226"/>
      <c r="K41" s="1226"/>
      <c r="L41" s="1226"/>
      <c r="M41" s="1226"/>
      <c r="N41" s="1226"/>
      <c r="O41" s="1226"/>
      <c r="P41" s="1226"/>
      <c r="Q41" s="1226"/>
      <c r="R41" s="1226"/>
      <c r="S41" s="1226"/>
      <c r="T41" s="1226"/>
      <c r="U41" s="1226"/>
      <c r="V41" s="1226"/>
      <c r="W41" s="1226"/>
      <c r="X41" s="1226"/>
      <c r="Y41" s="1226"/>
      <c r="Z41" s="1226"/>
      <c r="AA41" s="1226"/>
      <c r="AB41" s="1226"/>
      <c r="AC41" s="1226"/>
      <c r="AD41" s="1226"/>
      <c r="AE41" s="1226"/>
      <c r="AF41" s="1226"/>
      <c r="AG41" s="1226"/>
      <c r="AH41" s="1226"/>
      <c r="AI41" s="1226"/>
      <c r="AJ41" s="1226"/>
      <c r="AK41" s="1226"/>
      <c r="AL41" s="1226"/>
      <c r="AM41" s="1226"/>
    </row>
    <row r="42" spans="1:39">
      <c r="A42" s="1226"/>
      <c r="B42" s="1226"/>
      <c r="C42" s="1226" t="s">
        <v>1696</v>
      </c>
      <c r="D42" s="1226"/>
      <c r="E42" s="1226"/>
      <c r="F42" s="1226"/>
      <c r="G42" s="1226"/>
      <c r="H42" s="1226"/>
      <c r="I42" s="1226"/>
      <c r="J42" s="1226"/>
      <c r="K42" s="1226"/>
      <c r="L42" s="1226"/>
      <c r="M42" s="1226"/>
      <c r="N42" s="2298">
        <v>44379</v>
      </c>
      <c r="O42" s="2298"/>
      <c r="P42" s="2298"/>
      <c r="Q42" s="2298"/>
      <c r="R42" s="2298"/>
      <c r="S42" s="2298"/>
      <c r="T42" s="2298"/>
      <c r="U42" s="2298"/>
      <c r="V42" s="1230" t="s">
        <v>1697</v>
      </c>
      <c r="W42" s="2298">
        <v>44466</v>
      </c>
      <c r="X42" s="2298"/>
      <c r="Y42" s="2298"/>
      <c r="Z42" s="2298"/>
      <c r="AA42" s="2298"/>
      <c r="AB42" s="2298"/>
      <c r="AC42" s="2298"/>
      <c r="AD42" s="2298"/>
      <c r="AE42" s="1226"/>
      <c r="AF42" s="1226"/>
      <c r="AG42" s="1226"/>
      <c r="AH42" s="1226"/>
      <c r="AI42" s="1226"/>
      <c r="AJ42" s="1226"/>
      <c r="AK42" s="1226"/>
      <c r="AL42" s="1226"/>
      <c r="AM42" s="1226"/>
    </row>
    <row r="43" spans="1:39">
      <c r="A43" s="1226"/>
      <c r="B43" s="1226"/>
      <c r="C43" s="1226"/>
      <c r="D43" s="1226"/>
      <c r="E43" s="1226"/>
      <c r="F43" s="1226"/>
      <c r="G43" s="1226"/>
      <c r="H43" s="1226"/>
      <c r="I43" s="1226"/>
      <c r="J43" s="1226"/>
      <c r="K43" s="1226"/>
      <c r="L43" s="1226"/>
      <c r="M43" s="1226"/>
      <c r="N43" s="1226"/>
      <c r="O43" s="1226"/>
      <c r="P43" s="1226"/>
      <c r="Q43" s="1226"/>
      <c r="R43" s="1226"/>
      <c r="S43" s="1226"/>
      <c r="T43" s="1226"/>
      <c r="U43" s="1226"/>
      <c r="V43" s="1226"/>
      <c r="W43" s="1226"/>
      <c r="X43" s="1226"/>
      <c r="Y43" s="1226"/>
      <c r="Z43" s="1226"/>
      <c r="AA43" s="1226"/>
      <c r="AB43" s="1226"/>
      <c r="AC43" s="1226"/>
      <c r="AD43" s="1226"/>
      <c r="AE43" s="1226"/>
      <c r="AF43" s="1226"/>
      <c r="AG43" s="1226"/>
      <c r="AH43" s="1226"/>
      <c r="AI43" s="1226"/>
      <c r="AJ43" s="1226"/>
      <c r="AK43" s="1226"/>
      <c r="AL43" s="1226"/>
      <c r="AM43" s="1226"/>
    </row>
    <row r="44" spans="1:39">
      <c r="A44" s="1226"/>
      <c r="B44" s="1226"/>
      <c r="C44" s="1226"/>
      <c r="D44" s="1226"/>
      <c r="E44" s="1226"/>
      <c r="F44" s="1226"/>
      <c r="G44" s="1226"/>
      <c r="H44" s="1226"/>
      <c r="I44" s="1226"/>
      <c r="J44" s="1226"/>
      <c r="K44" s="1226"/>
      <c r="L44" s="1226"/>
      <c r="M44" s="1226"/>
      <c r="N44" s="1226"/>
      <c r="O44" s="1226"/>
      <c r="P44" s="1226"/>
      <c r="Q44" s="1226"/>
      <c r="R44" s="1226"/>
      <c r="S44" s="1226"/>
      <c r="T44" s="1226"/>
      <c r="U44" s="1226"/>
      <c r="V44" s="1226"/>
      <c r="W44" s="1226"/>
      <c r="X44" s="1226"/>
      <c r="Y44" s="1226"/>
      <c r="Z44" s="1226"/>
      <c r="AA44" s="1226"/>
      <c r="AB44" s="1226"/>
      <c r="AC44" s="1226"/>
      <c r="AD44" s="1226"/>
      <c r="AE44" s="1226"/>
      <c r="AF44" s="1226"/>
      <c r="AG44" s="1226"/>
      <c r="AH44" s="1226"/>
      <c r="AI44" s="1226"/>
      <c r="AJ44" s="1226"/>
      <c r="AK44" s="1226"/>
      <c r="AL44" s="1226"/>
      <c r="AM44" s="1226"/>
    </row>
    <row r="45" spans="1:39">
      <c r="A45" s="1226"/>
      <c r="B45" s="1226"/>
      <c r="C45" s="1226"/>
      <c r="D45" s="1226"/>
      <c r="E45" s="1226"/>
      <c r="F45" s="1226"/>
      <c r="G45" s="1226"/>
      <c r="H45" s="1226"/>
      <c r="I45" s="1226"/>
      <c r="J45" s="1226"/>
      <c r="K45" s="1226"/>
      <c r="L45" s="1226"/>
      <c r="M45" s="1226"/>
      <c r="N45" s="1226"/>
      <c r="O45" s="1226"/>
      <c r="P45" s="1226"/>
      <c r="Q45" s="1226"/>
      <c r="R45" s="1226"/>
      <c r="S45" s="1226"/>
      <c r="T45" s="1226"/>
      <c r="U45" s="1226"/>
      <c r="V45" s="1226"/>
      <c r="W45" s="1226"/>
      <c r="X45" s="1226"/>
      <c r="Y45" s="1226"/>
      <c r="Z45" s="1226"/>
      <c r="AA45" s="1226"/>
      <c r="AB45" s="1226"/>
      <c r="AC45" s="1226"/>
      <c r="AD45" s="1226"/>
      <c r="AE45" s="1226"/>
      <c r="AF45" s="1226"/>
      <c r="AG45" s="1226"/>
      <c r="AH45" s="1226"/>
      <c r="AI45" s="1226"/>
      <c r="AJ45" s="1226"/>
      <c r="AK45" s="1226"/>
      <c r="AL45" s="1226"/>
      <c r="AM45" s="1226"/>
    </row>
    <row r="46" spans="1:39">
      <c r="A46" s="1226"/>
      <c r="B46" s="1226"/>
      <c r="C46" s="1226" t="s">
        <v>1698</v>
      </c>
      <c r="D46" s="1226"/>
      <c r="E46" s="1226"/>
      <c r="F46" s="1226"/>
      <c r="G46" s="1226"/>
      <c r="H46" s="1226"/>
      <c r="I46" s="1226"/>
      <c r="J46" s="1226"/>
      <c r="K46" s="1226"/>
      <c r="L46" s="1226"/>
      <c r="M46" s="1226"/>
      <c r="N46" s="1226"/>
      <c r="O46" s="1226"/>
      <c r="P46" s="1226"/>
      <c r="Q46" s="1226"/>
      <c r="R46" s="1226"/>
      <c r="S46" s="1226"/>
      <c r="T46" s="1226"/>
      <c r="U46" s="1226"/>
      <c r="V46" s="1226"/>
      <c r="W46" s="1226"/>
      <c r="X46" s="1226"/>
      <c r="Y46" s="1226"/>
      <c r="Z46" s="1226"/>
      <c r="AA46" s="1226"/>
      <c r="AB46" s="1226"/>
      <c r="AC46" s="1226"/>
      <c r="AD46" s="1226"/>
      <c r="AE46" s="1226"/>
      <c r="AF46" s="1226"/>
      <c r="AG46" s="1226"/>
      <c r="AH46" s="1226"/>
      <c r="AI46" s="1226"/>
      <c r="AJ46" s="1226"/>
      <c r="AK46" s="1226"/>
      <c r="AL46" s="1226"/>
      <c r="AM46" s="1226"/>
    </row>
    <row r="47" spans="1:39">
      <c r="A47" s="1226"/>
      <c r="B47" s="1226"/>
      <c r="C47" s="1226"/>
      <c r="D47" s="1226"/>
      <c r="E47" s="1226" t="s">
        <v>1699</v>
      </c>
      <c r="F47" s="1226"/>
      <c r="G47" s="1226"/>
      <c r="H47" s="1226"/>
      <c r="I47" s="1226"/>
      <c r="J47" s="1226"/>
      <c r="K47" s="1226"/>
      <c r="L47" s="1226"/>
      <c r="M47" s="1226"/>
      <c r="N47" s="1226"/>
      <c r="O47" s="1226"/>
      <c r="P47" s="1226"/>
      <c r="Q47" s="1226"/>
      <c r="R47" s="1226"/>
      <c r="S47" s="1226"/>
      <c r="T47" s="1226"/>
      <c r="U47" s="1226"/>
      <c r="V47" s="1226"/>
      <c r="W47" s="1226"/>
      <c r="X47" s="1226"/>
      <c r="Y47" s="1226"/>
      <c r="Z47" s="1226"/>
      <c r="AA47" s="1226"/>
      <c r="AB47" s="1226"/>
      <c r="AC47" s="1226"/>
      <c r="AD47" s="1226"/>
      <c r="AE47" s="1226"/>
      <c r="AF47" s="1226"/>
      <c r="AG47" s="1226"/>
      <c r="AH47" s="1226"/>
      <c r="AI47" s="1226"/>
      <c r="AJ47" s="1226"/>
      <c r="AK47" s="1226"/>
      <c r="AL47" s="1226"/>
      <c r="AM47" s="1226"/>
    </row>
    <row r="48" spans="1:39">
      <c r="A48" s="1226"/>
      <c r="B48" s="1226"/>
      <c r="C48" s="1226"/>
      <c r="D48" s="2299"/>
      <c r="E48" s="2300"/>
      <c r="F48" s="2300"/>
      <c r="G48" s="2300"/>
      <c r="H48" s="2300"/>
      <c r="I48" s="2300"/>
      <c r="J48" s="2300"/>
      <c r="K48" s="2300"/>
      <c r="L48" s="2300"/>
      <c r="M48" s="2300"/>
      <c r="N48" s="2300"/>
      <c r="O48" s="2300"/>
      <c r="P48" s="2300"/>
      <c r="Q48" s="2300"/>
      <c r="R48" s="2300"/>
      <c r="S48" s="2300"/>
      <c r="T48" s="2300"/>
      <c r="U48" s="2300"/>
      <c r="V48" s="2300"/>
      <c r="W48" s="2300"/>
      <c r="X48" s="2300"/>
      <c r="Y48" s="2300"/>
      <c r="Z48" s="2300"/>
      <c r="AA48" s="2300"/>
      <c r="AB48" s="2300"/>
      <c r="AC48" s="2300"/>
      <c r="AD48" s="2300"/>
      <c r="AE48" s="2300"/>
      <c r="AF48" s="2300"/>
      <c r="AG48" s="2300"/>
      <c r="AH48" s="2300"/>
      <c r="AI48" s="2300"/>
      <c r="AJ48" s="2301"/>
      <c r="AK48" s="1226"/>
      <c r="AL48" s="1226"/>
      <c r="AM48" s="1226"/>
    </row>
    <row r="49" spans="1:39">
      <c r="A49" s="1226"/>
      <c r="B49" s="1226"/>
      <c r="C49" s="1226"/>
      <c r="D49" s="2302"/>
      <c r="E49" s="2303"/>
      <c r="F49" s="2303"/>
      <c r="G49" s="2303"/>
      <c r="H49" s="2303"/>
      <c r="I49" s="2303"/>
      <c r="J49" s="2303"/>
      <c r="K49" s="2303"/>
      <c r="L49" s="2303"/>
      <c r="M49" s="2303"/>
      <c r="N49" s="2303"/>
      <c r="O49" s="2303"/>
      <c r="P49" s="2303"/>
      <c r="Q49" s="2303"/>
      <c r="R49" s="2303"/>
      <c r="S49" s="2303"/>
      <c r="T49" s="2303"/>
      <c r="U49" s="2303"/>
      <c r="V49" s="2303"/>
      <c r="W49" s="2303"/>
      <c r="X49" s="2303"/>
      <c r="Y49" s="2303"/>
      <c r="Z49" s="2303"/>
      <c r="AA49" s="2303"/>
      <c r="AB49" s="2303"/>
      <c r="AC49" s="2303"/>
      <c r="AD49" s="2303"/>
      <c r="AE49" s="2303"/>
      <c r="AF49" s="2303"/>
      <c r="AG49" s="2303"/>
      <c r="AH49" s="2303"/>
      <c r="AI49" s="2303"/>
      <c r="AJ49" s="2304"/>
      <c r="AK49" s="1226"/>
      <c r="AL49" s="1226"/>
      <c r="AM49" s="1226"/>
    </row>
    <row r="50" spans="1:39">
      <c r="A50" s="1226"/>
      <c r="B50" s="1226"/>
      <c r="C50" s="1226"/>
      <c r="D50" s="2302"/>
      <c r="E50" s="2303"/>
      <c r="F50" s="2303"/>
      <c r="G50" s="2303"/>
      <c r="H50" s="2303"/>
      <c r="I50" s="2303"/>
      <c r="J50" s="2303"/>
      <c r="K50" s="2303"/>
      <c r="L50" s="2303"/>
      <c r="M50" s="2303"/>
      <c r="N50" s="2303"/>
      <c r="O50" s="2303"/>
      <c r="P50" s="2303"/>
      <c r="Q50" s="2303"/>
      <c r="R50" s="2303"/>
      <c r="S50" s="2303"/>
      <c r="T50" s="2303"/>
      <c r="U50" s="2303"/>
      <c r="V50" s="2303"/>
      <c r="W50" s="2303"/>
      <c r="X50" s="2303"/>
      <c r="Y50" s="2303"/>
      <c r="Z50" s="2303"/>
      <c r="AA50" s="2303"/>
      <c r="AB50" s="2303"/>
      <c r="AC50" s="2303"/>
      <c r="AD50" s="2303"/>
      <c r="AE50" s="2303"/>
      <c r="AF50" s="2303"/>
      <c r="AG50" s="2303"/>
      <c r="AH50" s="2303"/>
      <c r="AI50" s="2303"/>
      <c r="AJ50" s="2304"/>
      <c r="AK50" s="1226"/>
      <c r="AL50" s="1226"/>
      <c r="AM50" s="1226"/>
    </row>
    <row r="51" spans="1:39">
      <c r="A51" s="1226"/>
      <c r="B51" s="1226"/>
      <c r="C51" s="1226"/>
      <c r="D51" s="2302"/>
      <c r="E51" s="2303"/>
      <c r="F51" s="2303"/>
      <c r="G51" s="2303"/>
      <c r="H51" s="2303"/>
      <c r="I51" s="2303"/>
      <c r="J51" s="2303"/>
      <c r="K51" s="2303"/>
      <c r="L51" s="2303"/>
      <c r="M51" s="2303"/>
      <c r="N51" s="2303"/>
      <c r="O51" s="2303"/>
      <c r="P51" s="2303"/>
      <c r="Q51" s="2303"/>
      <c r="R51" s="2303"/>
      <c r="S51" s="2303"/>
      <c r="T51" s="2303"/>
      <c r="U51" s="2303"/>
      <c r="V51" s="2303"/>
      <c r="W51" s="2303"/>
      <c r="X51" s="2303"/>
      <c r="Y51" s="2303"/>
      <c r="Z51" s="2303"/>
      <c r="AA51" s="2303"/>
      <c r="AB51" s="2303"/>
      <c r="AC51" s="2303"/>
      <c r="AD51" s="2303"/>
      <c r="AE51" s="2303"/>
      <c r="AF51" s="2303"/>
      <c r="AG51" s="2303"/>
      <c r="AH51" s="2303"/>
      <c r="AI51" s="2303"/>
      <c r="AJ51" s="2304"/>
      <c r="AK51" s="1226"/>
      <c r="AL51" s="1226"/>
      <c r="AM51" s="1226"/>
    </row>
    <row r="52" spans="1:39">
      <c r="A52" s="1226"/>
      <c r="B52" s="1226"/>
      <c r="C52" s="1226"/>
      <c r="D52" s="2302"/>
      <c r="E52" s="2303"/>
      <c r="F52" s="2303"/>
      <c r="G52" s="2303"/>
      <c r="H52" s="2303"/>
      <c r="I52" s="2303"/>
      <c r="J52" s="2303"/>
      <c r="K52" s="2303"/>
      <c r="L52" s="2303"/>
      <c r="M52" s="2303"/>
      <c r="N52" s="2303"/>
      <c r="O52" s="2303"/>
      <c r="P52" s="2303"/>
      <c r="Q52" s="2303"/>
      <c r="R52" s="2303"/>
      <c r="S52" s="2303"/>
      <c r="T52" s="2303"/>
      <c r="U52" s="2303"/>
      <c r="V52" s="2303"/>
      <c r="W52" s="2303"/>
      <c r="X52" s="2303"/>
      <c r="Y52" s="2303"/>
      <c r="Z52" s="2303"/>
      <c r="AA52" s="2303"/>
      <c r="AB52" s="2303"/>
      <c r="AC52" s="2303"/>
      <c r="AD52" s="2303"/>
      <c r="AE52" s="2303"/>
      <c r="AF52" s="2303"/>
      <c r="AG52" s="2303"/>
      <c r="AH52" s="2303"/>
      <c r="AI52" s="2303"/>
      <c r="AJ52" s="2304"/>
      <c r="AK52" s="1226"/>
      <c r="AL52" s="1226"/>
      <c r="AM52" s="1226"/>
    </row>
    <row r="53" spans="1:39">
      <c r="A53" s="1226"/>
      <c r="B53" s="1226"/>
      <c r="C53" s="1226"/>
      <c r="D53" s="2302"/>
      <c r="E53" s="2303"/>
      <c r="F53" s="2303"/>
      <c r="G53" s="2303"/>
      <c r="H53" s="2303"/>
      <c r="I53" s="2303"/>
      <c r="J53" s="2303"/>
      <c r="K53" s="2303"/>
      <c r="L53" s="2303"/>
      <c r="M53" s="2303"/>
      <c r="N53" s="2303"/>
      <c r="O53" s="2303"/>
      <c r="P53" s="2303"/>
      <c r="Q53" s="2303"/>
      <c r="R53" s="2303"/>
      <c r="S53" s="2303"/>
      <c r="T53" s="2303"/>
      <c r="U53" s="2303"/>
      <c r="V53" s="2303"/>
      <c r="W53" s="2303"/>
      <c r="X53" s="2303"/>
      <c r="Y53" s="2303"/>
      <c r="Z53" s="2303"/>
      <c r="AA53" s="2303"/>
      <c r="AB53" s="2303"/>
      <c r="AC53" s="2303"/>
      <c r="AD53" s="2303"/>
      <c r="AE53" s="2303"/>
      <c r="AF53" s="2303"/>
      <c r="AG53" s="2303"/>
      <c r="AH53" s="2303"/>
      <c r="AI53" s="2303"/>
      <c r="AJ53" s="2304"/>
      <c r="AK53" s="1226"/>
      <c r="AL53" s="1226"/>
      <c r="AM53" s="1226"/>
    </row>
    <row r="54" spans="1:39">
      <c r="A54" s="1226"/>
      <c r="B54" s="1226"/>
      <c r="C54" s="1226"/>
      <c r="D54" s="2302"/>
      <c r="E54" s="2303"/>
      <c r="F54" s="2303"/>
      <c r="G54" s="2303"/>
      <c r="H54" s="2303"/>
      <c r="I54" s="2303"/>
      <c r="J54" s="2303"/>
      <c r="K54" s="2303"/>
      <c r="L54" s="2303"/>
      <c r="M54" s="2303"/>
      <c r="N54" s="2303"/>
      <c r="O54" s="2303"/>
      <c r="P54" s="2303"/>
      <c r="Q54" s="2303"/>
      <c r="R54" s="2303"/>
      <c r="S54" s="2303"/>
      <c r="T54" s="2303"/>
      <c r="U54" s="2303"/>
      <c r="V54" s="2303"/>
      <c r="W54" s="2303"/>
      <c r="X54" s="2303"/>
      <c r="Y54" s="2303"/>
      <c r="Z54" s="2303"/>
      <c r="AA54" s="2303"/>
      <c r="AB54" s="2303"/>
      <c r="AC54" s="2303"/>
      <c r="AD54" s="2303"/>
      <c r="AE54" s="2303"/>
      <c r="AF54" s="2303"/>
      <c r="AG54" s="2303"/>
      <c r="AH54" s="2303"/>
      <c r="AI54" s="2303"/>
      <c r="AJ54" s="2304"/>
      <c r="AK54" s="1226"/>
      <c r="AL54" s="1226"/>
      <c r="AM54" s="1226"/>
    </row>
    <row r="55" spans="1:39">
      <c r="A55" s="1226"/>
      <c r="B55" s="1226"/>
      <c r="C55" s="1226"/>
      <c r="D55" s="2302"/>
      <c r="E55" s="2303"/>
      <c r="F55" s="2303"/>
      <c r="G55" s="2303"/>
      <c r="H55" s="2303"/>
      <c r="I55" s="2303"/>
      <c r="J55" s="2303"/>
      <c r="K55" s="2303"/>
      <c r="L55" s="2303"/>
      <c r="M55" s="2303"/>
      <c r="N55" s="2303"/>
      <c r="O55" s="2303"/>
      <c r="P55" s="2303"/>
      <c r="Q55" s="2303"/>
      <c r="R55" s="2303"/>
      <c r="S55" s="2303"/>
      <c r="T55" s="2303"/>
      <c r="U55" s="2303"/>
      <c r="V55" s="2303"/>
      <c r="W55" s="2303"/>
      <c r="X55" s="2303"/>
      <c r="Y55" s="2303"/>
      <c r="Z55" s="2303"/>
      <c r="AA55" s="2303"/>
      <c r="AB55" s="2303"/>
      <c r="AC55" s="2303"/>
      <c r="AD55" s="2303"/>
      <c r="AE55" s="2303"/>
      <c r="AF55" s="2303"/>
      <c r="AG55" s="2303"/>
      <c r="AH55" s="2303"/>
      <c r="AI55" s="2303"/>
      <c r="AJ55" s="2304"/>
      <c r="AK55" s="1226"/>
      <c r="AL55" s="1226"/>
      <c r="AM55" s="1226"/>
    </row>
    <row r="56" spans="1:39">
      <c r="A56" s="1226"/>
      <c r="B56" s="1226"/>
      <c r="C56" s="1226"/>
      <c r="D56" s="2302"/>
      <c r="E56" s="2303"/>
      <c r="F56" s="2303"/>
      <c r="G56" s="2303"/>
      <c r="H56" s="2303"/>
      <c r="I56" s="2303"/>
      <c r="J56" s="2303"/>
      <c r="K56" s="2303"/>
      <c r="L56" s="2303"/>
      <c r="M56" s="2303"/>
      <c r="N56" s="2303"/>
      <c r="O56" s="2303"/>
      <c r="P56" s="2303"/>
      <c r="Q56" s="2303"/>
      <c r="R56" s="2303"/>
      <c r="S56" s="2303"/>
      <c r="T56" s="2303"/>
      <c r="U56" s="2303"/>
      <c r="V56" s="2303"/>
      <c r="W56" s="2303"/>
      <c r="X56" s="2303"/>
      <c r="Y56" s="2303"/>
      <c r="Z56" s="2303"/>
      <c r="AA56" s="2303"/>
      <c r="AB56" s="2303"/>
      <c r="AC56" s="2303"/>
      <c r="AD56" s="2303"/>
      <c r="AE56" s="2303"/>
      <c r="AF56" s="2303"/>
      <c r="AG56" s="2303"/>
      <c r="AH56" s="2303"/>
      <c r="AI56" s="2303"/>
      <c r="AJ56" s="2304"/>
      <c r="AK56" s="1226"/>
      <c r="AL56" s="1226"/>
      <c r="AM56" s="1226"/>
    </row>
    <row r="57" spans="1:39">
      <c r="A57" s="1226"/>
      <c r="B57" s="1226"/>
      <c r="C57" s="1226"/>
      <c r="D57" s="2302"/>
      <c r="E57" s="2303"/>
      <c r="F57" s="2303"/>
      <c r="G57" s="2303"/>
      <c r="H57" s="2303"/>
      <c r="I57" s="2303"/>
      <c r="J57" s="2303"/>
      <c r="K57" s="2303"/>
      <c r="L57" s="2303"/>
      <c r="M57" s="2303"/>
      <c r="N57" s="2303"/>
      <c r="O57" s="2303"/>
      <c r="P57" s="2303"/>
      <c r="Q57" s="2303"/>
      <c r="R57" s="2303"/>
      <c r="S57" s="2303"/>
      <c r="T57" s="2303"/>
      <c r="U57" s="2303"/>
      <c r="V57" s="2303"/>
      <c r="W57" s="2303"/>
      <c r="X57" s="2303"/>
      <c r="Y57" s="2303"/>
      <c r="Z57" s="2303"/>
      <c r="AA57" s="2303"/>
      <c r="AB57" s="2303"/>
      <c r="AC57" s="2303"/>
      <c r="AD57" s="2303"/>
      <c r="AE57" s="2303"/>
      <c r="AF57" s="2303"/>
      <c r="AG57" s="2303"/>
      <c r="AH57" s="2303"/>
      <c r="AI57" s="2303"/>
      <c r="AJ57" s="2304"/>
      <c r="AK57" s="1226"/>
      <c r="AL57" s="1226"/>
      <c r="AM57" s="1226"/>
    </row>
    <row r="58" spans="1:39">
      <c r="A58" s="1226"/>
      <c r="B58" s="1226"/>
      <c r="C58" s="1226"/>
      <c r="D58" s="2302"/>
      <c r="E58" s="2303"/>
      <c r="F58" s="2303"/>
      <c r="G58" s="2303"/>
      <c r="H58" s="2303"/>
      <c r="I58" s="2303"/>
      <c r="J58" s="2303"/>
      <c r="K58" s="2303"/>
      <c r="L58" s="2303"/>
      <c r="M58" s="2303"/>
      <c r="N58" s="2303"/>
      <c r="O58" s="2303"/>
      <c r="P58" s="2303"/>
      <c r="Q58" s="2303"/>
      <c r="R58" s="2303"/>
      <c r="S58" s="2303"/>
      <c r="T58" s="2303"/>
      <c r="U58" s="2303"/>
      <c r="V58" s="2303"/>
      <c r="W58" s="2303"/>
      <c r="X58" s="2303"/>
      <c r="Y58" s="2303"/>
      <c r="Z58" s="2303"/>
      <c r="AA58" s="2303"/>
      <c r="AB58" s="2303"/>
      <c r="AC58" s="2303"/>
      <c r="AD58" s="2303"/>
      <c r="AE58" s="2303"/>
      <c r="AF58" s="2303"/>
      <c r="AG58" s="2303"/>
      <c r="AH58" s="2303"/>
      <c r="AI58" s="2303"/>
      <c r="AJ58" s="2304"/>
      <c r="AK58" s="1226"/>
      <c r="AL58" s="1226"/>
      <c r="AM58" s="1226"/>
    </row>
    <row r="59" spans="1:39">
      <c r="A59" s="1226"/>
      <c r="B59" s="1226"/>
      <c r="C59" s="1226"/>
      <c r="D59" s="2305"/>
      <c r="E59" s="2306"/>
      <c r="F59" s="2306"/>
      <c r="G59" s="2306"/>
      <c r="H59" s="2306"/>
      <c r="I59" s="2306"/>
      <c r="J59" s="2306"/>
      <c r="K59" s="2306"/>
      <c r="L59" s="2306"/>
      <c r="M59" s="2306"/>
      <c r="N59" s="2306"/>
      <c r="O59" s="2306"/>
      <c r="P59" s="2306"/>
      <c r="Q59" s="2306"/>
      <c r="R59" s="2306"/>
      <c r="S59" s="2306"/>
      <c r="T59" s="2306"/>
      <c r="U59" s="2306"/>
      <c r="V59" s="2306"/>
      <c r="W59" s="2306"/>
      <c r="X59" s="2306"/>
      <c r="Y59" s="2306"/>
      <c r="Z59" s="2306"/>
      <c r="AA59" s="2306"/>
      <c r="AB59" s="2306"/>
      <c r="AC59" s="2306"/>
      <c r="AD59" s="2306"/>
      <c r="AE59" s="2306"/>
      <c r="AF59" s="2306"/>
      <c r="AG59" s="2306"/>
      <c r="AH59" s="2306"/>
      <c r="AI59" s="2306"/>
      <c r="AJ59" s="2307"/>
      <c r="AK59" s="1226"/>
      <c r="AL59" s="1226"/>
      <c r="AM59" s="1226"/>
    </row>
    <row r="60" spans="1:39">
      <c r="A60" s="1226"/>
      <c r="B60" s="1226"/>
      <c r="C60" s="1226"/>
      <c r="D60" s="1226"/>
      <c r="E60" s="1226"/>
      <c r="F60" s="1226"/>
      <c r="G60" s="1226"/>
      <c r="H60" s="1226"/>
      <c r="I60" s="1226"/>
      <c r="J60" s="1226"/>
      <c r="K60" s="1226"/>
      <c r="L60" s="1226"/>
      <c r="M60" s="1226"/>
      <c r="N60" s="1226"/>
      <c r="O60" s="1226"/>
      <c r="P60" s="1226"/>
      <c r="Q60" s="1226"/>
      <c r="R60" s="1226"/>
      <c r="S60" s="1226"/>
      <c r="T60" s="1226"/>
      <c r="U60" s="1226"/>
      <c r="V60" s="1226"/>
      <c r="W60" s="1226"/>
      <c r="X60" s="1226"/>
      <c r="Y60" s="1226"/>
      <c r="Z60" s="1226"/>
      <c r="AA60" s="1226"/>
      <c r="AB60" s="1226"/>
      <c r="AC60" s="1226"/>
      <c r="AD60" s="1226"/>
      <c r="AE60" s="1226"/>
      <c r="AF60" s="1226"/>
      <c r="AG60" s="1226"/>
      <c r="AH60" s="1226"/>
      <c r="AI60" s="1226"/>
      <c r="AJ60" s="1226"/>
      <c r="AK60" s="1226"/>
      <c r="AL60" s="1226"/>
      <c r="AM60" s="1226"/>
    </row>
    <row r="61" spans="1:39">
      <c r="A61" s="1226"/>
      <c r="B61" s="1226"/>
      <c r="C61" s="1226"/>
      <c r="D61" s="1226"/>
      <c r="E61" s="1226"/>
      <c r="F61" s="1226"/>
      <c r="G61" s="1226"/>
      <c r="H61" s="1226"/>
      <c r="I61" s="1226"/>
      <c r="J61" s="1226"/>
      <c r="K61" s="1226"/>
      <c r="L61" s="1226"/>
      <c r="M61" s="1226"/>
      <c r="N61" s="1226"/>
      <c r="O61" s="1226"/>
      <c r="P61" s="1226"/>
      <c r="Q61" s="1226"/>
      <c r="R61" s="1226"/>
      <c r="S61" s="1226"/>
      <c r="T61" s="1226"/>
      <c r="U61" s="1226"/>
      <c r="V61" s="1226"/>
      <c r="W61" s="1226"/>
      <c r="X61" s="1226"/>
      <c r="Y61" s="1226"/>
      <c r="Z61" s="1226"/>
      <c r="AA61" s="1226"/>
      <c r="AB61" s="1226"/>
      <c r="AC61" s="1226"/>
      <c r="AD61" s="1226"/>
      <c r="AE61" s="1226"/>
      <c r="AF61" s="1226"/>
      <c r="AG61" s="1226"/>
      <c r="AH61" s="1226"/>
      <c r="AI61" s="1226"/>
      <c r="AJ61" s="1226"/>
      <c r="AK61" s="1226"/>
      <c r="AL61" s="1226"/>
      <c r="AM61" s="1226"/>
    </row>
    <row r="62" spans="1:39">
      <c r="A62" s="1226"/>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row>
    <row r="63" spans="1:39">
      <c r="A63" s="1226"/>
      <c r="B63" s="1226"/>
      <c r="C63" s="1226"/>
      <c r="D63" s="1226"/>
      <c r="E63" s="1226"/>
      <c r="F63" s="1226"/>
      <c r="G63" s="1226"/>
      <c r="H63" s="1226"/>
      <c r="I63" s="1226"/>
      <c r="J63" s="1226"/>
      <c r="K63" s="1226"/>
      <c r="L63" s="1226"/>
      <c r="M63" s="1226"/>
      <c r="N63" s="1226"/>
      <c r="O63" s="1226"/>
      <c r="P63" s="1226"/>
      <c r="Q63" s="1226"/>
      <c r="R63" s="1226"/>
      <c r="S63" s="1226"/>
      <c r="T63" s="1226"/>
      <c r="U63" s="1226"/>
      <c r="V63" s="1226"/>
      <c r="W63" s="1226"/>
      <c r="X63" s="1226"/>
      <c r="Y63" s="1226"/>
      <c r="Z63" s="1226"/>
      <c r="AA63" s="1226"/>
      <c r="AB63" s="1226"/>
      <c r="AC63" s="1226"/>
      <c r="AD63" s="1226"/>
      <c r="AE63" s="1226"/>
      <c r="AF63" s="1226"/>
      <c r="AG63" s="1226"/>
      <c r="AH63" s="1226"/>
      <c r="AI63" s="1226"/>
      <c r="AJ63" s="1226"/>
      <c r="AK63" s="1226"/>
      <c r="AL63" s="1226"/>
      <c r="AM63" s="1226"/>
    </row>
    <row r="64" spans="1:39">
      <c r="A64" s="1226"/>
      <c r="B64" s="1226"/>
      <c r="C64" s="1226"/>
      <c r="D64" s="1226"/>
      <c r="E64" s="1226"/>
      <c r="F64" s="1226"/>
      <c r="G64" s="1226"/>
      <c r="H64" s="1226"/>
      <c r="I64" s="1226"/>
      <c r="J64" s="1226"/>
      <c r="K64" s="1226"/>
      <c r="L64" s="1226"/>
      <c r="M64" s="1226"/>
      <c r="N64" s="1226"/>
      <c r="O64" s="1226"/>
      <c r="P64" s="1226"/>
      <c r="Q64" s="1226"/>
      <c r="R64" s="1226"/>
      <c r="S64" s="1226"/>
      <c r="T64" s="1226"/>
      <c r="U64" s="1226"/>
      <c r="V64" s="1226"/>
      <c r="W64" s="1226"/>
      <c r="X64" s="1226"/>
      <c r="Y64" s="1226"/>
      <c r="Z64" s="1226"/>
      <c r="AA64" s="1226"/>
      <c r="AB64" s="1226"/>
      <c r="AC64" s="1226"/>
      <c r="AD64" s="1226"/>
      <c r="AE64" s="1226"/>
      <c r="AF64" s="1226"/>
      <c r="AG64" s="1226"/>
      <c r="AH64" s="1226"/>
      <c r="AI64" s="1226"/>
      <c r="AJ64" s="1226"/>
      <c r="AK64" s="1226"/>
      <c r="AL64" s="1226"/>
      <c r="AM64" s="1226"/>
    </row>
    <row r="65" spans="1:39">
      <c r="A65" s="1226"/>
      <c r="B65" s="1226"/>
      <c r="C65" s="1226"/>
      <c r="D65" s="1226"/>
      <c r="E65" s="1226"/>
      <c r="F65" s="1226"/>
      <c r="G65" s="1226"/>
      <c r="H65" s="1226"/>
      <c r="I65" s="1226"/>
      <c r="J65" s="1226"/>
      <c r="K65" s="1226"/>
      <c r="L65" s="1226"/>
      <c r="M65" s="1226"/>
      <c r="N65" s="1226"/>
      <c r="O65" s="1226"/>
      <c r="P65" s="1226"/>
      <c r="Q65" s="1226"/>
      <c r="R65" s="1226"/>
      <c r="S65" s="1226"/>
      <c r="T65" s="1226"/>
      <c r="U65" s="1226"/>
      <c r="V65" s="1226"/>
      <c r="W65" s="1226"/>
      <c r="X65" s="1226"/>
      <c r="Y65" s="1226"/>
      <c r="Z65" s="1226"/>
      <c r="AA65" s="1226"/>
      <c r="AB65" s="1226"/>
      <c r="AC65" s="1226"/>
      <c r="AD65" s="1226"/>
      <c r="AE65" s="1226"/>
      <c r="AF65" s="1226"/>
      <c r="AG65" s="1226"/>
      <c r="AH65" s="1226"/>
      <c r="AI65" s="1226"/>
      <c r="AJ65" s="1226"/>
      <c r="AK65" s="1226"/>
      <c r="AL65" s="1226"/>
      <c r="AM65" s="1226"/>
    </row>
    <row r="66" spans="1:39">
      <c r="A66" s="1226"/>
      <c r="B66" s="1226"/>
      <c r="C66" s="1226"/>
      <c r="D66" s="1226"/>
      <c r="E66" s="1226"/>
      <c r="F66" s="1226"/>
      <c r="G66" s="1226"/>
      <c r="H66" s="1226"/>
      <c r="I66" s="1226"/>
      <c r="J66" s="1226"/>
      <c r="K66" s="1226"/>
      <c r="L66" s="1226"/>
      <c r="M66" s="1226"/>
      <c r="N66" s="1226"/>
      <c r="O66" s="1226"/>
      <c r="P66" s="1226"/>
      <c r="Q66" s="1226"/>
      <c r="R66" s="1226"/>
      <c r="S66" s="1226"/>
      <c r="T66" s="1226"/>
      <c r="U66" s="1226"/>
      <c r="V66" s="1226"/>
      <c r="W66" s="1226"/>
      <c r="X66" s="1226"/>
      <c r="Y66" s="1226"/>
      <c r="Z66" s="1226"/>
      <c r="AA66" s="1226"/>
      <c r="AB66" s="1226"/>
      <c r="AC66" s="1226"/>
      <c r="AD66" s="1226"/>
      <c r="AE66" s="1226"/>
      <c r="AF66" s="1226"/>
      <c r="AG66" s="1226"/>
      <c r="AH66" s="1226"/>
      <c r="AI66" s="1226"/>
      <c r="AJ66" s="1226"/>
      <c r="AK66" s="1226"/>
      <c r="AL66" s="1226"/>
      <c r="AM66" s="1226"/>
    </row>
    <row r="67" spans="1:39">
      <c r="A67" s="1226"/>
      <c r="B67" s="1226"/>
      <c r="C67" s="1226"/>
      <c r="D67" s="1226"/>
      <c r="E67" s="1226"/>
      <c r="F67" s="1226"/>
      <c r="G67" s="1226"/>
      <c r="H67" s="1226"/>
      <c r="I67" s="1226"/>
      <c r="J67" s="1226"/>
      <c r="K67" s="1226"/>
      <c r="L67" s="1226"/>
      <c r="M67" s="1226"/>
      <c r="N67" s="1226"/>
      <c r="O67" s="1226"/>
      <c r="P67" s="1226"/>
      <c r="Q67" s="1226"/>
      <c r="R67" s="1226"/>
      <c r="S67" s="1226"/>
      <c r="T67" s="1226"/>
      <c r="U67" s="1226"/>
      <c r="V67" s="1226"/>
      <c r="W67" s="1226"/>
      <c r="X67" s="1226"/>
      <c r="Y67" s="1226"/>
      <c r="Z67" s="1226"/>
      <c r="AA67" s="1226"/>
      <c r="AB67" s="1226"/>
      <c r="AC67" s="1226"/>
      <c r="AD67" s="1226"/>
      <c r="AE67" s="1226"/>
      <c r="AF67" s="1226"/>
      <c r="AG67" s="1226"/>
      <c r="AH67" s="1226"/>
      <c r="AI67" s="1226"/>
      <c r="AJ67" s="1226"/>
      <c r="AK67" s="1226"/>
      <c r="AL67" s="1226"/>
      <c r="AM67" s="1226"/>
    </row>
  </sheetData>
  <mergeCells count="10">
    <mergeCell ref="O38:U38"/>
    <mergeCell ref="N42:U42"/>
    <mergeCell ref="W42:AD42"/>
    <mergeCell ref="D48:AJ59"/>
    <mergeCell ref="AD1:AJ1"/>
    <mergeCell ref="B4:P4"/>
    <mergeCell ref="C15:AK15"/>
    <mergeCell ref="C23:AK23"/>
    <mergeCell ref="C29:J29"/>
    <mergeCell ref="Q35:Y35"/>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R59"/>
  <sheetViews>
    <sheetView view="pageBreakPreview" zoomScaleNormal="100" zoomScaleSheetLayoutView="100" workbookViewId="0">
      <selection activeCell="E7" sqref="E7"/>
    </sheetView>
  </sheetViews>
  <sheetFormatPr defaultColWidth="2" defaultRowHeight="13.2"/>
  <cols>
    <col min="1" max="1" width="3.88671875" style="868" customWidth="1"/>
    <col min="2" max="3" width="17.77734375" style="868" customWidth="1"/>
    <col min="4" max="4" width="4.44140625" style="868" customWidth="1"/>
    <col min="5" max="5" width="8.88671875" style="868" customWidth="1"/>
    <col min="6" max="6" width="16.6640625" style="868" customWidth="1"/>
    <col min="7" max="7" width="3.88671875" style="868" customWidth="1"/>
    <col min="8" max="8" width="17.77734375" style="868" customWidth="1"/>
    <col min="9" max="13" width="2" style="868"/>
    <col min="14" max="14" width="22.21875" style="868" customWidth="1"/>
    <col min="15" max="15" width="11.109375" style="868" customWidth="1"/>
    <col min="16" max="16" width="5.44140625" style="868" bestFit="1" customWidth="1"/>
    <col min="17" max="17" width="20.44140625" style="868" bestFit="1" customWidth="1"/>
    <col min="18" max="18" width="13.88671875" style="868" bestFit="1" customWidth="1"/>
    <col min="19" max="23" width="13.33203125" style="868" customWidth="1"/>
    <col min="24" max="48" width="10.88671875" style="868" customWidth="1"/>
    <col min="49" max="16384" width="2" style="868"/>
  </cols>
  <sheetData>
    <row r="1" spans="1:18" s="867" customFormat="1" ht="21">
      <c r="A1" s="2325" t="s">
        <v>616</v>
      </c>
      <c r="B1" s="2325"/>
      <c r="C1" s="2325"/>
      <c r="D1" s="2325"/>
      <c r="E1" s="2325"/>
      <c r="F1" s="2325"/>
      <c r="G1" s="2325"/>
      <c r="H1" s="2325"/>
    </row>
    <row r="2" spans="1:18" s="867" customFormat="1" ht="18" customHeight="1">
      <c r="B2" s="865" t="str">
        <f>"50"&amp;入力シート!C3&amp;"-"&amp;入力シート!C4</f>
        <v>503-12345-001</v>
      </c>
    </row>
    <row r="3" spans="1:18" s="867" customFormat="1" ht="18" customHeight="1">
      <c r="B3" s="866" t="str">
        <f>入力シート!C10</f>
        <v>県道博多天神線排水性舗装工事（第２工区）</v>
      </c>
      <c r="C3" s="869"/>
      <c r="D3" s="869"/>
      <c r="E3" s="869"/>
      <c r="G3" s="870" t="s">
        <v>1219</v>
      </c>
      <c r="H3" s="871" t="s">
        <v>1228</v>
      </c>
    </row>
    <row r="4" spans="1:18" s="867" customFormat="1" ht="3" customHeight="1">
      <c r="A4" s="145"/>
      <c r="B4" s="145"/>
      <c r="C4" s="145"/>
      <c r="D4" s="145"/>
      <c r="E4" s="145"/>
      <c r="F4" s="145"/>
      <c r="G4" s="145"/>
      <c r="H4" s="145"/>
    </row>
    <row r="5" spans="1:18" s="867" customFormat="1" ht="32.4" customHeight="1">
      <c r="A5" s="877" t="s">
        <v>1169</v>
      </c>
      <c r="B5" s="877" t="s">
        <v>1163</v>
      </c>
      <c r="C5" s="877" t="s">
        <v>343</v>
      </c>
      <c r="D5" s="878" t="s">
        <v>28</v>
      </c>
      <c r="E5" s="877" t="s">
        <v>1162</v>
      </c>
      <c r="F5" s="879" t="s">
        <v>1165</v>
      </c>
      <c r="G5" s="880" t="s">
        <v>1167</v>
      </c>
      <c r="H5" s="877" t="s">
        <v>1166</v>
      </c>
      <c r="N5" s="867" t="s">
        <v>1163</v>
      </c>
      <c r="O5" s="867" t="s">
        <v>1164</v>
      </c>
      <c r="P5" s="867" t="s">
        <v>28</v>
      </c>
      <c r="Q5" s="867" t="s">
        <v>1166</v>
      </c>
      <c r="R5" s="867" t="s">
        <v>1179</v>
      </c>
    </row>
    <row r="6" spans="1:18" s="867" customFormat="1" ht="16.95" customHeight="1">
      <c r="A6" s="2320">
        <v>1</v>
      </c>
      <c r="B6" s="881" t="s">
        <v>1168</v>
      </c>
      <c r="C6" s="882" t="s">
        <v>1182</v>
      </c>
      <c r="D6" s="2316" t="s">
        <v>1170</v>
      </c>
      <c r="E6" s="956"/>
      <c r="F6" s="2318" t="s">
        <v>1199</v>
      </c>
      <c r="G6" s="2323" t="s">
        <v>1180</v>
      </c>
      <c r="H6" s="883" t="s">
        <v>1186</v>
      </c>
      <c r="N6" s="872"/>
      <c r="O6" s="872"/>
      <c r="P6" s="872"/>
      <c r="Q6" s="872"/>
      <c r="R6" s="872" t="s">
        <v>1180</v>
      </c>
    </row>
    <row r="7" spans="1:18" s="867" customFormat="1" ht="16.95" customHeight="1">
      <c r="A7" s="2321"/>
      <c r="B7" s="874"/>
      <c r="C7" s="875"/>
      <c r="D7" s="2317"/>
      <c r="E7" s="957">
        <v>20</v>
      </c>
      <c r="F7" s="2319"/>
      <c r="G7" s="2324"/>
      <c r="H7" s="876"/>
      <c r="N7" s="873" t="s">
        <v>1168</v>
      </c>
      <c r="O7" s="873" t="s">
        <v>1182</v>
      </c>
      <c r="P7" s="872" t="s">
        <v>1136</v>
      </c>
      <c r="Q7" s="872" t="s">
        <v>1225</v>
      </c>
      <c r="R7" s="872" t="s">
        <v>1181</v>
      </c>
    </row>
    <row r="8" spans="1:18" s="867" customFormat="1" ht="16.95" customHeight="1">
      <c r="A8" s="2320">
        <v>2</v>
      </c>
      <c r="B8" s="881" t="s">
        <v>1168</v>
      </c>
      <c r="C8" s="882" t="s">
        <v>1183</v>
      </c>
      <c r="D8" s="2316" t="s">
        <v>1170</v>
      </c>
      <c r="E8" s="956"/>
      <c r="F8" s="2318" t="s">
        <v>1199</v>
      </c>
      <c r="G8" s="2323" t="s">
        <v>1180</v>
      </c>
      <c r="H8" s="883"/>
      <c r="N8" s="873" t="s">
        <v>1188</v>
      </c>
      <c r="O8" s="873" t="s">
        <v>1185</v>
      </c>
      <c r="P8" s="872" t="s">
        <v>1137</v>
      </c>
      <c r="Q8" s="872" t="s">
        <v>1226</v>
      </c>
      <c r="R8" s="872"/>
    </row>
    <row r="9" spans="1:18" s="867" customFormat="1" ht="16.95" customHeight="1">
      <c r="A9" s="2321"/>
      <c r="B9" s="874"/>
      <c r="C9" s="875"/>
      <c r="D9" s="2317"/>
      <c r="E9" s="957">
        <v>60</v>
      </c>
      <c r="F9" s="2319"/>
      <c r="G9" s="2324"/>
      <c r="H9" s="876"/>
      <c r="N9" s="873" t="s">
        <v>1189</v>
      </c>
      <c r="O9" s="873" t="s">
        <v>1184</v>
      </c>
      <c r="P9" s="872" t="s">
        <v>1173</v>
      </c>
      <c r="Q9" s="872" t="s">
        <v>1222</v>
      </c>
      <c r="R9" s="872" t="s">
        <v>1218</v>
      </c>
    </row>
    <row r="10" spans="1:18" s="867" customFormat="1" ht="16.95" customHeight="1">
      <c r="A10" s="2320">
        <v>3</v>
      </c>
      <c r="B10" s="881" t="s">
        <v>1168</v>
      </c>
      <c r="C10" s="882" t="s">
        <v>1183</v>
      </c>
      <c r="D10" s="2316" t="s">
        <v>1170</v>
      </c>
      <c r="E10" s="956"/>
      <c r="F10" s="2318" t="s">
        <v>1199</v>
      </c>
      <c r="G10" s="2323" t="s">
        <v>1180</v>
      </c>
      <c r="H10" s="883"/>
      <c r="N10" s="873" t="s">
        <v>1203</v>
      </c>
      <c r="O10" s="873" t="s">
        <v>1196</v>
      </c>
      <c r="P10" s="872" t="s">
        <v>1177</v>
      </c>
      <c r="Q10" s="872" t="s">
        <v>1223</v>
      </c>
      <c r="R10" s="872" t="s">
        <v>1220</v>
      </c>
    </row>
    <row r="11" spans="1:18" s="867" customFormat="1" ht="16.95" customHeight="1">
      <c r="A11" s="2321"/>
      <c r="B11" s="874"/>
      <c r="C11" s="875"/>
      <c r="D11" s="2317"/>
      <c r="E11" s="957">
        <v>30</v>
      </c>
      <c r="F11" s="2319"/>
      <c r="G11" s="2324"/>
      <c r="H11" s="876"/>
      <c r="N11" s="872" t="s">
        <v>1227</v>
      </c>
      <c r="O11" s="873" t="s">
        <v>1197</v>
      </c>
      <c r="P11" s="872" t="s">
        <v>1178</v>
      </c>
      <c r="Q11" s="872" t="s">
        <v>1186</v>
      </c>
      <c r="R11" s="872" t="s">
        <v>1217</v>
      </c>
    </row>
    <row r="12" spans="1:18" s="867" customFormat="1" ht="16.95" customHeight="1">
      <c r="A12" s="2320">
        <v>4</v>
      </c>
      <c r="B12" s="881" t="s">
        <v>1188</v>
      </c>
      <c r="C12" s="882" t="s">
        <v>1195</v>
      </c>
      <c r="D12" s="2316" t="s">
        <v>1170</v>
      </c>
      <c r="E12" s="956"/>
      <c r="F12" s="2318" t="s">
        <v>1202</v>
      </c>
      <c r="G12" s="2323" t="s">
        <v>1180</v>
      </c>
      <c r="H12" s="883" t="s">
        <v>1225</v>
      </c>
      <c r="N12" s="873" t="s">
        <v>1190</v>
      </c>
      <c r="O12" s="873" t="s">
        <v>1206</v>
      </c>
      <c r="P12" s="872" t="s">
        <v>1174</v>
      </c>
      <c r="Q12" s="872" t="s">
        <v>1187</v>
      </c>
      <c r="R12" s="872"/>
    </row>
    <row r="13" spans="1:18" s="867" customFormat="1" ht="16.95" customHeight="1">
      <c r="A13" s="2321"/>
      <c r="B13" s="874"/>
      <c r="C13" s="875"/>
      <c r="D13" s="2317"/>
      <c r="E13" s="957">
        <v>100</v>
      </c>
      <c r="F13" s="2319"/>
      <c r="G13" s="2324"/>
      <c r="H13" s="876"/>
      <c r="N13" s="873" t="s">
        <v>1191</v>
      </c>
      <c r="O13" s="873"/>
      <c r="P13" s="872" t="s">
        <v>1176</v>
      </c>
      <c r="Q13" s="872"/>
      <c r="R13" s="872"/>
    </row>
    <row r="14" spans="1:18" s="867" customFormat="1" ht="16.95" customHeight="1">
      <c r="A14" s="2320">
        <v>5</v>
      </c>
      <c r="B14" s="881" t="s">
        <v>1190</v>
      </c>
      <c r="C14" s="882" t="s">
        <v>1205</v>
      </c>
      <c r="D14" s="2316" t="s">
        <v>1172</v>
      </c>
      <c r="E14" s="956"/>
      <c r="F14" s="2318" t="s">
        <v>1200</v>
      </c>
      <c r="G14" s="2323" t="s">
        <v>1180</v>
      </c>
      <c r="H14" s="883"/>
      <c r="N14" s="873" t="s">
        <v>1192</v>
      </c>
      <c r="O14" s="873"/>
      <c r="P14" s="872" t="s">
        <v>1216</v>
      </c>
      <c r="Q14" s="872"/>
      <c r="R14" s="872"/>
    </row>
    <row r="15" spans="1:18" s="867" customFormat="1" ht="16.95" customHeight="1">
      <c r="A15" s="2321"/>
      <c r="B15" s="874"/>
      <c r="C15" s="875" t="s">
        <v>1198</v>
      </c>
      <c r="D15" s="2317"/>
      <c r="E15" s="957">
        <v>5</v>
      </c>
      <c r="F15" s="2319"/>
      <c r="G15" s="2324"/>
      <c r="H15" s="876"/>
      <c r="N15" s="872" t="s">
        <v>1211</v>
      </c>
      <c r="O15" s="873"/>
      <c r="P15" s="872" t="s">
        <v>1175</v>
      </c>
      <c r="Q15" s="872"/>
      <c r="R15" s="872"/>
    </row>
    <row r="16" spans="1:18" s="867" customFormat="1" ht="16.95" customHeight="1">
      <c r="A16" s="2320">
        <v>6</v>
      </c>
      <c r="B16" s="881" t="s">
        <v>1191</v>
      </c>
      <c r="C16" s="882" t="s">
        <v>1207</v>
      </c>
      <c r="D16" s="2316" t="s">
        <v>1172</v>
      </c>
      <c r="E16" s="956"/>
      <c r="F16" s="2318" t="s">
        <v>1214</v>
      </c>
      <c r="G16" s="2323" t="s">
        <v>1180</v>
      </c>
      <c r="H16" s="883" t="s">
        <v>1223</v>
      </c>
      <c r="N16" s="872" t="s">
        <v>1212</v>
      </c>
      <c r="O16" s="873"/>
      <c r="P16" s="872"/>
      <c r="Q16" s="872"/>
      <c r="R16" s="872"/>
    </row>
    <row r="17" spans="1:18" s="867" customFormat="1" ht="16.95" customHeight="1">
      <c r="A17" s="2321"/>
      <c r="B17" s="874" t="s">
        <v>1224</v>
      </c>
      <c r="C17" s="875"/>
      <c r="D17" s="2317"/>
      <c r="E17" s="957">
        <v>5000</v>
      </c>
      <c r="F17" s="2319"/>
      <c r="G17" s="2324"/>
      <c r="H17" s="876"/>
      <c r="N17" s="872" t="s">
        <v>1213</v>
      </c>
      <c r="O17" s="873"/>
      <c r="P17" s="872"/>
      <c r="Q17" s="872"/>
      <c r="R17" s="872"/>
    </row>
    <row r="18" spans="1:18" s="867" customFormat="1" ht="16.95" customHeight="1">
      <c r="A18" s="2320">
        <v>7</v>
      </c>
      <c r="B18" s="881" t="s">
        <v>1203</v>
      </c>
      <c r="C18" s="882"/>
      <c r="D18" s="2316" t="s">
        <v>1170</v>
      </c>
      <c r="E18" s="956"/>
      <c r="F18" s="2318" t="s">
        <v>1204</v>
      </c>
      <c r="G18" s="2323" t="s">
        <v>1180</v>
      </c>
      <c r="H18" s="883" t="s">
        <v>1225</v>
      </c>
      <c r="N18" s="873" t="s">
        <v>1193</v>
      </c>
      <c r="O18" s="873"/>
      <c r="P18" s="872"/>
      <c r="Q18" s="872"/>
      <c r="R18" s="872"/>
    </row>
    <row r="19" spans="1:18" s="867" customFormat="1" ht="16.95" customHeight="1">
      <c r="A19" s="2321"/>
      <c r="B19" s="874"/>
      <c r="C19" s="875"/>
      <c r="D19" s="2317"/>
      <c r="E19" s="957">
        <v>20000</v>
      </c>
      <c r="F19" s="2319"/>
      <c r="G19" s="2324"/>
      <c r="H19" s="876"/>
      <c r="N19" s="873" t="s">
        <v>1194</v>
      </c>
      <c r="O19" s="873"/>
      <c r="P19" s="872"/>
      <c r="Q19" s="872"/>
      <c r="R19" s="872"/>
    </row>
    <row r="20" spans="1:18" s="867" customFormat="1" ht="16.95" customHeight="1">
      <c r="A20" s="2320">
        <v>8</v>
      </c>
      <c r="B20" s="881" t="s">
        <v>1192</v>
      </c>
      <c r="C20" s="882" t="s">
        <v>1208</v>
      </c>
      <c r="D20" s="2316" t="s">
        <v>1171</v>
      </c>
      <c r="E20" s="956"/>
      <c r="F20" s="2318" t="s">
        <v>1215</v>
      </c>
      <c r="G20" s="2323" t="s">
        <v>1180</v>
      </c>
      <c r="H20" s="883" t="s">
        <v>1226</v>
      </c>
      <c r="N20" s="873"/>
      <c r="O20" s="873"/>
      <c r="P20" s="872"/>
      <c r="Q20" s="872"/>
      <c r="R20" s="872"/>
    </row>
    <row r="21" spans="1:18" s="867" customFormat="1" ht="16.95" customHeight="1">
      <c r="A21" s="2321"/>
      <c r="B21" s="874"/>
      <c r="C21" s="875"/>
      <c r="D21" s="2317"/>
      <c r="E21" s="957">
        <v>100</v>
      </c>
      <c r="F21" s="2319"/>
      <c r="G21" s="2324"/>
      <c r="H21" s="876"/>
      <c r="N21" s="873"/>
      <c r="O21" s="873"/>
      <c r="P21" s="872"/>
      <c r="Q21" s="872"/>
      <c r="R21" s="872"/>
    </row>
    <row r="22" spans="1:18" s="867" customFormat="1" ht="16.95" customHeight="1">
      <c r="A22" s="2320">
        <v>9</v>
      </c>
      <c r="B22" s="881" t="s">
        <v>1211</v>
      </c>
      <c r="C22" s="882" t="s">
        <v>1209</v>
      </c>
      <c r="D22" s="2316" t="s">
        <v>1174</v>
      </c>
      <c r="E22" s="956"/>
      <c r="F22" s="2318" t="s">
        <v>1215</v>
      </c>
      <c r="G22" s="2323" t="s">
        <v>1180</v>
      </c>
      <c r="H22" s="883" t="s">
        <v>1226</v>
      </c>
      <c r="N22" s="873"/>
      <c r="O22" s="873"/>
      <c r="P22" s="872"/>
      <c r="Q22" s="872"/>
      <c r="R22" s="872"/>
    </row>
    <row r="23" spans="1:18" s="867" customFormat="1" ht="16.95" customHeight="1">
      <c r="A23" s="2321"/>
      <c r="B23" s="874"/>
      <c r="C23" s="875" t="s">
        <v>1210</v>
      </c>
      <c r="D23" s="2317"/>
      <c r="E23" s="957">
        <v>10</v>
      </c>
      <c r="F23" s="2319"/>
      <c r="G23" s="2324"/>
      <c r="H23" s="876"/>
      <c r="N23" s="873"/>
      <c r="O23" s="873"/>
      <c r="P23" s="872"/>
      <c r="Q23" s="872"/>
      <c r="R23" s="872"/>
    </row>
    <row r="24" spans="1:18" s="867" customFormat="1" ht="16.95" customHeight="1">
      <c r="A24" s="2320">
        <v>10</v>
      </c>
      <c r="B24" s="881"/>
      <c r="C24" s="882"/>
      <c r="D24" s="2316"/>
      <c r="E24" s="2314"/>
      <c r="F24" s="2318"/>
      <c r="G24" s="2323" t="s">
        <v>1181</v>
      </c>
      <c r="H24" s="883" t="s">
        <v>1222</v>
      </c>
      <c r="N24" s="873"/>
      <c r="O24" s="873"/>
      <c r="P24" s="872"/>
      <c r="Q24" s="872"/>
      <c r="R24" s="872"/>
    </row>
    <row r="25" spans="1:18" s="867" customFormat="1" ht="16.95" customHeight="1">
      <c r="A25" s="2321"/>
      <c r="B25" s="874"/>
      <c r="C25" s="875"/>
      <c r="D25" s="2317"/>
      <c r="E25" s="2315"/>
      <c r="F25" s="2319"/>
      <c r="G25" s="2324"/>
      <c r="H25" s="876"/>
      <c r="N25" s="873"/>
      <c r="O25" s="873"/>
      <c r="P25" s="872"/>
      <c r="Q25" s="872"/>
      <c r="R25" s="872"/>
    </row>
    <row r="26" spans="1:18" s="867" customFormat="1" ht="16.95" customHeight="1">
      <c r="A26" s="2320">
        <v>11</v>
      </c>
      <c r="B26" s="881"/>
      <c r="C26" s="882"/>
      <c r="D26" s="2316"/>
      <c r="E26" s="2314"/>
      <c r="F26" s="2318"/>
      <c r="G26" s="2323"/>
      <c r="H26" s="883"/>
      <c r="N26" s="873"/>
      <c r="O26" s="873"/>
      <c r="P26" s="872"/>
      <c r="Q26" s="872"/>
      <c r="R26" s="872"/>
    </row>
    <row r="27" spans="1:18" s="867" customFormat="1" ht="16.95" customHeight="1">
      <c r="A27" s="2321"/>
      <c r="B27" s="874"/>
      <c r="C27" s="875"/>
      <c r="D27" s="2317"/>
      <c r="E27" s="2315"/>
      <c r="F27" s="2319"/>
      <c r="G27" s="2324"/>
      <c r="H27" s="876"/>
      <c r="N27" s="873"/>
      <c r="O27" s="873"/>
      <c r="P27" s="872"/>
      <c r="Q27" s="872"/>
      <c r="R27" s="872"/>
    </row>
    <row r="28" spans="1:18" s="867" customFormat="1" ht="16.95" customHeight="1">
      <c r="A28" s="2320">
        <v>12</v>
      </c>
      <c r="B28" s="881"/>
      <c r="C28" s="882"/>
      <c r="D28" s="2316"/>
      <c r="E28" s="2314"/>
      <c r="F28" s="2318"/>
      <c r="G28" s="2323"/>
      <c r="H28" s="883"/>
      <c r="N28" s="873"/>
      <c r="O28" s="873"/>
      <c r="P28" s="872"/>
      <c r="Q28" s="872"/>
      <c r="R28" s="872"/>
    </row>
    <row r="29" spans="1:18" s="867" customFormat="1" ht="16.95" customHeight="1">
      <c r="A29" s="2321"/>
      <c r="B29" s="874"/>
      <c r="C29" s="875"/>
      <c r="D29" s="2317"/>
      <c r="E29" s="2315"/>
      <c r="F29" s="2319"/>
      <c r="G29" s="2324"/>
      <c r="H29" s="876"/>
      <c r="N29" s="873"/>
      <c r="O29" s="873"/>
      <c r="P29" s="872"/>
      <c r="Q29" s="872"/>
      <c r="R29" s="872"/>
    </row>
    <row r="30" spans="1:18" s="867" customFormat="1" ht="16.95" customHeight="1">
      <c r="A30" s="2320">
        <v>13</v>
      </c>
      <c r="B30" s="881"/>
      <c r="C30" s="882"/>
      <c r="D30" s="2316"/>
      <c r="E30" s="2314"/>
      <c r="F30" s="2318"/>
      <c r="G30" s="2323"/>
      <c r="H30" s="883"/>
      <c r="N30" s="873"/>
      <c r="O30" s="873"/>
      <c r="P30" s="872"/>
      <c r="Q30" s="872"/>
      <c r="R30" s="872"/>
    </row>
    <row r="31" spans="1:18" s="867" customFormat="1" ht="16.95" customHeight="1">
      <c r="A31" s="2321"/>
      <c r="B31" s="874"/>
      <c r="C31" s="875"/>
      <c r="D31" s="2317"/>
      <c r="E31" s="2315"/>
      <c r="F31" s="2319"/>
      <c r="G31" s="2324"/>
      <c r="H31" s="876"/>
      <c r="N31" s="873"/>
      <c r="O31" s="873"/>
      <c r="P31" s="872"/>
      <c r="Q31" s="872"/>
      <c r="R31" s="872"/>
    </row>
    <row r="32" spans="1:18" s="867" customFormat="1" ht="16.95" customHeight="1">
      <c r="A32" s="2320">
        <v>14</v>
      </c>
      <c r="B32" s="881"/>
      <c r="C32" s="882"/>
      <c r="D32" s="2316"/>
      <c r="E32" s="2314"/>
      <c r="F32" s="2318"/>
      <c r="G32" s="2323"/>
      <c r="H32" s="883"/>
      <c r="N32" s="873"/>
      <c r="O32" s="873"/>
      <c r="P32" s="872"/>
      <c r="Q32" s="872"/>
      <c r="R32" s="872"/>
    </row>
    <row r="33" spans="1:18" s="867" customFormat="1" ht="16.95" customHeight="1">
      <c r="A33" s="2321"/>
      <c r="B33" s="874"/>
      <c r="C33" s="875"/>
      <c r="D33" s="2317"/>
      <c r="E33" s="2315"/>
      <c r="F33" s="2319"/>
      <c r="G33" s="2324"/>
      <c r="H33" s="876"/>
      <c r="N33" s="873"/>
      <c r="O33" s="873"/>
      <c r="P33" s="872"/>
      <c r="Q33" s="872"/>
      <c r="R33" s="872"/>
    </row>
    <row r="34" spans="1:18" s="867" customFormat="1" ht="16.95" customHeight="1">
      <c r="A34" s="2320">
        <v>15</v>
      </c>
      <c r="B34" s="881"/>
      <c r="C34" s="882"/>
      <c r="D34" s="2316"/>
      <c r="E34" s="2314"/>
      <c r="F34" s="2318"/>
      <c r="G34" s="2323"/>
      <c r="H34" s="883"/>
      <c r="N34" s="873"/>
      <c r="O34" s="873"/>
      <c r="P34" s="872"/>
      <c r="Q34" s="872"/>
      <c r="R34" s="872"/>
    </row>
    <row r="35" spans="1:18" s="867" customFormat="1" ht="16.95" customHeight="1">
      <c r="A35" s="2321"/>
      <c r="B35" s="874"/>
      <c r="C35" s="875"/>
      <c r="D35" s="2317"/>
      <c r="E35" s="2315"/>
      <c r="F35" s="2319"/>
      <c r="G35" s="2324"/>
      <c r="H35" s="876"/>
      <c r="N35" s="873"/>
      <c r="O35" s="873"/>
      <c r="P35" s="872"/>
      <c r="Q35" s="872"/>
      <c r="R35" s="872"/>
    </row>
    <row r="36" spans="1:18" s="867" customFormat="1" ht="16.95" customHeight="1">
      <c r="A36" s="2320">
        <v>16</v>
      </c>
      <c r="B36" s="881"/>
      <c r="C36" s="882"/>
      <c r="D36" s="2316"/>
      <c r="E36" s="2314"/>
      <c r="F36" s="2318"/>
      <c r="G36" s="2323"/>
      <c r="H36" s="883"/>
      <c r="N36" s="873"/>
      <c r="O36" s="873"/>
      <c r="P36" s="872"/>
      <c r="Q36" s="872"/>
      <c r="R36" s="872"/>
    </row>
    <row r="37" spans="1:18" s="867" customFormat="1" ht="16.95" customHeight="1">
      <c r="A37" s="2321"/>
      <c r="B37" s="874"/>
      <c r="C37" s="875"/>
      <c r="D37" s="2317"/>
      <c r="E37" s="2315"/>
      <c r="F37" s="2319"/>
      <c r="G37" s="2324"/>
      <c r="H37" s="876"/>
      <c r="N37" s="873"/>
      <c r="O37" s="873"/>
      <c r="P37" s="872"/>
      <c r="Q37" s="872"/>
      <c r="R37" s="872"/>
    </row>
    <row r="38" spans="1:18" s="867" customFormat="1" ht="16.95" customHeight="1">
      <c r="A38" s="2320">
        <v>17</v>
      </c>
      <c r="B38" s="881"/>
      <c r="C38" s="882"/>
      <c r="D38" s="2316"/>
      <c r="E38" s="2314"/>
      <c r="F38" s="2318"/>
      <c r="G38" s="2323"/>
      <c r="H38" s="883"/>
      <c r="N38" s="873"/>
      <c r="O38" s="873"/>
      <c r="P38" s="872"/>
      <c r="Q38" s="872"/>
      <c r="R38" s="872"/>
    </row>
    <row r="39" spans="1:18" s="867" customFormat="1" ht="16.95" customHeight="1">
      <c r="A39" s="2321"/>
      <c r="B39" s="874"/>
      <c r="C39" s="875"/>
      <c r="D39" s="2317"/>
      <c r="E39" s="2315"/>
      <c r="F39" s="2319"/>
      <c r="G39" s="2324"/>
      <c r="H39" s="876"/>
      <c r="N39" s="873"/>
      <c r="O39" s="873"/>
      <c r="P39" s="872"/>
      <c r="Q39" s="872"/>
      <c r="R39" s="872"/>
    </row>
    <row r="40" spans="1:18" s="867" customFormat="1" ht="16.95" customHeight="1">
      <c r="A40" s="2320">
        <v>18</v>
      </c>
      <c r="B40" s="881"/>
      <c r="C40" s="882"/>
      <c r="D40" s="2316"/>
      <c r="E40" s="2314"/>
      <c r="F40" s="2318"/>
      <c r="G40" s="2323"/>
      <c r="H40" s="883"/>
      <c r="N40" s="873"/>
      <c r="O40" s="873"/>
      <c r="P40" s="872"/>
      <c r="Q40" s="872"/>
      <c r="R40" s="872"/>
    </row>
    <row r="41" spans="1:18" s="867" customFormat="1" ht="16.95" customHeight="1">
      <c r="A41" s="2321"/>
      <c r="B41" s="874"/>
      <c r="C41" s="875"/>
      <c r="D41" s="2317"/>
      <c r="E41" s="2315"/>
      <c r="F41" s="2319"/>
      <c r="G41" s="2324"/>
      <c r="H41" s="876"/>
      <c r="N41" s="873"/>
      <c r="O41" s="873"/>
      <c r="P41" s="872"/>
      <c r="Q41" s="872"/>
      <c r="R41" s="872"/>
    </row>
    <row r="42" spans="1:18" s="867" customFormat="1" ht="16.95" customHeight="1">
      <c r="A42" s="2320">
        <v>19</v>
      </c>
      <c r="B42" s="881"/>
      <c r="C42" s="882"/>
      <c r="D42" s="2316"/>
      <c r="E42" s="2314"/>
      <c r="F42" s="2318"/>
      <c r="G42" s="2323"/>
      <c r="H42" s="883"/>
      <c r="N42" s="873"/>
      <c r="O42" s="873"/>
      <c r="P42" s="872"/>
      <c r="Q42" s="872"/>
      <c r="R42" s="872"/>
    </row>
    <row r="43" spans="1:18" s="867" customFormat="1" ht="16.95" customHeight="1">
      <c r="A43" s="2321"/>
      <c r="B43" s="874"/>
      <c r="C43" s="875"/>
      <c r="D43" s="2317"/>
      <c r="E43" s="2315"/>
      <c r="F43" s="2319"/>
      <c r="G43" s="2324"/>
      <c r="H43" s="876"/>
      <c r="N43" s="873"/>
      <c r="O43" s="873"/>
      <c r="P43" s="872"/>
      <c r="Q43" s="872"/>
      <c r="R43" s="872"/>
    </row>
    <row r="44" spans="1:18" s="867" customFormat="1" ht="16.95" customHeight="1">
      <c r="A44" s="2320">
        <v>20</v>
      </c>
      <c r="B44" s="881"/>
      <c r="C44" s="882"/>
      <c r="D44" s="2316"/>
      <c r="E44" s="2314"/>
      <c r="F44" s="2318"/>
      <c r="G44" s="2323"/>
      <c r="H44" s="883"/>
      <c r="N44" s="873"/>
      <c r="O44" s="873"/>
      <c r="P44" s="872"/>
      <c r="Q44" s="872"/>
      <c r="R44" s="872"/>
    </row>
    <row r="45" spans="1:18" s="867" customFormat="1" ht="16.95" customHeight="1">
      <c r="A45" s="2321"/>
      <c r="B45" s="874"/>
      <c r="C45" s="875"/>
      <c r="D45" s="2317"/>
      <c r="E45" s="2315"/>
      <c r="F45" s="2319"/>
      <c r="G45" s="2324"/>
      <c r="H45" s="876"/>
      <c r="N45" s="873"/>
      <c r="O45" s="873"/>
      <c r="P45" s="872"/>
      <c r="Q45" s="872"/>
      <c r="R45" s="872"/>
    </row>
    <row r="46" spans="1:18" s="867" customFormat="1" ht="3" customHeight="1">
      <c r="A46" s="124"/>
      <c r="B46" s="124"/>
      <c r="C46" s="124"/>
      <c r="D46" s="124"/>
      <c r="E46" s="124"/>
      <c r="F46" s="124"/>
      <c r="G46" s="124"/>
      <c r="H46" s="124"/>
    </row>
    <row r="47" spans="1:18" s="867" customFormat="1" ht="66" customHeight="1">
      <c r="A47" s="2322" t="s">
        <v>1221</v>
      </c>
      <c r="B47" s="2322"/>
      <c r="C47" s="2322"/>
      <c r="D47" s="2322"/>
      <c r="E47" s="2322"/>
      <c r="F47" s="2322"/>
      <c r="G47" s="2322"/>
      <c r="H47" s="2322"/>
    </row>
    <row r="48" spans="1:18" s="867" customFormat="1">
      <c r="A48" s="336"/>
      <c r="B48" s="864"/>
      <c r="C48" s="851"/>
      <c r="D48" s="851"/>
      <c r="E48" s="851"/>
      <c r="F48" s="851"/>
      <c r="G48" s="336"/>
      <c r="H48" s="336"/>
    </row>
    <row r="49" spans="1:8">
      <c r="A49" s="336"/>
      <c r="B49" s="864"/>
      <c r="C49" s="851"/>
      <c r="D49" s="851"/>
      <c r="E49" s="851"/>
      <c r="F49" s="851"/>
      <c r="G49" s="336"/>
      <c r="H49" s="336"/>
    </row>
    <row r="50" spans="1:8">
      <c r="A50" s="336"/>
      <c r="B50" s="864"/>
      <c r="C50" s="851"/>
      <c r="D50" s="851"/>
      <c r="E50" s="851"/>
      <c r="F50" s="851"/>
      <c r="G50" s="336"/>
      <c r="H50" s="336"/>
    </row>
    <row r="51" spans="1:8">
      <c r="A51" s="851"/>
      <c r="B51" s="864"/>
      <c r="C51" s="336"/>
      <c r="D51" s="336"/>
      <c r="E51" s="336"/>
      <c r="F51" s="336"/>
      <c r="G51" s="851"/>
      <c r="H51" s="336"/>
    </row>
    <row r="52" spans="1:8">
      <c r="A52" s="336"/>
      <c r="B52" s="124"/>
      <c r="C52" s="336"/>
      <c r="D52" s="336"/>
      <c r="E52" s="336"/>
      <c r="F52" s="336"/>
      <c r="G52" s="336"/>
      <c r="H52" s="336"/>
    </row>
    <row r="53" spans="1:8">
      <c r="A53" s="336"/>
      <c r="B53" s="124"/>
      <c r="C53" s="336"/>
      <c r="D53" s="336"/>
      <c r="E53" s="336"/>
      <c r="F53" s="336"/>
      <c r="G53" s="336"/>
      <c r="H53" s="336"/>
    </row>
    <row r="54" spans="1:8">
      <c r="A54" s="336"/>
      <c r="B54" s="124"/>
      <c r="C54" s="336"/>
      <c r="D54" s="336"/>
      <c r="E54" s="336"/>
      <c r="F54" s="336"/>
      <c r="G54" s="336"/>
      <c r="H54" s="336"/>
    </row>
    <row r="56" spans="1:8" ht="21" customHeight="1"/>
    <row r="57" spans="1:8" ht="21" customHeight="1"/>
    <row r="58" spans="1:8" ht="21" customHeight="1"/>
    <row r="59" spans="1:8" ht="21" customHeight="1"/>
  </sheetData>
  <mergeCells count="93">
    <mergeCell ref="G36:G37"/>
    <mergeCell ref="A36:A37"/>
    <mergeCell ref="G12:G13"/>
    <mergeCell ref="G10:G11"/>
    <mergeCell ref="G8:G9"/>
    <mergeCell ref="G30:G31"/>
    <mergeCell ref="E32:E33"/>
    <mergeCell ref="G32:G33"/>
    <mergeCell ref="G14:G15"/>
    <mergeCell ref="E34:E35"/>
    <mergeCell ref="G34:G35"/>
    <mergeCell ref="G22:G23"/>
    <mergeCell ref="E24:E25"/>
    <mergeCell ref="G24:G25"/>
    <mergeCell ref="E26:E27"/>
    <mergeCell ref="G26:G27"/>
    <mergeCell ref="A1:H1"/>
    <mergeCell ref="G16:G17"/>
    <mergeCell ref="G18:G19"/>
    <mergeCell ref="G20:G21"/>
    <mergeCell ref="E28:E29"/>
    <mergeCell ref="G28:G29"/>
    <mergeCell ref="G6:G7"/>
    <mergeCell ref="F6:F7"/>
    <mergeCell ref="F8:F9"/>
    <mergeCell ref="F10:F11"/>
    <mergeCell ref="F12:F13"/>
    <mergeCell ref="F14:F15"/>
    <mergeCell ref="F16:F17"/>
    <mergeCell ref="F18:F19"/>
    <mergeCell ref="F20:F21"/>
    <mergeCell ref="F22:F23"/>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38:A39"/>
    <mergeCell ref="A40:A41"/>
    <mergeCell ref="A42:A43"/>
    <mergeCell ref="A44:A45"/>
    <mergeCell ref="A47:H47"/>
    <mergeCell ref="F44:F45"/>
    <mergeCell ref="E44:E45"/>
    <mergeCell ref="E38:E39"/>
    <mergeCell ref="G38:G39"/>
    <mergeCell ref="E40:E41"/>
    <mergeCell ref="G40:G41"/>
    <mergeCell ref="E42:E43"/>
    <mergeCell ref="G42:G43"/>
    <mergeCell ref="G44:G45"/>
    <mergeCell ref="D42:D43"/>
    <mergeCell ref="D44:D45"/>
    <mergeCell ref="F24:F25"/>
    <mergeCell ref="F26:F27"/>
    <mergeCell ref="F28:F29"/>
    <mergeCell ref="F30:F31"/>
    <mergeCell ref="F32:F33"/>
    <mergeCell ref="F34:F35"/>
    <mergeCell ref="F36:F37"/>
    <mergeCell ref="F38:F39"/>
    <mergeCell ref="F40:F41"/>
    <mergeCell ref="F42:F43"/>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E30:E31"/>
    <mergeCell ref="E36:E37"/>
    <mergeCell ref="D36:D37"/>
    <mergeCell ref="D38:D39"/>
    <mergeCell ref="D40:D41"/>
  </mergeCells>
  <phoneticPr fontId="10"/>
  <dataValidations count="6">
    <dataValidation type="list" allowBlank="1" showInputMessage="1" showErrorMessage="1" sqref="G6:G45" xr:uid="{00000000-0002-0000-1100-000000000000}">
      <formula1>$R$6:$R$7</formula1>
    </dataValidation>
    <dataValidation type="list" allowBlank="1" showInputMessage="1" sqref="C42 C6 C8 C10 C12 C14 C16 C18 C20 C22 C24 C26 C40 C28 C30 C32 C34 C36 C38 C44" xr:uid="{00000000-0002-0000-1100-000001000000}">
      <formula1>$O$6:$O$45</formula1>
    </dataValidation>
    <dataValidation type="list" allowBlank="1" showInputMessage="1" sqref="D6:D45" xr:uid="{00000000-0002-0000-1100-000002000000}">
      <formula1>$P$6:$P$20</formula1>
    </dataValidation>
    <dataValidation type="list" allowBlank="1" showInputMessage="1" showErrorMessage="1" sqref="H3" xr:uid="{00000000-0002-0000-1100-000003000000}">
      <formula1>$R$10:$R$11</formula1>
    </dataValidation>
    <dataValidation type="list" allowBlank="1" showInputMessage="1" sqref="B6 B42 B40 B38 B36 B34 B32 B30 B28 B8 B26 B24 B22 B20 B18 B16 B14 B12 B10 B44" xr:uid="{00000000-0002-0000-1100-000004000000}">
      <formula1>$N$6:$N$45</formula1>
    </dataValidation>
    <dataValidation type="list" allowBlank="1" showInputMessage="1" sqref="H6 H8 H10 H12 H14 H16 H18 H20 H22 H24 H26 H42 H28 H30 H32 H34 H36 H38 H40 H44" xr:uid="{00000000-0002-0000-1100-000005000000}">
      <formula1>$Q$6:$Q$45</formula1>
    </dataValidation>
  </dataValidations>
  <printOptions horizontalCentered="1"/>
  <pageMargins left="0.70866141732283472" right="0.47244094488188981" top="0.39370078740157483" bottom="0.19685039370078741" header="0.31496062992125984" footer="0.31496062992125984"/>
  <pageSetup paperSize="9" fitToHeight="0" orientation="portrait" blackAndWhite="1"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O49"/>
  <sheetViews>
    <sheetView view="pageBreakPreview" zoomScale="80" zoomScaleNormal="85" zoomScaleSheetLayoutView="80" workbookViewId="0">
      <selection activeCell="J28" sqref="J28"/>
    </sheetView>
  </sheetViews>
  <sheetFormatPr defaultColWidth="9" defaultRowHeight="13.2"/>
  <cols>
    <col min="1" max="1" width="3" style="15" customWidth="1"/>
    <col min="2" max="2" width="19.33203125" style="15" customWidth="1"/>
    <col min="3" max="3" width="13.88671875" style="15" customWidth="1"/>
    <col min="4" max="4" width="48" style="15" customWidth="1"/>
    <col min="5" max="7" width="9" style="15"/>
    <col min="8" max="15" width="9" style="838"/>
    <col min="16" max="16384" width="9" style="15"/>
  </cols>
  <sheetData>
    <row r="1" spans="2:14">
      <c r="D1" s="16" t="s">
        <v>111</v>
      </c>
      <c r="H1" s="837"/>
    </row>
    <row r="2" spans="2:14" ht="13.5" customHeight="1">
      <c r="B2" s="17"/>
    </row>
    <row r="3" spans="2:14" ht="23.4">
      <c r="B3" s="2326" t="s">
        <v>112</v>
      </c>
      <c r="C3" s="2326"/>
      <c r="D3" s="2326"/>
    </row>
    <row r="4" spans="2:14" ht="21.9" customHeight="1">
      <c r="B4" s="18"/>
      <c r="C4" s="19"/>
      <c r="D4" s="836">
        <v>37778</v>
      </c>
      <c r="I4" s="839"/>
      <c r="J4" s="839"/>
      <c r="K4" s="839"/>
      <c r="L4" s="839"/>
      <c r="M4" s="839"/>
      <c r="N4" s="839"/>
    </row>
    <row r="5" spans="2:14" ht="21.9" customHeight="1">
      <c r="B5" s="2327" t="str">
        <f>入力シート!C5</f>
        <v>○○県土整備事務所</v>
      </c>
      <c r="C5" s="2328"/>
      <c r="D5" s="2329"/>
    </row>
    <row r="6" spans="2:14" ht="21.9" customHeight="1">
      <c r="B6" s="2330" t="str">
        <f>入力シート!C26</f>
        <v>(株）福岡企画技調</v>
      </c>
      <c r="C6" s="2331"/>
      <c r="D6" s="2332"/>
    </row>
    <row r="7" spans="2:14" ht="21.9" customHeight="1">
      <c r="B7" s="2333" t="s">
        <v>113</v>
      </c>
      <c r="C7" s="2334"/>
      <c r="D7" s="2335"/>
    </row>
    <row r="8" spans="2:14" ht="21.9" customHeight="1">
      <c r="B8" s="20" t="s">
        <v>116</v>
      </c>
      <c r="C8" s="2338" t="str">
        <f>"50"&amp;入力シート!C3&amp;"-"&amp;入力シート!C4</f>
        <v>503-12345-001</v>
      </c>
      <c r="D8" s="2339"/>
    </row>
    <row r="9" spans="2:14" ht="21.9" customHeight="1">
      <c r="B9" s="20" t="s">
        <v>117</v>
      </c>
      <c r="C9" s="2336" t="str">
        <f>入力シート!C10</f>
        <v>県道博多天神線排水性舗装工事（第２工区）</v>
      </c>
      <c r="D9" s="2337"/>
    </row>
    <row r="10" spans="2:14" ht="21.9" customHeight="1">
      <c r="B10" s="20" t="s">
        <v>118</v>
      </c>
      <c r="C10" s="2340" t="str">
        <f>入力シート!C11</f>
        <v>主要地方道博多天神線</v>
      </c>
      <c r="D10" s="2341"/>
    </row>
    <row r="11" spans="2:14" ht="21.9" customHeight="1">
      <c r="B11" s="20" t="s">
        <v>119</v>
      </c>
      <c r="C11" s="2342"/>
      <c r="D11" s="2343"/>
    </row>
    <row r="12" spans="2:14">
      <c r="B12" s="2344"/>
      <c r="C12" s="2345"/>
      <c r="D12" s="2346"/>
    </row>
    <row r="13" spans="2:14" ht="38.25" customHeight="1">
      <c r="B13" s="2344" t="s">
        <v>120</v>
      </c>
      <c r="C13" s="2345"/>
      <c r="D13" s="2346"/>
    </row>
    <row r="14" spans="2:14">
      <c r="B14" s="2347"/>
      <c r="C14" s="2348"/>
      <c r="D14" s="2349"/>
    </row>
    <row r="15" spans="2:14">
      <c r="B15" s="2350" t="s">
        <v>114</v>
      </c>
      <c r="C15" s="2351"/>
      <c r="D15" s="2350" t="s">
        <v>115</v>
      </c>
    </row>
    <row r="16" spans="2:14">
      <c r="B16" s="2351"/>
      <c r="C16" s="2351"/>
      <c r="D16" s="2350"/>
    </row>
    <row r="17" spans="2:4">
      <c r="B17" s="2351"/>
      <c r="C17" s="2351"/>
      <c r="D17" s="2350"/>
    </row>
    <row r="18" spans="2:4">
      <c r="B18" s="2352"/>
      <c r="C18" s="2352"/>
      <c r="D18" s="2352"/>
    </row>
    <row r="19" spans="2:4">
      <c r="B19" s="2352"/>
      <c r="C19" s="2352"/>
      <c r="D19" s="2352"/>
    </row>
    <row r="20" spans="2:4">
      <c r="B20" s="2352"/>
      <c r="C20" s="2352"/>
      <c r="D20" s="2352"/>
    </row>
    <row r="21" spans="2:4">
      <c r="B21" s="2352"/>
      <c r="C21" s="2352"/>
      <c r="D21" s="2352"/>
    </row>
    <row r="22" spans="2:4">
      <c r="B22" s="2352"/>
      <c r="C22" s="2352"/>
      <c r="D22" s="2352"/>
    </row>
    <row r="23" spans="2:4">
      <c r="B23" s="2352"/>
      <c r="C23" s="2352"/>
      <c r="D23" s="2352"/>
    </row>
    <row r="24" spans="2:4">
      <c r="B24" s="2352"/>
      <c r="C24" s="2352"/>
      <c r="D24" s="2352"/>
    </row>
    <row r="25" spans="2:4">
      <c r="B25" s="2352"/>
      <c r="C25" s="2352"/>
      <c r="D25" s="2352"/>
    </row>
    <row r="26" spans="2:4">
      <c r="B26" s="2352"/>
      <c r="C26" s="2352"/>
      <c r="D26" s="2352"/>
    </row>
    <row r="27" spans="2:4">
      <c r="B27" s="2352"/>
      <c r="C27" s="2352"/>
      <c r="D27" s="2352"/>
    </row>
    <row r="28" spans="2:4">
      <c r="B28" s="2352"/>
      <c r="C28" s="2352"/>
      <c r="D28" s="2352"/>
    </row>
    <row r="29" spans="2:4">
      <c r="B29" s="2352"/>
      <c r="C29" s="2352"/>
      <c r="D29" s="2352"/>
    </row>
    <row r="30" spans="2:4">
      <c r="B30" s="2352"/>
      <c r="C30" s="2352"/>
      <c r="D30" s="2352"/>
    </row>
    <row r="31" spans="2:4">
      <c r="B31" s="2352"/>
      <c r="C31" s="2352"/>
      <c r="D31" s="2352"/>
    </row>
    <row r="32" spans="2:4">
      <c r="B32" s="2352"/>
      <c r="C32" s="2352"/>
      <c r="D32" s="2352"/>
    </row>
    <row r="33" spans="1:4">
      <c r="B33" s="2352"/>
      <c r="C33" s="2352"/>
      <c r="D33" s="2352"/>
    </row>
    <row r="34" spans="1:4">
      <c r="B34" s="2352"/>
      <c r="C34" s="2352"/>
      <c r="D34" s="2352"/>
    </row>
    <row r="35" spans="1:4">
      <c r="B35" s="2352"/>
      <c r="C35" s="2352"/>
      <c r="D35" s="2352"/>
    </row>
    <row r="36" spans="1:4">
      <c r="B36" s="2352"/>
      <c r="C36" s="2352"/>
      <c r="D36" s="2352"/>
    </row>
    <row r="37" spans="1:4">
      <c r="B37" s="2352"/>
      <c r="C37" s="2352"/>
      <c r="D37" s="2352"/>
    </row>
    <row r="38" spans="1:4">
      <c r="B38" s="2352"/>
      <c r="C38" s="2352"/>
      <c r="D38" s="2352"/>
    </row>
    <row r="39" spans="1:4">
      <c r="B39" s="2352"/>
      <c r="C39" s="2352"/>
      <c r="D39" s="2352"/>
    </row>
    <row r="40" spans="1:4">
      <c r="B40" s="2352"/>
      <c r="C40" s="2352"/>
      <c r="D40" s="2352"/>
    </row>
    <row r="41" spans="1:4">
      <c r="B41" s="2352"/>
      <c r="C41" s="2352"/>
      <c r="D41" s="2352"/>
    </row>
    <row r="42" spans="1:4">
      <c r="B42" s="21"/>
      <c r="C42" s="21"/>
      <c r="D42" s="21"/>
    </row>
    <row r="43" spans="1:4" ht="22.5" customHeight="1">
      <c r="A43" s="22"/>
      <c r="B43" s="2353" t="s">
        <v>121</v>
      </c>
      <c r="C43" s="2353"/>
      <c r="D43" s="2353"/>
    </row>
    <row r="44" spans="1:4" ht="22.5" customHeight="1">
      <c r="A44" s="22"/>
      <c r="B44" s="2353"/>
      <c r="C44" s="2353"/>
      <c r="D44" s="2353"/>
    </row>
    <row r="45" spans="1:4" ht="22.5" customHeight="1">
      <c r="A45" s="22"/>
      <c r="B45" s="2353"/>
      <c r="C45" s="2353"/>
      <c r="D45" s="2353"/>
    </row>
    <row r="46" spans="1:4" ht="22.5" customHeight="1">
      <c r="A46" s="22"/>
      <c r="B46" s="2353"/>
      <c r="C46" s="2353"/>
      <c r="D46" s="2353"/>
    </row>
    <row r="47" spans="1:4" ht="20.100000000000001" customHeight="1">
      <c r="B47" s="23"/>
      <c r="C47" s="23"/>
      <c r="D47" s="23"/>
    </row>
    <row r="48" spans="1:4" ht="20.100000000000001" customHeight="1">
      <c r="B48" s="23"/>
      <c r="C48" s="23"/>
      <c r="D48" s="23"/>
    </row>
    <row r="49" spans="2:4" ht="20.100000000000001" customHeight="1">
      <c r="B49" s="23"/>
      <c r="C49" s="23"/>
      <c r="D49" s="23"/>
    </row>
  </sheetData>
  <sheetProtection formatCells="0"/>
  <mergeCells count="29">
    <mergeCell ref="B27:C29"/>
    <mergeCell ref="D27:D29"/>
    <mergeCell ref="B39:C41"/>
    <mergeCell ref="D39:D41"/>
    <mergeCell ref="B43:D46"/>
    <mergeCell ref="B30:C32"/>
    <mergeCell ref="D30:D32"/>
    <mergeCell ref="B33:C35"/>
    <mergeCell ref="D33:D35"/>
    <mergeCell ref="B36:C38"/>
    <mergeCell ref="D36:D38"/>
    <mergeCell ref="B18:C20"/>
    <mergeCell ref="D18:D20"/>
    <mergeCell ref="B21:C23"/>
    <mergeCell ref="D21:D23"/>
    <mergeCell ref="B24:C26"/>
    <mergeCell ref="D24:D26"/>
    <mergeCell ref="C10:D11"/>
    <mergeCell ref="B12:D12"/>
    <mergeCell ref="B13:D13"/>
    <mergeCell ref="B14:D14"/>
    <mergeCell ref="B15:C17"/>
    <mergeCell ref="D15:D17"/>
    <mergeCell ref="B3:D3"/>
    <mergeCell ref="B5:D5"/>
    <mergeCell ref="B6:D6"/>
    <mergeCell ref="B7:D7"/>
    <mergeCell ref="C9:D9"/>
    <mergeCell ref="C8:D8"/>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S195"/>
  <sheetViews>
    <sheetView tabSelected="1" view="pageBreakPreview" zoomScale="90" zoomScaleNormal="75" zoomScaleSheetLayoutView="90" workbookViewId="0">
      <pane ySplit="4" topLeftCell="A5" activePane="bottomLeft" state="frozen"/>
      <selection activeCell="F95" sqref="F95:F96"/>
      <selection pane="bottomLeft" activeCell="A3" sqref="A3:A4"/>
    </sheetView>
  </sheetViews>
  <sheetFormatPr defaultColWidth="9" defaultRowHeight="12" customHeight="1"/>
  <cols>
    <col min="1" max="1" width="13.33203125" style="84" customWidth="1"/>
    <col min="2" max="2" width="7.88671875" style="83" customWidth="1"/>
    <col min="3" max="3" width="35.44140625" style="84" customWidth="1"/>
    <col min="4" max="4" width="11.109375" style="815" customWidth="1"/>
    <col min="5" max="5" width="7.21875" style="83" bestFit="1" customWidth="1"/>
    <col min="6" max="6" width="71.109375" style="85" customWidth="1"/>
    <col min="7" max="8" width="5.44140625" style="83" customWidth="1"/>
    <col min="9" max="9" width="11.109375" style="936" customWidth="1"/>
    <col min="10" max="10" width="5.44140625" style="914" customWidth="1"/>
    <col min="11" max="12" width="4.44140625" style="439" customWidth="1"/>
    <col min="13" max="13" width="11.109375" style="84" customWidth="1"/>
    <col min="14" max="19" width="9" style="825"/>
    <col min="20" max="16384" width="9" style="84"/>
  </cols>
  <sheetData>
    <row r="1" spans="1:19" s="82" customFormat="1" ht="19.2">
      <c r="A1" s="1368" t="s">
        <v>1146</v>
      </c>
      <c r="B1" s="1368"/>
      <c r="C1" s="1368"/>
      <c r="D1" s="1368"/>
      <c r="E1" s="1368"/>
      <c r="F1" s="1368"/>
      <c r="G1" s="1368"/>
      <c r="H1" s="1368"/>
      <c r="I1" s="1368"/>
      <c r="J1" s="1368"/>
      <c r="K1" s="1368"/>
      <c r="L1" s="1368"/>
      <c r="M1" s="1368"/>
    </row>
    <row r="2" spans="1:19" ht="25.5" customHeight="1" thickBot="1">
      <c r="A2" s="947" t="s">
        <v>1303</v>
      </c>
      <c r="B2" s="884"/>
      <c r="C2" s="1285" t="s">
        <v>1138</v>
      </c>
      <c r="D2" s="1285"/>
      <c r="E2" s="1285"/>
      <c r="F2" s="1285"/>
      <c r="G2" s="1285"/>
      <c r="H2" s="1285"/>
      <c r="I2" s="1285"/>
      <c r="J2" s="1285"/>
      <c r="K2" s="1515" t="str">
        <f>INDEX(改定履歴!A:A,MATCH("",改定履歴!A:A,-1),1)</f>
        <v>（2.01版）</v>
      </c>
      <c r="L2" s="1515"/>
      <c r="M2" s="1515"/>
    </row>
    <row r="3" spans="1:19" ht="18.600000000000001" customHeight="1">
      <c r="A3" s="1437" t="s">
        <v>1231</v>
      </c>
      <c r="B3" s="1439" t="s">
        <v>65</v>
      </c>
      <c r="C3" s="1440" t="s">
        <v>40</v>
      </c>
      <c r="D3" s="1437" t="s">
        <v>1232</v>
      </c>
      <c r="E3" s="1369" t="s">
        <v>758</v>
      </c>
      <c r="F3" s="1422" t="s">
        <v>41</v>
      </c>
      <c r="G3" s="1444" t="s">
        <v>42</v>
      </c>
      <c r="H3" s="1445"/>
      <c r="I3" s="1445"/>
      <c r="J3" s="1446"/>
      <c r="K3" s="1346" t="s">
        <v>651</v>
      </c>
      <c r="L3" s="1347"/>
      <c r="M3" s="1369" t="s">
        <v>1285</v>
      </c>
    </row>
    <row r="4" spans="1:19" ht="18.600000000000001" customHeight="1" thickBot="1">
      <c r="A4" s="1438"/>
      <c r="B4" s="1370"/>
      <c r="C4" s="1441"/>
      <c r="D4" s="1438"/>
      <c r="E4" s="1370"/>
      <c r="F4" s="1423"/>
      <c r="G4" s="1447"/>
      <c r="H4" s="1448"/>
      <c r="I4" s="1448"/>
      <c r="J4" s="1449"/>
      <c r="K4" s="885" t="s">
        <v>1229</v>
      </c>
      <c r="L4" s="886" t="s">
        <v>1230</v>
      </c>
      <c r="M4" s="1370"/>
    </row>
    <row r="5" spans="1:19" s="442" customFormat="1" ht="15" customHeight="1" thickTop="1">
      <c r="A5" s="948"/>
      <c r="B5" s="1450" t="s">
        <v>757</v>
      </c>
      <c r="C5" s="1452" t="s">
        <v>662</v>
      </c>
      <c r="D5" s="1433" t="s">
        <v>1078</v>
      </c>
      <c r="E5" s="1457" t="s">
        <v>1295</v>
      </c>
      <c r="F5" s="1421" t="s">
        <v>1260</v>
      </c>
      <c r="G5" s="854"/>
      <c r="H5" s="855" t="s">
        <v>1280</v>
      </c>
      <c r="I5" s="915" t="s">
        <v>692</v>
      </c>
      <c r="J5" s="817"/>
      <c r="K5" s="494"/>
      <c r="L5" s="1355" t="s">
        <v>1713</v>
      </c>
      <c r="M5" s="1366"/>
      <c r="N5" s="825"/>
      <c r="O5" s="825"/>
      <c r="P5" s="825"/>
      <c r="Q5" s="825"/>
      <c r="R5" s="825"/>
      <c r="S5" s="825"/>
    </row>
    <row r="6" spans="1:19" s="442" customFormat="1" ht="15" customHeight="1">
      <c r="A6" s="949"/>
      <c r="B6" s="1451"/>
      <c r="C6" s="1453"/>
      <c r="D6" s="1315"/>
      <c r="E6" s="1299"/>
      <c r="F6" s="1306"/>
      <c r="G6" s="824"/>
      <c r="H6" s="857"/>
      <c r="I6" s="916">
        <v>43915</v>
      </c>
      <c r="J6" s="818"/>
      <c r="K6" s="495"/>
      <c r="L6" s="1356"/>
      <c r="M6" s="1320"/>
      <c r="N6" s="825"/>
      <c r="O6" s="825"/>
      <c r="P6" s="825"/>
      <c r="Q6" s="825"/>
      <c r="R6" s="825"/>
      <c r="S6" s="825"/>
    </row>
    <row r="7" spans="1:19" s="442" customFormat="1" ht="15.6" customHeight="1">
      <c r="A7" s="1516" t="s">
        <v>1290</v>
      </c>
      <c r="B7" s="1454" t="s">
        <v>1109</v>
      </c>
      <c r="C7" s="1407" t="s">
        <v>663</v>
      </c>
      <c r="D7" s="1325" t="s">
        <v>1078</v>
      </c>
      <c r="E7" s="1323" t="s">
        <v>1295</v>
      </c>
      <c r="F7" s="1373" t="s">
        <v>693</v>
      </c>
      <c r="G7" s="823"/>
      <c r="H7" s="856"/>
      <c r="I7" s="917" t="s">
        <v>691</v>
      </c>
      <c r="J7" s="819"/>
      <c r="K7" s="496"/>
      <c r="L7" s="1357" t="s">
        <v>1713</v>
      </c>
      <c r="M7" s="1334"/>
      <c r="N7" s="825"/>
      <c r="O7" s="825"/>
      <c r="P7" s="825"/>
      <c r="Q7" s="825"/>
      <c r="R7" s="825"/>
      <c r="S7" s="825"/>
    </row>
    <row r="8" spans="1:19" s="442" customFormat="1" ht="15.6" customHeight="1">
      <c r="A8" s="1516"/>
      <c r="B8" s="1293"/>
      <c r="C8" s="1453"/>
      <c r="D8" s="1315"/>
      <c r="E8" s="1299"/>
      <c r="F8" s="1306"/>
      <c r="G8" s="824"/>
      <c r="H8" s="857"/>
      <c r="I8" s="918" t="s">
        <v>690</v>
      </c>
      <c r="J8" s="818"/>
      <c r="K8" s="495"/>
      <c r="L8" s="1356"/>
      <c r="M8" s="1320"/>
      <c r="N8" s="825"/>
      <c r="O8" s="825"/>
      <c r="P8" s="825"/>
      <c r="Q8" s="825"/>
      <c r="R8" s="825"/>
      <c r="S8" s="825"/>
    </row>
    <row r="9" spans="1:19" s="442" customFormat="1" ht="17.399999999999999" customHeight="1">
      <c r="A9" s="949"/>
      <c r="B9" s="1454" t="s">
        <v>1110</v>
      </c>
      <c r="C9" s="1407" t="s">
        <v>1063</v>
      </c>
      <c r="D9" s="1325" t="s">
        <v>1078</v>
      </c>
      <c r="E9" s="1323" t="s">
        <v>1295</v>
      </c>
      <c r="F9" s="1455" t="s">
        <v>1284</v>
      </c>
      <c r="G9" s="823" t="s">
        <v>1282</v>
      </c>
      <c r="H9" s="856"/>
      <c r="I9" s="917" t="s">
        <v>1057</v>
      </c>
      <c r="J9" s="819"/>
      <c r="K9" s="1358" t="s">
        <v>1713</v>
      </c>
      <c r="L9" s="1357"/>
      <c r="M9" s="1334"/>
      <c r="N9" s="825"/>
      <c r="O9" s="825"/>
      <c r="P9" s="825"/>
      <c r="Q9" s="825"/>
      <c r="R9" s="825"/>
      <c r="S9" s="825"/>
    </row>
    <row r="10" spans="1:19" s="442" customFormat="1" ht="17.399999999999999" customHeight="1">
      <c r="A10" s="949"/>
      <c r="B10" s="1293"/>
      <c r="C10" s="1453"/>
      <c r="D10" s="1315"/>
      <c r="E10" s="1299"/>
      <c r="F10" s="1456"/>
      <c r="G10" s="824"/>
      <c r="H10" s="857"/>
      <c r="I10" s="916">
        <v>43472</v>
      </c>
      <c r="J10" s="818"/>
      <c r="K10" s="1359"/>
      <c r="L10" s="1356"/>
      <c r="M10" s="1320"/>
      <c r="N10" s="825"/>
      <c r="O10" s="825"/>
      <c r="P10" s="825"/>
      <c r="Q10" s="825"/>
      <c r="R10" s="825"/>
      <c r="S10" s="825"/>
    </row>
    <row r="11" spans="1:19" s="442" customFormat="1" ht="15" customHeight="1">
      <c r="A11" s="949"/>
      <c r="B11" s="1462"/>
      <c r="C11" s="1407" t="s">
        <v>1233</v>
      </c>
      <c r="D11" s="1325" t="s">
        <v>1078</v>
      </c>
      <c r="E11" s="1323" t="s">
        <v>1295</v>
      </c>
      <c r="F11" s="1373" t="s">
        <v>672</v>
      </c>
      <c r="G11" s="823"/>
      <c r="H11" s="856"/>
      <c r="I11" s="917"/>
      <c r="J11" s="819"/>
      <c r="K11" s="1358" t="s">
        <v>1713</v>
      </c>
      <c r="L11" s="1357"/>
      <c r="M11" s="1334"/>
      <c r="N11" s="825"/>
      <c r="O11" s="825"/>
      <c r="P11" s="825"/>
      <c r="Q11" s="825"/>
      <c r="R11" s="825"/>
      <c r="S11" s="825"/>
    </row>
    <row r="12" spans="1:19" s="442" customFormat="1" ht="15" customHeight="1" thickBot="1">
      <c r="A12" s="950"/>
      <c r="B12" s="1463"/>
      <c r="C12" s="1464"/>
      <c r="D12" s="1434"/>
      <c r="E12" s="1403"/>
      <c r="F12" s="1431"/>
      <c r="G12" s="858"/>
      <c r="H12" s="859"/>
      <c r="I12" s="919"/>
      <c r="J12" s="820"/>
      <c r="K12" s="1360"/>
      <c r="L12" s="1361"/>
      <c r="M12" s="1367"/>
      <c r="N12" s="825"/>
      <c r="O12" s="825"/>
      <c r="P12" s="825"/>
      <c r="Q12" s="825"/>
      <c r="R12" s="825"/>
      <c r="S12" s="825"/>
    </row>
    <row r="13" spans="1:19" s="333" customFormat="1" ht="15" customHeight="1" thickTop="1">
      <c r="A13" s="948"/>
      <c r="B13" s="1465" t="s">
        <v>1111</v>
      </c>
      <c r="C13" s="1321" t="s">
        <v>43</v>
      </c>
      <c r="D13" s="1324" t="s">
        <v>1070</v>
      </c>
      <c r="E13" s="1430" t="s">
        <v>1160</v>
      </c>
      <c r="F13" s="1421" t="s">
        <v>593</v>
      </c>
      <c r="G13" s="854" t="s">
        <v>1283</v>
      </c>
      <c r="H13" s="855" t="s">
        <v>1281</v>
      </c>
      <c r="I13" s="915" t="s">
        <v>236</v>
      </c>
      <c r="J13" s="817" t="s">
        <v>1278</v>
      </c>
      <c r="K13" s="1353" t="s">
        <v>653</v>
      </c>
      <c r="L13" s="1352"/>
      <c r="M13" s="1366"/>
      <c r="N13" s="825"/>
      <c r="O13" s="825"/>
      <c r="P13" s="825"/>
      <c r="Q13" s="825"/>
      <c r="R13" s="825"/>
      <c r="S13" s="825"/>
    </row>
    <row r="14" spans="1:19" s="333" customFormat="1" ht="15" customHeight="1">
      <c r="A14" s="949"/>
      <c r="B14" s="1466"/>
      <c r="C14" s="1322"/>
      <c r="D14" s="1325"/>
      <c r="E14" s="1314"/>
      <c r="F14" s="1305"/>
      <c r="G14" s="937"/>
      <c r="H14" s="892"/>
      <c r="I14" s="920" t="s">
        <v>237</v>
      </c>
      <c r="J14" s="901"/>
      <c r="K14" s="1354"/>
      <c r="L14" s="1317"/>
      <c r="M14" s="1319"/>
      <c r="N14" s="825"/>
      <c r="O14" s="825"/>
      <c r="P14" s="825"/>
      <c r="Q14" s="825"/>
      <c r="R14" s="825"/>
      <c r="S14" s="825"/>
    </row>
    <row r="15" spans="1:19" s="333" customFormat="1" ht="15" customHeight="1">
      <c r="A15" s="1516" t="s">
        <v>1291</v>
      </c>
      <c r="B15" s="1458" t="s">
        <v>1112</v>
      </c>
      <c r="C15" s="1460" t="s">
        <v>561</v>
      </c>
      <c r="D15" s="1435" t="s">
        <v>48</v>
      </c>
      <c r="E15" s="1314"/>
      <c r="F15" s="1512" t="s">
        <v>592</v>
      </c>
      <c r="G15" s="938" t="s">
        <v>1283</v>
      </c>
      <c r="H15" s="893" t="s">
        <v>1281</v>
      </c>
      <c r="I15" s="921"/>
      <c r="J15" s="902"/>
      <c r="K15" s="1350" t="s">
        <v>653</v>
      </c>
      <c r="L15" s="1348"/>
      <c r="M15" s="1371"/>
      <c r="N15" s="825"/>
      <c r="O15" s="825"/>
      <c r="P15" s="825"/>
      <c r="Q15" s="825"/>
      <c r="R15" s="825"/>
      <c r="S15" s="825"/>
    </row>
    <row r="16" spans="1:19" s="333" customFormat="1" ht="15" customHeight="1">
      <c r="A16" s="1516"/>
      <c r="B16" s="1459"/>
      <c r="C16" s="1461"/>
      <c r="D16" s="1436"/>
      <c r="E16" s="1314"/>
      <c r="F16" s="1513"/>
      <c r="G16" s="939"/>
      <c r="H16" s="894"/>
      <c r="I16" s="922"/>
      <c r="J16" s="903"/>
      <c r="K16" s="1351"/>
      <c r="L16" s="1349"/>
      <c r="M16" s="1372"/>
      <c r="N16" s="825"/>
      <c r="O16" s="825"/>
      <c r="P16" s="825"/>
      <c r="Q16" s="825"/>
      <c r="R16" s="825"/>
      <c r="S16" s="825"/>
    </row>
    <row r="17" spans="1:19" s="333" customFormat="1" ht="15" customHeight="1">
      <c r="A17" s="1516"/>
      <c r="B17" s="1469" t="s">
        <v>1113</v>
      </c>
      <c r="C17" s="1307" t="s">
        <v>562</v>
      </c>
      <c r="D17" s="1315" t="s">
        <v>1068</v>
      </c>
      <c r="E17" s="1314"/>
      <c r="F17" s="1305" t="s">
        <v>613</v>
      </c>
      <c r="G17" s="940" t="s">
        <v>1283</v>
      </c>
      <c r="H17" s="892" t="s">
        <v>1281</v>
      </c>
      <c r="I17" s="920" t="s">
        <v>44</v>
      </c>
      <c r="J17" s="901" t="s">
        <v>1278</v>
      </c>
      <c r="K17" s="1354" t="s">
        <v>653</v>
      </c>
      <c r="L17" s="1317"/>
      <c r="M17" s="1319"/>
      <c r="N17" s="825"/>
      <c r="O17" s="825"/>
      <c r="P17" s="825"/>
      <c r="Q17" s="825"/>
      <c r="R17" s="825"/>
      <c r="S17" s="825"/>
    </row>
    <row r="18" spans="1:19" s="333" customFormat="1" ht="15" customHeight="1">
      <c r="A18" s="949"/>
      <c r="B18" s="1470"/>
      <c r="C18" s="1322"/>
      <c r="D18" s="1325"/>
      <c r="E18" s="1299"/>
      <c r="F18" s="1305"/>
      <c r="G18" s="937"/>
      <c r="H18" s="892"/>
      <c r="I18" s="923">
        <v>37452</v>
      </c>
      <c r="J18" s="904"/>
      <c r="K18" s="1329"/>
      <c r="L18" s="1318"/>
      <c r="M18" s="1319"/>
      <c r="N18" s="825"/>
      <c r="O18" s="825"/>
      <c r="P18" s="825"/>
      <c r="Q18" s="825"/>
      <c r="R18" s="825"/>
      <c r="S18" s="825"/>
    </row>
    <row r="19" spans="1:19" s="333" customFormat="1" ht="15" customHeight="1">
      <c r="A19" s="949"/>
      <c r="B19" s="1442" t="s">
        <v>1114</v>
      </c>
      <c r="C19" s="1308" t="s">
        <v>299</v>
      </c>
      <c r="D19" s="1316" t="s">
        <v>98</v>
      </c>
      <c r="E19" s="1292" t="s">
        <v>1295</v>
      </c>
      <c r="F19" s="1373" t="s">
        <v>1261</v>
      </c>
      <c r="G19" s="823"/>
      <c r="H19" s="856"/>
      <c r="I19" s="917"/>
      <c r="J19" s="819"/>
      <c r="K19" s="1328"/>
      <c r="L19" s="1336" t="s">
        <v>652</v>
      </c>
      <c r="M19" s="1334"/>
      <c r="N19" s="825"/>
      <c r="O19" s="825"/>
      <c r="P19" s="825"/>
      <c r="Q19" s="825"/>
      <c r="R19" s="825"/>
      <c r="S19" s="825"/>
    </row>
    <row r="20" spans="1:19" s="333" customFormat="1" ht="15" customHeight="1" thickBot="1">
      <c r="A20" s="950"/>
      <c r="B20" s="1443"/>
      <c r="C20" s="1326"/>
      <c r="D20" s="1475"/>
      <c r="E20" s="1432"/>
      <c r="F20" s="1431"/>
      <c r="G20" s="941"/>
      <c r="H20" s="859"/>
      <c r="I20" s="924"/>
      <c r="J20" s="905"/>
      <c r="K20" s="1354"/>
      <c r="L20" s="1317"/>
      <c r="M20" s="1367"/>
      <c r="N20" s="825"/>
      <c r="O20" s="825"/>
      <c r="P20" s="825"/>
      <c r="Q20" s="825"/>
      <c r="R20" s="825"/>
      <c r="S20" s="825"/>
    </row>
    <row r="21" spans="1:19" ht="21" customHeight="1" thickTop="1">
      <c r="A21" s="1424" t="s">
        <v>238</v>
      </c>
      <c r="B21" s="1426" t="s">
        <v>753</v>
      </c>
      <c r="C21" s="1428" t="s">
        <v>1293</v>
      </c>
      <c r="D21" s="1514" t="s">
        <v>1256</v>
      </c>
      <c r="E21" s="1430" t="s">
        <v>1160</v>
      </c>
      <c r="F21" s="1421" t="s">
        <v>240</v>
      </c>
      <c r="G21" s="854" t="s">
        <v>1283</v>
      </c>
      <c r="H21" s="855" t="s">
        <v>1281</v>
      </c>
      <c r="I21" s="915" t="s">
        <v>223</v>
      </c>
      <c r="J21" s="817"/>
      <c r="K21" s="1353" t="s">
        <v>653</v>
      </c>
      <c r="L21" s="1352"/>
      <c r="M21" s="1366"/>
    </row>
    <row r="22" spans="1:19" ht="21" customHeight="1" thickBot="1">
      <c r="A22" s="1425"/>
      <c r="B22" s="1427"/>
      <c r="C22" s="1429"/>
      <c r="D22" s="1434"/>
      <c r="E22" s="1403"/>
      <c r="F22" s="1431"/>
      <c r="G22" s="858"/>
      <c r="H22" s="859"/>
      <c r="I22" s="924">
        <v>38436</v>
      </c>
      <c r="J22" s="905"/>
      <c r="K22" s="1362"/>
      <c r="L22" s="1363"/>
      <c r="M22" s="1367"/>
    </row>
    <row r="23" spans="1:19" s="333" customFormat="1" ht="21" customHeight="1" thickTop="1">
      <c r="A23" s="1424" t="s">
        <v>608</v>
      </c>
      <c r="B23" s="1471" t="s">
        <v>1115</v>
      </c>
      <c r="C23" s="1307" t="s">
        <v>541</v>
      </c>
      <c r="D23" s="1315" t="s">
        <v>1072</v>
      </c>
      <c r="E23" s="1299" t="s">
        <v>1295</v>
      </c>
      <c r="F23" s="1306" t="s">
        <v>649</v>
      </c>
      <c r="G23" s="940" t="s">
        <v>1283</v>
      </c>
      <c r="H23" s="892"/>
      <c r="I23" s="915" t="s">
        <v>224</v>
      </c>
      <c r="J23" s="901" t="s">
        <v>1278</v>
      </c>
      <c r="K23" s="1354"/>
      <c r="L23" s="1317" t="s">
        <v>653</v>
      </c>
      <c r="M23" s="1319"/>
      <c r="N23" s="825"/>
      <c r="O23" s="825"/>
      <c r="P23" s="825"/>
      <c r="Q23" s="825"/>
      <c r="R23" s="825"/>
      <c r="S23" s="825"/>
    </row>
    <row r="24" spans="1:19" s="333" customFormat="1" ht="21" customHeight="1" thickBot="1">
      <c r="A24" s="1425"/>
      <c r="B24" s="1443"/>
      <c r="C24" s="1326"/>
      <c r="D24" s="1475"/>
      <c r="E24" s="1432"/>
      <c r="F24" s="1472"/>
      <c r="G24" s="858"/>
      <c r="H24" s="895"/>
      <c r="I24" s="924">
        <v>28671</v>
      </c>
      <c r="J24" s="905"/>
      <c r="K24" s="1354"/>
      <c r="L24" s="1317"/>
      <c r="M24" s="1367"/>
      <c r="N24" s="825"/>
      <c r="O24" s="825"/>
      <c r="P24" s="825"/>
      <c r="Q24" s="825"/>
      <c r="R24" s="825"/>
      <c r="S24" s="825"/>
    </row>
    <row r="25" spans="1:19" ht="15" customHeight="1" thickTop="1">
      <c r="A25" s="953"/>
      <c r="B25" s="1374">
        <v>210</v>
      </c>
      <c r="C25" s="1404" t="s">
        <v>1253</v>
      </c>
      <c r="D25" s="1511" t="s">
        <v>1258</v>
      </c>
      <c r="E25" s="1376" t="s">
        <v>1160</v>
      </c>
      <c r="F25" s="1377" t="s">
        <v>1270</v>
      </c>
      <c r="G25" s="854" t="s">
        <v>1283</v>
      </c>
      <c r="H25" s="855"/>
      <c r="I25" s="915"/>
      <c r="J25" s="817"/>
      <c r="K25" s="1328" t="s">
        <v>657</v>
      </c>
      <c r="L25" s="1335"/>
      <c r="M25" s="1334"/>
    </row>
    <row r="26" spans="1:19" ht="15" customHeight="1" thickBot="1">
      <c r="A26" s="952"/>
      <c r="B26" s="1294"/>
      <c r="C26" s="1289"/>
      <c r="D26" s="1291"/>
      <c r="E26" s="1292"/>
      <c r="F26" s="1378"/>
      <c r="G26" s="824"/>
      <c r="H26" s="857"/>
      <c r="I26" s="918"/>
      <c r="J26" s="818"/>
      <c r="K26" s="1329"/>
      <c r="L26" s="1335"/>
      <c r="M26" s="1320"/>
    </row>
    <row r="27" spans="1:19" s="333" customFormat="1" ht="15" customHeight="1" thickTop="1">
      <c r="A27" s="1516" t="s">
        <v>45</v>
      </c>
      <c r="B27" s="1309" t="s">
        <v>755</v>
      </c>
      <c r="C27" s="1307" t="s">
        <v>1234</v>
      </c>
      <c r="D27" s="1484" t="s">
        <v>1257</v>
      </c>
      <c r="E27" s="1309" t="s">
        <v>1160</v>
      </c>
      <c r="F27" s="1306" t="s">
        <v>1275</v>
      </c>
      <c r="G27" s="940" t="s">
        <v>1283</v>
      </c>
      <c r="H27" s="892" t="s">
        <v>1281</v>
      </c>
      <c r="I27" s="920" t="s">
        <v>223</v>
      </c>
      <c r="J27" s="901"/>
      <c r="K27" s="1353" t="s">
        <v>652</v>
      </c>
      <c r="L27" s="1352"/>
      <c r="M27" s="1366"/>
      <c r="N27" s="825"/>
      <c r="O27" s="825"/>
      <c r="P27" s="825"/>
      <c r="Q27" s="825"/>
      <c r="R27" s="825"/>
      <c r="S27" s="825"/>
    </row>
    <row r="28" spans="1:19" s="333" customFormat="1" ht="15" customHeight="1">
      <c r="A28" s="1516"/>
      <c r="B28" s="1314"/>
      <c r="C28" s="1322"/>
      <c r="D28" s="1325"/>
      <c r="E28" s="1314"/>
      <c r="F28" s="1373"/>
      <c r="G28" s="940"/>
      <c r="H28" s="892"/>
      <c r="I28" s="923">
        <v>38436</v>
      </c>
      <c r="J28" s="904"/>
      <c r="K28" s="1354"/>
      <c r="L28" s="1317"/>
      <c r="M28" s="1319"/>
      <c r="N28" s="825"/>
      <c r="O28" s="825"/>
      <c r="P28" s="825"/>
      <c r="Q28" s="825"/>
      <c r="R28" s="825"/>
      <c r="S28" s="825"/>
    </row>
    <row r="29" spans="1:19" ht="15" customHeight="1">
      <c r="A29" s="1516"/>
      <c r="B29" s="1314"/>
      <c r="C29" s="1399" t="s">
        <v>1235</v>
      </c>
      <c r="D29" s="1397" t="s">
        <v>1257</v>
      </c>
      <c r="E29" s="1314"/>
      <c r="F29" s="1380" t="s">
        <v>1262</v>
      </c>
      <c r="G29" s="860"/>
      <c r="H29" s="861" t="s">
        <v>1281</v>
      </c>
      <c r="I29" s="925"/>
      <c r="J29" s="821"/>
      <c r="K29" s="1342" t="s">
        <v>652</v>
      </c>
      <c r="L29" s="1364"/>
      <c r="M29" s="1340"/>
    </row>
    <row r="30" spans="1:19" ht="15" customHeight="1">
      <c r="A30" s="1516"/>
      <c r="B30" s="1314"/>
      <c r="C30" s="1473"/>
      <c r="D30" s="1489"/>
      <c r="E30" s="1314"/>
      <c r="F30" s="1381"/>
      <c r="G30" s="862"/>
      <c r="H30" s="863"/>
      <c r="I30" s="926"/>
      <c r="J30" s="906"/>
      <c r="K30" s="1343"/>
      <c r="L30" s="1365"/>
      <c r="M30" s="1341"/>
    </row>
    <row r="31" spans="1:19" ht="15" customHeight="1">
      <c r="A31" s="952"/>
      <c r="B31" s="1314"/>
      <c r="C31" s="1307" t="s">
        <v>1236</v>
      </c>
      <c r="D31" s="1315" t="s">
        <v>1257</v>
      </c>
      <c r="E31" s="1314"/>
      <c r="F31" s="1305" t="s">
        <v>1276</v>
      </c>
      <c r="G31" s="940"/>
      <c r="H31" s="892" t="s">
        <v>1281</v>
      </c>
      <c r="I31" s="920"/>
      <c r="J31" s="901"/>
      <c r="K31" s="1354" t="s">
        <v>652</v>
      </c>
      <c r="L31" s="1317"/>
      <c r="M31" s="1319"/>
    </row>
    <row r="32" spans="1:19" ht="15" customHeight="1">
      <c r="A32" s="952"/>
      <c r="B32" s="1299"/>
      <c r="C32" s="1308"/>
      <c r="D32" s="1316"/>
      <c r="E32" s="1299"/>
      <c r="F32" s="1306"/>
      <c r="G32" s="824"/>
      <c r="H32" s="857"/>
      <c r="I32" s="927"/>
      <c r="J32" s="907"/>
      <c r="K32" s="1329"/>
      <c r="L32" s="1318"/>
      <c r="M32" s="1320"/>
    </row>
    <row r="33" spans="1:19" ht="15" customHeight="1">
      <c r="A33" s="952"/>
      <c r="B33" s="1411" t="s">
        <v>1117</v>
      </c>
      <c r="C33" s="1307" t="s">
        <v>1237</v>
      </c>
      <c r="D33" s="1315" t="s">
        <v>1078</v>
      </c>
      <c r="E33" s="1286" t="s">
        <v>1160</v>
      </c>
      <c r="F33" s="1305" t="s">
        <v>235</v>
      </c>
      <c r="G33" s="940" t="s">
        <v>1283</v>
      </c>
      <c r="H33" s="892" t="s">
        <v>1281</v>
      </c>
      <c r="I33" s="920"/>
      <c r="J33" s="901"/>
      <c r="K33" s="1328" t="s">
        <v>652</v>
      </c>
      <c r="L33" s="1336"/>
      <c r="M33" s="1334"/>
    </row>
    <row r="34" spans="1:19" ht="15" customHeight="1">
      <c r="A34" s="952"/>
      <c r="B34" s="1294"/>
      <c r="C34" s="1308"/>
      <c r="D34" s="1316"/>
      <c r="E34" s="1292"/>
      <c r="F34" s="1306"/>
      <c r="G34" s="824"/>
      <c r="H34" s="857"/>
      <c r="I34" s="918"/>
      <c r="J34" s="818"/>
      <c r="K34" s="1329"/>
      <c r="L34" s="1318"/>
      <c r="M34" s="1320"/>
    </row>
    <row r="35" spans="1:19" ht="15" customHeight="1">
      <c r="A35" s="952"/>
      <c r="B35" s="1411" t="s">
        <v>1121</v>
      </c>
      <c r="C35" s="1307" t="s">
        <v>1248</v>
      </c>
      <c r="D35" s="1315" t="s">
        <v>1258</v>
      </c>
      <c r="E35" s="1286" t="s">
        <v>1160</v>
      </c>
      <c r="F35" s="1305" t="s">
        <v>234</v>
      </c>
      <c r="G35" s="940" t="s">
        <v>1283</v>
      </c>
      <c r="H35" s="892" t="s">
        <v>1281</v>
      </c>
      <c r="I35" s="920"/>
      <c r="J35" s="901"/>
      <c r="K35" s="1354" t="s">
        <v>654</v>
      </c>
      <c r="L35" s="1318"/>
      <c r="M35" s="1319"/>
    </row>
    <row r="36" spans="1:19" ht="15" customHeight="1">
      <c r="A36" s="952"/>
      <c r="B36" s="1294"/>
      <c r="C36" s="1308"/>
      <c r="D36" s="1316"/>
      <c r="E36" s="1292"/>
      <c r="F36" s="1306"/>
      <c r="G36" s="824"/>
      <c r="H36" s="857"/>
      <c r="I36" s="918"/>
      <c r="J36" s="818"/>
      <c r="K36" s="1329"/>
      <c r="L36" s="1335"/>
      <c r="M36" s="1320"/>
    </row>
    <row r="37" spans="1:19" s="333" customFormat="1" ht="15" customHeight="1">
      <c r="A37" s="952"/>
      <c r="B37" s="1411" t="s">
        <v>1120</v>
      </c>
      <c r="C37" s="1307" t="s">
        <v>1249</v>
      </c>
      <c r="D37" s="1315" t="s">
        <v>1258</v>
      </c>
      <c r="E37" s="1286" t="s">
        <v>1160</v>
      </c>
      <c r="F37" s="1305" t="s">
        <v>1304</v>
      </c>
      <c r="G37" s="940" t="s">
        <v>1283</v>
      </c>
      <c r="H37" s="892" t="s">
        <v>1281</v>
      </c>
      <c r="I37" s="920" t="s">
        <v>242</v>
      </c>
      <c r="J37" s="901"/>
      <c r="K37" s="1328" t="s">
        <v>652</v>
      </c>
      <c r="L37" s="1336"/>
      <c r="M37" s="1334"/>
      <c r="N37" s="825"/>
      <c r="O37" s="825"/>
      <c r="P37" s="825"/>
      <c r="Q37" s="825"/>
      <c r="R37" s="825"/>
      <c r="S37" s="825"/>
    </row>
    <row r="38" spans="1:19" s="333" customFormat="1" ht="15" customHeight="1">
      <c r="A38" s="952"/>
      <c r="B38" s="1294"/>
      <c r="C38" s="1308"/>
      <c r="D38" s="1316"/>
      <c r="E38" s="1292"/>
      <c r="F38" s="1306"/>
      <c r="G38" s="824"/>
      <c r="H38" s="857"/>
      <c r="I38" s="916">
        <v>43907</v>
      </c>
      <c r="J38" s="907"/>
      <c r="K38" s="1329"/>
      <c r="L38" s="1318"/>
      <c r="M38" s="1320"/>
      <c r="N38" s="825"/>
      <c r="O38" s="825"/>
      <c r="P38" s="825"/>
      <c r="Q38" s="825"/>
      <c r="R38" s="825"/>
      <c r="S38" s="825"/>
    </row>
    <row r="39" spans="1:19" s="497" customFormat="1" ht="12.6" customHeight="1">
      <c r="A39" s="952"/>
      <c r="B39" s="1491" t="s">
        <v>756</v>
      </c>
      <c r="C39" s="1382" t="s">
        <v>1250</v>
      </c>
      <c r="D39" s="1330" t="s">
        <v>756</v>
      </c>
      <c r="E39" s="1401" t="s">
        <v>1160</v>
      </c>
      <c r="F39" s="1305" t="s">
        <v>1269</v>
      </c>
      <c r="G39" s="940"/>
      <c r="H39" s="892"/>
      <c r="I39" s="920" t="s">
        <v>230</v>
      </c>
      <c r="J39" s="901"/>
      <c r="K39" s="1328" t="s">
        <v>653</v>
      </c>
      <c r="L39" s="1335"/>
      <c r="M39" s="1334"/>
      <c r="N39" s="825"/>
      <c r="O39" s="825"/>
      <c r="P39" s="825"/>
      <c r="Q39" s="825"/>
      <c r="R39" s="825"/>
      <c r="S39" s="825"/>
    </row>
    <row r="40" spans="1:19" s="497" customFormat="1" ht="12.6" customHeight="1">
      <c r="A40" s="952"/>
      <c r="B40" s="1492"/>
      <c r="C40" s="1382"/>
      <c r="D40" s="1331"/>
      <c r="E40" s="1314"/>
      <c r="F40" s="1305"/>
      <c r="G40" s="940"/>
      <c r="H40" s="892"/>
      <c r="I40" s="923">
        <v>43171</v>
      </c>
      <c r="J40" s="901"/>
      <c r="K40" s="1354"/>
      <c r="L40" s="1335"/>
      <c r="M40" s="1319"/>
      <c r="N40" s="825"/>
      <c r="O40" s="825"/>
      <c r="P40" s="825"/>
      <c r="Q40" s="825"/>
      <c r="R40" s="825"/>
      <c r="S40" s="825"/>
    </row>
    <row r="41" spans="1:19" s="497" customFormat="1" ht="12.6" customHeight="1">
      <c r="A41" s="952"/>
      <c r="B41" s="1492"/>
      <c r="C41" s="1382"/>
      <c r="D41" s="1331"/>
      <c r="E41" s="1314"/>
      <c r="F41" s="1305"/>
      <c r="G41" s="940"/>
      <c r="H41" s="892"/>
      <c r="I41" s="920" t="s">
        <v>241</v>
      </c>
      <c r="J41" s="901"/>
      <c r="K41" s="1354"/>
      <c r="L41" s="1335"/>
      <c r="M41" s="1319"/>
      <c r="N41" s="825"/>
      <c r="O41" s="825"/>
      <c r="P41" s="825"/>
      <c r="Q41" s="825"/>
      <c r="R41" s="825"/>
      <c r="S41" s="825"/>
    </row>
    <row r="42" spans="1:19" s="497" customFormat="1" ht="12.6" customHeight="1">
      <c r="A42" s="952"/>
      <c r="B42" s="1492"/>
      <c r="C42" s="1382"/>
      <c r="D42" s="1331"/>
      <c r="E42" s="1314"/>
      <c r="F42" s="1305"/>
      <c r="G42" s="940"/>
      <c r="H42" s="892"/>
      <c r="I42" s="923">
        <v>43903</v>
      </c>
      <c r="J42" s="901"/>
      <c r="K42" s="1354"/>
      <c r="L42" s="1335"/>
      <c r="M42" s="1319"/>
      <c r="N42" s="825"/>
      <c r="O42" s="825"/>
      <c r="P42" s="825"/>
      <c r="Q42" s="825"/>
      <c r="R42" s="825"/>
      <c r="S42" s="825"/>
    </row>
    <row r="43" spans="1:19" s="497" customFormat="1" ht="12.6" customHeight="1">
      <c r="A43" s="952"/>
      <c r="B43" s="1492"/>
      <c r="C43" s="1382"/>
      <c r="D43" s="1331"/>
      <c r="E43" s="1314"/>
      <c r="F43" s="1305"/>
      <c r="G43" s="940"/>
      <c r="H43" s="892"/>
      <c r="I43" s="923"/>
      <c r="J43" s="901"/>
      <c r="K43" s="1354"/>
      <c r="L43" s="1335"/>
      <c r="M43" s="1319"/>
      <c r="N43" s="825"/>
      <c r="O43" s="825"/>
      <c r="P43" s="825"/>
      <c r="Q43" s="825"/>
      <c r="R43" s="825"/>
      <c r="S43" s="825"/>
    </row>
    <row r="44" spans="1:19" s="497" customFormat="1" ht="12.6" customHeight="1">
      <c r="A44" s="952"/>
      <c r="B44" s="1492"/>
      <c r="C44" s="1382"/>
      <c r="D44" s="1331"/>
      <c r="E44" s="1314"/>
      <c r="F44" s="1305"/>
      <c r="G44" s="940"/>
      <c r="H44" s="892"/>
      <c r="I44" s="920"/>
      <c r="J44" s="901"/>
      <c r="K44" s="1354"/>
      <c r="L44" s="1335"/>
      <c r="M44" s="1319"/>
      <c r="N44" s="825"/>
      <c r="O44" s="825"/>
      <c r="P44" s="825"/>
      <c r="Q44" s="825"/>
      <c r="R44" s="825"/>
      <c r="S44" s="825"/>
    </row>
    <row r="45" spans="1:19" s="497" customFormat="1" ht="12.6" customHeight="1">
      <c r="A45" s="952"/>
      <c r="B45" s="1492"/>
      <c r="C45" s="1382"/>
      <c r="D45" s="1331"/>
      <c r="E45" s="1314"/>
      <c r="F45" s="1305"/>
      <c r="G45" s="940"/>
      <c r="H45" s="892"/>
      <c r="I45" s="923"/>
      <c r="J45" s="901"/>
      <c r="K45" s="1354"/>
      <c r="L45" s="1336"/>
      <c r="M45" s="1319"/>
      <c r="N45" s="825"/>
      <c r="O45" s="825"/>
      <c r="P45" s="825"/>
      <c r="Q45" s="825"/>
      <c r="R45" s="825"/>
      <c r="S45" s="825"/>
    </row>
    <row r="46" spans="1:19" ht="15" customHeight="1">
      <c r="A46" s="952"/>
      <c r="B46" s="1492"/>
      <c r="C46" s="1493" t="s">
        <v>1251</v>
      </c>
      <c r="D46" s="1510" t="s">
        <v>756</v>
      </c>
      <c r="E46" s="1314"/>
      <c r="F46" s="1380" t="s">
        <v>1305</v>
      </c>
      <c r="G46" s="860" t="s">
        <v>1283</v>
      </c>
      <c r="H46" s="861" t="s">
        <v>1281</v>
      </c>
      <c r="I46" s="925"/>
      <c r="J46" s="821"/>
      <c r="K46" s="1342" t="s">
        <v>652</v>
      </c>
      <c r="L46" s="1364"/>
      <c r="M46" s="1340"/>
    </row>
    <row r="47" spans="1:19" ht="15" customHeight="1">
      <c r="A47" s="952"/>
      <c r="B47" s="1492"/>
      <c r="C47" s="1494"/>
      <c r="D47" s="1489"/>
      <c r="E47" s="1314"/>
      <c r="F47" s="1381"/>
      <c r="G47" s="862"/>
      <c r="H47" s="863"/>
      <c r="I47" s="929"/>
      <c r="J47" s="822"/>
      <c r="K47" s="1343"/>
      <c r="L47" s="1365"/>
      <c r="M47" s="1341"/>
    </row>
    <row r="48" spans="1:19" ht="15" customHeight="1">
      <c r="A48" s="952"/>
      <c r="B48" s="1492"/>
      <c r="C48" s="1307" t="s">
        <v>1252</v>
      </c>
      <c r="D48" s="1484" t="s">
        <v>756</v>
      </c>
      <c r="E48" s="1314"/>
      <c r="F48" s="1305" t="s">
        <v>1306</v>
      </c>
      <c r="G48" s="940" t="s">
        <v>1283</v>
      </c>
      <c r="H48" s="892" t="s">
        <v>1281</v>
      </c>
      <c r="I48" s="920"/>
      <c r="J48" s="901"/>
      <c r="K48" s="1354" t="s">
        <v>654</v>
      </c>
      <c r="L48" s="1317"/>
      <c r="M48" s="1319"/>
    </row>
    <row r="49" spans="1:19" ht="15" customHeight="1">
      <c r="A49" s="952"/>
      <c r="B49" s="1413"/>
      <c r="C49" s="1308"/>
      <c r="D49" s="1316"/>
      <c r="E49" s="1299"/>
      <c r="F49" s="1306"/>
      <c r="G49" s="824"/>
      <c r="H49" s="857"/>
      <c r="I49" s="918"/>
      <c r="J49" s="818"/>
      <c r="K49" s="1329"/>
      <c r="L49" s="1318"/>
      <c r="M49" s="1320"/>
    </row>
    <row r="50" spans="1:19" s="333" customFormat="1" ht="16.2" customHeight="1">
      <c r="A50" s="952"/>
      <c r="B50" s="1411" t="s">
        <v>1116</v>
      </c>
      <c r="C50" s="1307" t="s">
        <v>145</v>
      </c>
      <c r="D50" s="1315" t="s">
        <v>1079</v>
      </c>
      <c r="E50" s="1286" t="s">
        <v>1160</v>
      </c>
      <c r="F50" s="1306" t="s">
        <v>1263</v>
      </c>
      <c r="G50" s="940" t="s">
        <v>1283</v>
      </c>
      <c r="H50" s="892" t="s">
        <v>1281</v>
      </c>
      <c r="I50" s="920" t="s">
        <v>242</v>
      </c>
      <c r="J50" s="901"/>
      <c r="K50" s="1328" t="s">
        <v>652</v>
      </c>
      <c r="L50" s="1336"/>
      <c r="M50" s="1334"/>
      <c r="N50" s="825"/>
      <c r="O50" s="825"/>
      <c r="P50" s="825"/>
      <c r="Q50" s="825"/>
      <c r="R50" s="825"/>
      <c r="S50" s="825"/>
    </row>
    <row r="51" spans="1:19" s="333" customFormat="1" ht="16.2" customHeight="1">
      <c r="A51" s="952"/>
      <c r="B51" s="1294"/>
      <c r="C51" s="1308"/>
      <c r="D51" s="1316"/>
      <c r="E51" s="1292"/>
      <c r="F51" s="1379"/>
      <c r="G51" s="824"/>
      <c r="H51" s="857"/>
      <c r="I51" s="916">
        <v>43907</v>
      </c>
      <c r="J51" s="818"/>
      <c r="K51" s="1329"/>
      <c r="L51" s="1318"/>
      <c r="M51" s="1320"/>
      <c r="N51" s="825"/>
      <c r="O51" s="825"/>
      <c r="P51" s="825"/>
      <c r="Q51" s="825"/>
      <c r="R51" s="825"/>
      <c r="S51" s="825"/>
    </row>
    <row r="52" spans="1:19" ht="16.2" customHeight="1">
      <c r="A52" s="1516" t="s">
        <v>45</v>
      </c>
      <c r="B52" s="1286" t="s">
        <v>755</v>
      </c>
      <c r="C52" s="1307" t="s">
        <v>46</v>
      </c>
      <c r="D52" s="1315" t="s">
        <v>1257</v>
      </c>
      <c r="E52" s="1286" t="s">
        <v>1160</v>
      </c>
      <c r="F52" s="1306" t="s">
        <v>724</v>
      </c>
      <c r="G52" s="940" t="s">
        <v>1283</v>
      </c>
      <c r="H52" s="892" t="s">
        <v>1281</v>
      </c>
      <c r="I52" s="920" t="s">
        <v>225</v>
      </c>
      <c r="J52" s="901"/>
      <c r="K52" s="1328" t="s">
        <v>652</v>
      </c>
      <c r="L52" s="1336"/>
      <c r="M52" s="1334"/>
    </row>
    <row r="53" spans="1:19" ht="16.2" customHeight="1">
      <c r="A53" s="1516"/>
      <c r="B53" s="1287"/>
      <c r="C53" s="1308"/>
      <c r="D53" s="1316"/>
      <c r="E53" s="1292"/>
      <c r="F53" s="1379"/>
      <c r="G53" s="824" t="s">
        <v>226</v>
      </c>
      <c r="H53" s="857"/>
      <c r="I53" s="916">
        <v>39339</v>
      </c>
      <c r="J53" s="908"/>
      <c r="K53" s="1329"/>
      <c r="L53" s="1318"/>
      <c r="M53" s="1320"/>
    </row>
    <row r="54" spans="1:19" ht="16.2" customHeight="1">
      <c r="A54" s="1516"/>
      <c r="B54" s="1286" t="s">
        <v>755</v>
      </c>
      <c r="C54" s="1307" t="s">
        <v>1310</v>
      </c>
      <c r="D54" s="1315" t="s">
        <v>1257</v>
      </c>
      <c r="E54" s="1286" t="s">
        <v>1160</v>
      </c>
      <c r="F54" s="1305" t="s">
        <v>1296</v>
      </c>
      <c r="G54" s="940"/>
      <c r="H54" s="892" t="s">
        <v>1281</v>
      </c>
      <c r="I54" s="920"/>
      <c r="J54" s="901"/>
      <c r="K54" s="1328" t="s">
        <v>652</v>
      </c>
      <c r="L54" s="1336"/>
      <c r="M54" s="1334"/>
    </row>
    <row r="55" spans="1:19" ht="16.2" customHeight="1">
      <c r="A55" s="1516"/>
      <c r="B55" s="1287"/>
      <c r="C55" s="1308"/>
      <c r="D55" s="1316"/>
      <c r="E55" s="1292"/>
      <c r="F55" s="1306"/>
      <c r="G55" s="824"/>
      <c r="H55" s="857"/>
      <c r="I55" s="927"/>
      <c r="J55" s="907"/>
      <c r="K55" s="1329"/>
      <c r="L55" s="1318"/>
      <c r="M55" s="1320"/>
    </row>
    <row r="56" spans="1:19" ht="16.2" customHeight="1">
      <c r="A56" s="952"/>
      <c r="B56" s="1499" t="s">
        <v>1700</v>
      </c>
      <c r="C56" s="1473" t="s">
        <v>1238</v>
      </c>
      <c r="D56" s="1489" t="s">
        <v>1258</v>
      </c>
      <c r="E56" s="1323" t="s">
        <v>97</v>
      </c>
      <c r="F56" s="1468" t="s">
        <v>1264</v>
      </c>
      <c r="G56" s="940" t="s">
        <v>1283</v>
      </c>
      <c r="H56" s="892" t="s">
        <v>1281</v>
      </c>
      <c r="I56" s="920" t="s">
        <v>543</v>
      </c>
      <c r="J56" s="901"/>
      <c r="K56" s="1383" t="s">
        <v>652</v>
      </c>
      <c r="L56" s="1336"/>
      <c r="M56" s="1334"/>
    </row>
    <row r="57" spans="1:19" ht="16.2" customHeight="1">
      <c r="A57" s="952"/>
      <c r="B57" s="1409"/>
      <c r="C57" s="1398"/>
      <c r="D57" s="1396"/>
      <c r="E57" s="1314"/>
      <c r="F57" s="1375"/>
      <c r="G57" s="940"/>
      <c r="H57" s="892"/>
      <c r="I57" s="923">
        <v>44278</v>
      </c>
      <c r="J57" s="904"/>
      <c r="K57" s="1384"/>
      <c r="L57" s="1317"/>
      <c r="M57" s="1319"/>
    </row>
    <row r="58" spans="1:19" ht="16.2" customHeight="1">
      <c r="A58" s="952"/>
      <c r="B58" s="1408" t="s">
        <v>1701</v>
      </c>
      <c r="C58" s="1398" t="s">
        <v>1239</v>
      </c>
      <c r="D58" s="1396" t="s">
        <v>1258</v>
      </c>
      <c r="E58" s="1314"/>
      <c r="F58" s="1375" t="s">
        <v>1265</v>
      </c>
      <c r="G58" s="860" t="s">
        <v>1283</v>
      </c>
      <c r="H58" s="861" t="s">
        <v>1281</v>
      </c>
      <c r="I58" s="925" t="s">
        <v>543</v>
      </c>
      <c r="J58" s="821"/>
      <c r="K58" s="1384"/>
      <c r="L58" s="1317"/>
      <c r="M58" s="1340"/>
    </row>
    <row r="59" spans="1:19" ht="16.2" customHeight="1">
      <c r="A59" s="952"/>
      <c r="B59" s="1409"/>
      <c r="C59" s="1398"/>
      <c r="D59" s="1396"/>
      <c r="E59" s="1314"/>
      <c r="F59" s="1375"/>
      <c r="G59" s="862"/>
      <c r="H59" s="863"/>
      <c r="I59" s="928">
        <v>44278</v>
      </c>
      <c r="J59" s="909"/>
      <c r="K59" s="1384"/>
      <c r="L59" s="1317"/>
      <c r="M59" s="1341"/>
    </row>
    <row r="60" spans="1:19" ht="16.2" customHeight="1">
      <c r="A60" s="952"/>
      <c r="B60" s="1408" t="s">
        <v>1702</v>
      </c>
      <c r="C60" s="1398" t="s">
        <v>1240</v>
      </c>
      <c r="D60" s="1396" t="s">
        <v>1258</v>
      </c>
      <c r="E60" s="1314"/>
      <c r="F60" s="1375" t="s">
        <v>1266</v>
      </c>
      <c r="G60" s="940" t="s">
        <v>1283</v>
      </c>
      <c r="H60" s="892" t="s">
        <v>1281</v>
      </c>
      <c r="I60" s="920" t="s">
        <v>543</v>
      </c>
      <c r="J60" s="901"/>
      <c r="K60" s="1384"/>
      <c r="L60" s="1317"/>
      <c r="M60" s="1319"/>
    </row>
    <row r="61" spans="1:19" ht="16.2" customHeight="1">
      <c r="A61" s="952"/>
      <c r="B61" s="1409"/>
      <c r="C61" s="1398"/>
      <c r="D61" s="1396"/>
      <c r="E61" s="1314"/>
      <c r="F61" s="1375"/>
      <c r="G61" s="940"/>
      <c r="H61" s="892"/>
      <c r="I61" s="923">
        <v>44278</v>
      </c>
      <c r="J61" s="904"/>
      <c r="K61" s="1384"/>
      <c r="L61" s="1317"/>
      <c r="M61" s="1319"/>
    </row>
    <row r="62" spans="1:19" s="332" customFormat="1" ht="16.2" customHeight="1">
      <c r="A62" s="952"/>
      <c r="B62" s="1408" t="s">
        <v>1703</v>
      </c>
      <c r="C62" s="1398" t="s">
        <v>1241</v>
      </c>
      <c r="D62" s="1396" t="s">
        <v>1257</v>
      </c>
      <c r="E62" s="1314"/>
      <c r="F62" s="1375" t="s">
        <v>1267</v>
      </c>
      <c r="G62" s="860"/>
      <c r="H62" s="861"/>
      <c r="I62" s="925" t="s">
        <v>543</v>
      </c>
      <c r="J62" s="821"/>
      <c r="K62" s="1384"/>
      <c r="L62" s="1317"/>
      <c r="M62" s="1340"/>
      <c r="N62" s="825"/>
      <c r="O62" s="825"/>
      <c r="P62" s="825"/>
      <c r="Q62" s="825"/>
      <c r="R62" s="825"/>
      <c r="S62" s="825"/>
    </row>
    <row r="63" spans="1:19" s="332" customFormat="1" ht="16.2" customHeight="1">
      <c r="A63" s="952"/>
      <c r="B63" s="1409"/>
      <c r="C63" s="1398"/>
      <c r="D63" s="1396"/>
      <c r="E63" s="1314"/>
      <c r="F63" s="1375"/>
      <c r="G63" s="862"/>
      <c r="H63" s="863"/>
      <c r="I63" s="928">
        <v>44278</v>
      </c>
      <c r="J63" s="909"/>
      <c r="K63" s="1384"/>
      <c r="L63" s="1317"/>
      <c r="M63" s="1341"/>
      <c r="N63" s="825"/>
      <c r="O63" s="825"/>
      <c r="P63" s="825"/>
      <c r="Q63" s="825"/>
      <c r="R63" s="825"/>
      <c r="S63" s="825"/>
    </row>
    <row r="64" spans="1:19" ht="16.2" customHeight="1">
      <c r="A64" s="952"/>
      <c r="B64" s="1408" t="s">
        <v>1704</v>
      </c>
      <c r="C64" s="1398" t="s">
        <v>1242</v>
      </c>
      <c r="D64" s="1396" t="s">
        <v>1258</v>
      </c>
      <c r="E64" s="1314"/>
      <c r="F64" s="1375" t="s">
        <v>615</v>
      </c>
      <c r="G64" s="940"/>
      <c r="H64" s="892" t="s">
        <v>1281</v>
      </c>
      <c r="I64" s="920"/>
      <c r="J64" s="901"/>
      <c r="K64" s="1384"/>
      <c r="L64" s="1317"/>
      <c r="M64" s="1319"/>
    </row>
    <row r="65" spans="1:19" ht="16.2" customHeight="1">
      <c r="A65" s="952"/>
      <c r="B65" s="1488"/>
      <c r="C65" s="1399"/>
      <c r="D65" s="1397"/>
      <c r="E65" s="1299"/>
      <c r="F65" s="1393"/>
      <c r="G65" s="824"/>
      <c r="H65" s="896"/>
      <c r="I65" s="916"/>
      <c r="J65" s="908"/>
      <c r="K65" s="1385"/>
      <c r="L65" s="1318"/>
      <c r="M65" s="1320"/>
    </row>
    <row r="66" spans="1:19" ht="16.2" customHeight="1">
      <c r="A66" s="952"/>
      <c r="B66" s="1286" t="s">
        <v>1152</v>
      </c>
      <c r="C66" s="1307" t="s">
        <v>56</v>
      </c>
      <c r="D66" s="1315" t="s">
        <v>1258</v>
      </c>
      <c r="E66" s="1299" t="s">
        <v>1295</v>
      </c>
      <c r="F66" s="1305" t="s">
        <v>57</v>
      </c>
      <c r="G66" s="940"/>
      <c r="H66" s="892" t="s">
        <v>1281</v>
      </c>
      <c r="I66" s="920"/>
      <c r="J66" s="901" t="s">
        <v>1278</v>
      </c>
      <c r="K66" s="1328"/>
      <c r="L66" s="1336" t="s">
        <v>655</v>
      </c>
      <c r="M66" s="1334"/>
    </row>
    <row r="67" spans="1:19" ht="16.2" customHeight="1">
      <c r="A67" s="952"/>
      <c r="B67" s="1292"/>
      <c r="C67" s="1308"/>
      <c r="D67" s="1316"/>
      <c r="E67" s="1292"/>
      <c r="F67" s="1306"/>
      <c r="G67" s="824"/>
      <c r="H67" s="896"/>
      <c r="I67" s="927"/>
      <c r="J67" s="907"/>
      <c r="K67" s="1329"/>
      <c r="L67" s="1318"/>
      <c r="M67" s="1320"/>
    </row>
    <row r="68" spans="1:19" s="333" customFormat="1" ht="16.2" customHeight="1">
      <c r="A68" s="952"/>
      <c r="B68" s="1487" t="s">
        <v>1118</v>
      </c>
      <c r="C68" s="1473" t="s">
        <v>544</v>
      </c>
      <c r="D68" s="1489" t="s">
        <v>1078</v>
      </c>
      <c r="E68" s="1401" t="s">
        <v>1160</v>
      </c>
      <c r="F68" s="1468" t="s">
        <v>1268</v>
      </c>
      <c r="G68" s="823" t="s">
        <v>1283</v>
      </c>
      <c r="H68" s="856" t="s">
        <v>1281</v>
      </c>
      <c r="I68" s="917"/>
      <c r="J68" s="819"/>
      <c r="K68" s="1328" t="s">
        <v>652</v>
      </c>
      <c r="L68" s="1336"/>
      <c r="M68" s="1334"/>
      <c r="N68" s="825"/>
      <c r="O68" s="825"/>
      <c r="P68" s="825"/>
      <c r="Q68" s="825"/>
      <c r="R68" s="825"/>
      <c r="S68" s="825"/>
    </row>
    <row r="69" spans="1:19" s="333" customFormat="1" ht="16.2" customHeight="1">
      <c r="A69" s="952"/>
      <c r="B69" s="1400"/>
      <c r="C69" s="1398"/>
      <c r="D69" s="1396"/>
      <c r="E69" s="1314"/>
      <c r="F69" s="1375"/>
      <c r="G69" s="940"/>
      <c r="H69" s="892"/>
      <c r="I69" s="920"/>
      <c r="J69" s="901"/>
      <c r="K69" s="1354"/>
      <c r="L69" s="1317"/>
      <c r="M69" s="1319"/>
      <c r="N69" s="825"/>
      <c r="O69" s="825"/>
      <c r="P69" s="825"/>
      <c r="Q69" s="825"/>
      <c r="R69" s="825"/>
      <c r="S69" s="825"/>
    </row>
    <row r="70" spans="1:19" s="333" customFormat="1" ht="16.2" customHeight="1">
      <c r="A70" s="952"/>
      <c r="B70" s="1410" t="s">
        <v>1119</v>
      </c>
      <c r="C70" s="1398" t="s">
        <v>1243</v>
      </c>
      <c r="D70" s="1396" t="s">
        <v>1258</v>
      </c>
      <c r="E70" s="1314"/>
      <c r="F70" s="1375" t="s">
        <v>571</v>
      </c>
      <c r="G70" s="860" t="s">
        <v>1283</v>
      </c>
      <c r="H70" s="861" t="s">
        <v>1281</v>
      </c>
      <c r="I70" s="925"/>
      <c r="J70" s="821"/>
      <c r="K70" s="1342" t="s">
        <v>652</v>
      </c>
      <c r="L70" s="1364"/>
      <c r="M70" s="1340"/>
      <c r="N70" s="825"/>
      <c r="O70" s="825"/>
      <c r="P70" s="825"/>
      <c r="Q70" s="825"/>
      <c r="R70" s="825"/>
      <c r="S70" s="825"/>
    </row>
    <row r="71" spans="1:19" s="333" customFormat="1" ht="16.2" customHeight="1">
      <c r="A71" s="952"/>
      <c r="B71" s="1400"/>
      <c r="C71" s="1398"/>
      <c r="D71" s="1396"/>
      <c r="E71" s="1314"/>
      <c r="F71" s="1375"/>
      <c r="G71" s="862"/>
      <c r="H71" s="863"/>
      <c r="I71" s="929"/>
      <c r="J71" s="822"/>
      <c r="K71" s="1343"/>
      <c r="L71" s="1365"/>
      <c r="M71" s="1341"/>
      <c r="N71" s="825"/>
      <c r="O71" s="825"/>
      <c r="P71" s="825"/>
      <c r="Q71" s="825"/>
      <c r="R71" s="825"/>
      <c r="S71" s="825"/>
    </row>
    <row r="72" spans="1:19" s="441" customFormat="1" ht="16.2" customHeight="1">
      <c r="A72" s="952"/>
      <c r="B72" s="1412" t="s">
        <v>1126</v>
      </c>
      <c r="C72" s="1398" t="s">
        <v>1244</v>
      </c>
      <c r="D72" s="1396" t="s">
        <v>1258</v>
      </c>
      <c r="E72" s="1314"/>
      <c r="F72" s="1375" t="s">
        <v>1064</v>
      </c>
      <c r="G72" s="940"/>
      <c r="H72" s="892"/>
      <c r="I72" s="920"/>
      <c r="J72" s="901"/>
      <c r="K72" s="1354" t="s">
        <v>652</v>
      </c>
      <c r="L72" s="1317"/>
      <c r="M72" s="1319"/>
      <c r="N72" s="825"/>
      <c r="O72" s="825"/>
      <c r="P72" s="825"/>
      <c r="Q72" s="825"/>
      <c r="R72" s="825"/>
      <c r="S72" s="825"/>
    </row>
    <row r="73" spans="1:19" s="441" customFormat="1" ht="16.2" customHeight="1">
      <c r="A73" s="952"/>
      <c r="B73" s="1412"/>
      <c r="C73" s="1398"/>
      <c r="D73" s="1396"/>
      <c r="E73" s="1314"/>
      <c r="F73" s="1375"/>
      <c r="G73" s="940"/>
      <c r="H73" s="892"/>
      <c r="I73" s="920"/>
      <c r="J73" s="901"/>
      <c r="K73" s="1354"/>
      <c r="L73" s="1317"/>
      <c r="M73" s="1319"/>
      <c r="N73" s="825"/>
      <c r="O73" s="825"/>
      <c r="P73" s="825"/>
      <c r="Q73" s="825"/>
      <c r="R73" s="825"/>
      <c r="S73" s="825"/>
    </row>
    <row r="74" spans="1:19" s="440" customFormat="1" ht="16.2" customHeight="1">
      <c r="A74" s="952"/>
      <c r="B74" s="1412" t="s">
        <v>1126</v>
      </c>
      <c r="C74" s="1398" t="s">
        <v>1245</v>
      </c>
      <c r="D74" s="1396" t="s">
        <v>1258</v>
      </c>
      <c r="E74" s="1314"/>
      <c r="F74" s="1375" t="s">
        <v>1064</v>
      </c>
      <c r="G74" s="860"/>
      <c r="H74" s="861" t="s">
        <v>1281</v>
      </c>
      <c r="I74" s="925"/>
      <c r="J74" s="821"/>
      <c r="K74" s="1342" t="s">
        <v>652</v>
      </c>
      <c r="L74" s="1394"/>
      <c r="M74" s="1319"/>
      <c r="N74" s="825"/>
      <c r="O74" s="825"/>
      <c r="P74" s="825"/>
      <c r="Q74" s="825"/>
      <c r="R74" s="825"/>
      <c r="S74" s="825"/>
    </row>
    <row r="75" spans="1:19" s="440" customFormat="1" ht="16.2" customHeight="1">
      <c r="A75" s="952"/>
      <c r="B75" s="1412"/>
      <c r="C75" s="1398"/>
      <c r="D75" s="1396"/>
      <c r="E75" s="1314"/>
      <c r="F75" s="1375"/>
      <c r="G75" s="862"/>
      <c r="H75" s="863"/>
      <c r="I75" s="929"/>
      <c r="J75" s="822"/>
      <c r="K75" s="1343"/>
      <c r="L75" s="1395"/>
      <c r="M75" s="1319"/>
      <c r="N75" s="825"/>
      <c r="O75" s="825"/>
      <c r="P75" s="825"/>
      <c r="Q75" s="825"/>
      <c r="R75" s="825"/>
      <c r="S75" s="825"/>
    </row>
    <row r="76" spans="1:19" s="441" customFormat="1" ht="16.2" customHeight="1">
      <c r="A76" s="952"/>
      <c r="B76" s="1400">
        <v>170</v>
      </c>
      <c r="C76" s="1398" t="s">
        <v>1246</v>
      </c>
      <c r="D76" s="1396" t="s">
        <v>1258</v>
      </c>
      <c r="E76" s="1314"/>
      <c r="F76" s="1375" t="s">
        <v>1065</v>
      </c>
      <c r="G76" s="860"/>
      <c r="H76" s="861"/>
      <c r="I76" s="925"/>
      <c r="J76" s="821"/>
      <c r="K76" s="1342" t="s">
        <v>652</v>
      </c>
      <c r="L76" s="1364"/>
      <c r="M76" s="1340"/>
      <c r="N76" s="825"/>
      <c r="O76" s="825"/>
      <c r="P76" s="825"/>
      <c r="Q76" s="825"/>
      <c r="R76" s="825"/>
      <c r="S76" s="825"/>
    </row>
    <row r="77" spans="1:19" s="441" customFormat="1" ht="16.2" customHeight="1">
      <c r="A77" s="952"/>
      <c r="B77" s="1400"/>
      <c r="C77" s="1398"/>
      <c r="D77" s="1396"/>
      <c r="E77" s="1314"/>
      <c r="F77" s="1375"/>
      <c r="G77" s="862"/>
      <c r="H77" s="863"/>
      <c r="I77" s="929"/>
      <c r="J77" s="822"/>
      <c r="K77" s="1343"/>
      <c r="L77" s="1365"/>
      <c r="M77" s="1341"/>
      <c r="N77" s="825"/>
      <c r="O77" s="825"/>
      <c r="P77" s="825"/>
      <c r="Q77" s="825"/>
      <c r="R77" s="825"/>
      <c r="S77" s="825"/>
    </row>
    <row r="78" spans="1:19" ht="16.2" customHeight="1">
      <c r="A78" s="952"/>
      <c r="B78" s="1485"/>
      <c r="C78" s="1398" t="s">
        <v>1247</v>
      </c>
      <c r="D78" s="1396"/>
      <c r="E78" s="1314"/>
      <c r="F78" s="1375" t="s">
        <v>614</v>
      </c>
      <c r="G78" s="940" t="s">
        <v>1283</v>
      </c>
      <c r="H78" s="892" t="s">
        <v>1281</v>
      </c>
      <c r="I78" s="920"/>
      <c r="J78" s="901"/>
      <c r="K78" s="1354" t="s">
        <v>652</v>
      </c>
      <c r="L78" s="1317"/>
      <c r="M78" s="1319"/>
    </row>
    <row r="79" spans="1:19" ht="16.2" customHeight="1">
      <c r="A79" s="952"/>
      <c r="B79" s="1486"/>
      <c r="C79" s="1399"/>
      <c r="D79" s="1397"/>
      <c r="E79" s="1299"/>
      <c r="F79" s="1393"/>
      <c r="G79" s="824"/>
      <c r="H79" s="857"/>
      <c r="I79" s="918"/>
      <c r="J79" s="818"/>
      <c r="K79" s="1329"/>
      <c r="L79" s="1318"/>
      <c r="M79" s="1320"/>
    </row>
    <row r="80" spans="1:19" s="490" customFormat="1" ht="16.2" customHeight="1">
      <c r="A80" s="952"/>
      <c r="B80" s="1411" t="s">
        <v>1122</v>
      </c>
      <c r="C80" s="1307" t="s">
        <v>545</v>
      </c>
      <c r="D80" s="1315" t="s">
        <v>1077</v>
      </c>
      <c r="E80" s="1286" t="s">
        <v>1160</v>
      </c>
      <c r="F80" s="1305" t="s">
        <v>560</v>
      </c>
      <c r="G80" s="940" t="s">
        <v>1283</v>
      </c>
      <c r="H80" s="892"/>
      <c r="I80" s="920"/>
      <c r="J80" s="901"/>
      <c r="K80" s="1328" t="s">
        <v>652</v>
      </c>
      <c r="L80" s="1336"/>
      <c r="M80" s="1334"/>
      <c r="N80" s="825"/>
      <c r="O80" s="825"/>
      <c r="P80" s="825"/>
      <c r="Q80" s="825"/>
      <c r="R80" s="825"/>
      <c r="S80" s="825"/>
    </row>
    <row r="81" spans="1:19" s="490" customFormat="1" ht="16.2" customHeight="1">
      <c r="A81" s="952"/>
      <c r="B81" s="1294"/>
      <c r="C81" s="1308"/>
      <c r="D81" s="1316"/>
      <c r="E81" s="1292"/>
      <c r="F81" s="1306"/>
      <c r="G81" s="824"/>
      <c r="H81" s="857"/>
      <c r="I81" s="918"/>
      <c r="J81" s="818"/>
      <c r="K81" s="1329"/>
      <c r="L81" s="1318"/>
      <c r="M81" s="1320"/>
      <c r="N81" s="825"/>
      <c r="O81" s="825"/>
      <c r="P81" s="825"/>
      <c r="Q81" s="825"/>
      <c r="R81" s="825"/>
      <c r="S81" s="825"/>
    </row>
    <row r="82" spans="1:19" ht="16.2" customHeight="1">
      <c r="A82" s="952"/>
      <c r="B82" s="1474" t="s">
        <v>1126</v>
      </c>
      <c r="C82" s="1382" t="s">
        <v>542</v>
      </c>
      <c r="D82" s="1331" t="s">
        <v>1258</v>
      </c>
      <c r="E82" s="1314" t="s">
        <v>97</v>
      </c>
      <c r="F82" s="1305" t="s">
        <v>594</v>
      </c>
      <c r="G82" s="940" t="s">
        <v>1282</v>
      </c>
      <c r="H82" s="892"/>
      <c r="I82" s="920" t="s">
        <v>227</v>
      </c>
      <c r="J82" s="901"/>
      <c r="K82" s="1328" t="s">
        <v>653</v>
      </c>
      <c r="L82" s="1335"/>
      <c r="M82" s="1334"/>
    </row>
    <row r="83" spans="1:19" ht="16.2" customHeight="1">
      <c r="A83" s="952"/>
      <c r="B83" s="1474"/>
      <c r="C83" s="1382"/>
      <c r="D83" s="1331"/>
      <c r="E83" s="1314"/>
      <c r="F83" s="1305"/>
      <c r="G83" s="940"/>
      <c r="H83" s="892"/>
      <c r="I83" s="923">
        <v>42851</v>
      </c>
      <c r="J83" s="901"/>
      <c r="K83" s="1354"/>
      <c r="L83" s="1335"/>
      <c r="M83" s="1319"/>
    </row>
    <row r="84" spans="1:19" ht="16.2" customHeight="1">
      <c r="A84" s="952"/>
      <c r="B84" s="1390"/>
      <c r="C84" s="1453"/>
      <c r="D84" s="1315"/>
      <c r="E84" s="1299"/>
      <c r="F84" s="1306"/>
      <c r="G84" s="824"/>
      <c r="H84" s="857"/>
      <c r="I84" s="916"/>
      <c r="J84" s="908"/>
      <c r="K84" s="1329"/>
      <c r="L84" s="1335"/>
      <c r="M84" s="1320"/>
    </row>
    <row r="85" spans="1:19" ht="16.2" customHeight="1">
      <c r="A85" s="952"/>
      <c r="B85" s="1387">
        <v>220</v>
      </c>
      <c r="C85" s="1388" t="s">
        <v>243</v>
      </c>
      <c r="D85" s="1325" t="s">
        <v>1258</v>
      </c>
      <c r="E85" s="1401" t="s">
        <v>1160</v>
      </c>
      <c r="F85" s="1419" t="s">
        <v>565</v>
      </c>
      <c r="G85" s="823"/>
      <c r="H85" s="856"/>
      <c r="I85" s="930" t="s">
        <v>245</v>
      </c>
      <c r="J85" s="910"/>
      <c r="K85" s="1328" t="s">
        <v>653</v>
      </c>
      <c r="L85" s="1336"/>
      <c r="M85" s="1334"/>
    </row>
    <row r="86" spans="1:19" ht="16.2" customHeight="1">
      <c r="A86" s="952"/>
      <c r="B86" s="1293"/>
      <c r="C86" s="1389"/>
      <c r="D86" s="1315"/>
      <c r="E86" s="1299"/>
      <c r="F86" s="1415"/>
      <c r="G86" s="824"/>
      <c r="H86" s="857"/>
      <c r="I86" s="916">
        <v>43916</v>
      </c>
      <c r="J86" s="908"/>
      <c r="K86" s="1329"/>
      <c r="L86" s="1318"/>
      <c r="M86" s="1319"/>
    </row>
    <row r="87" spans="1:19" s="86" customFormat="1" ht="16.2" customHeight="1">
      <c r="A87" s="952"/>
      <c r="B87" s="1502">
        <v>230</v>
      </c>
      <c r="C87" s="1497" t="s">
        <v>244</v>
      </c>
      <c r="D87" s="1331" t="s">
        <v>1258</v>
      </c>
      <c r="E87" s="1401" t="s">
        <v>1160</v>
      </c>
      <c r="F87" s="1305" t="s">
        <v>1317</v>
      </c>
      <c r="G87" s="940"/>
      <c r="H87" s="892"/>
      <c r="I87" s="923" t="s">
        <v>246</v>
      </c>
      <c r="J87" s="904"/>
      <c r="K87" s="1328" t="s">
        <v>654</v>
      </c>
      <c r="L87" s="1336"/>
      <c r="M87" s="1334"/>
    </row>
    <row r="88" spans="1:19" s="86" customFormat="1" ht="16.2" customHeight="1">
      <c r="A88" s="952"/>
      <c r="B88" s="1502"/>
      <c r="C88" s="1497"/>
      <c r="D88" s="1331"/>
      <c r="E88" s="1299"/>
      <c r="F88" s="1306"/>
      <c r="G88" s="940"/>
      <c r="H88" s="892"/>
      <c r="I88" s="923">
        <v>43916</v>
      </c>
      <c r="J88" s="904"/>
      <c r="K88" s="1329"/>
      <c r="L88" s="1318"/>
      <c r="M88" s="1319"/>
    </row>
    <row r="89" spans="1:19" s="333" customFormat="1" ht="16.2" customHeight="1">
      <c r="A89" s="952"/>
      <c r="B89" s="1304" t="s">
        <v>1126</v>
      </c>
      <c r="C89" s="1308" t="s">
        <v>667</v>
      </c>
      <c r="D89" s="1316"/>
      <c r="E89" s="1286" t="s">
        <v>1160</v>
      </c>
      <c r="F89" s="1379" t="s">
        <v>1298</v>
      </c>
      <c r="G89" s="823"/>
      <c r="H89" s="856"/>
      <c r="I89" s="917" t="s">
        <v>1102</v>
      </c>
      <c r="J89" s="819"/>
      <c r="K89" s="1328" t="s">
        <v>652</v>
      </c>
      <c r="L89" s="1336"/>
      <c r="M89" s="1334"/>
      <c r="N89" s="825"/>
      <c r="O89" s="825"/>
      <c r="P89" s="825"/>
      <c r="Q89" s="825"/>
      <c r="R89" s="825"/>
      <c r="S89" s="825"/>
    </row>
    <row r="90" spans="1:19" s="333" customFormat="1" ht="16.2" customHeight="1">
      <c r="A90" s="952"/>
      <c r="B90" s="1304"/>
      <c r="C90" s="1308"/>
      <c r="D90" s="1316"/>
      <c r="E90" s="1292"/>
      <c r="F90" s="1379"/>
      <c r="G90" s="824"/>
      <c r="H90" s="857"/>
      <c r="I90" s="916">
        <v>39751</v>
      </c>
      <c r="J90" s="818"/>
      <c r="K90" s="1329"/>
      <c r="L90" s="1318"/>
      <c r="M90" s="1320"/>
      <c r="N90" s="825"/>
      <c r="O90" s="825"/>
      <c r="P90" s="825"/>
      <c r="Q90" s="825"/>
      <c r="R90" s="825"/>
      <c r="S90" s="825"/>
    </row>
    <row r="91" spans="1:19" s="86" customFormat="1" ht="16.2" customHeight="1">
      <c r="A91" s="955"/>
      <c r="B91" s="1402" t="s">
        <v>1126</v>
      </c>
      <c r="C91" s="1388" t="s">
        <v>320</v>
      </c>
      <c r="D91" s="1490" t="s">
        <v>1099</v>
      </c>
      <c r="E91" s="1323" t="s">
        <v>97</v>
      </c>
      <c r="F91" s="1373" t="s">
        <v>595</v>
      </c>
      <c r="G91" s="823"/>
      <c r="H91" s="856"/>
      <c r="I91" s="930"/>
      <c r="J91" s="910"/>
      <c r="K91" s="1328" t="s">
        <v>652</v>
      </c>
      <c r="L91" s="1336"/>
      <c r="M91" s="1334"/>
    </row>
    <row r="92" spans="1:19" s="86" customFormat="1" ht="16.2" customHeight="1">
      <c r="A92" s="949"/>
      <c r="B92" s="1390"/>
      <c r="C92" s="1389"/>
      <c r="D92" s="1315"/>
      <c r="E92" s="1299"/>
      <c r="F92" s="1306"/>
      <c r="G92" s="824"/>
      <c r="H92" s="857"/>
      <c r="I92" s="916"/>
      <c r="J92" s="908"/>
      <c r="K92" s="1329"/>
      <c r="L92" s="1318"/>
      <c r="M92" s="1320"/>
    </row>
    <row r="93" spans="1:19" s="86" customFormat="1" ht="16.2" customHeight="1">
      <c r="A93" s="1516" t="s">
        <v>45</v>
      </c>
      <c r="B93" s="1402" t="s">
        <v>1126</v>
      </c>
      <c r="C93" s="1388" t="s">
        <v>665</v>
      </c>
      <c r="D93" s="1325" t="s">
        <v>1258</v>
      </c>
      <c r="E93" s="1323" t="s">
        <v>1100</v>
      </c>
      <c r="F93" s="1373" t="s">
        <v>1127</v>
      </c>
      <c r="G93" s="823"/>
      <c r="H93" s="856"/>
      <c r="I93" s="930" t="s">
        <v>1096</v>
      </c>
      <c r="J93" s="910"/>
      <c r="K93" s="1328" t="s">
        <v>1713</v>
      </c>
      <c r="L93" s="1336"/>
      <c r="M93" s="1334"/>
    </row>
    <row r="94" spans="1:19" s="86" customFormat="1" ht="16.2" customHeight="1">
      <c r="A94" s="1516"/>
      <c r="B94" s="1390"/>
      <c r="C94" s="1389"/>
      <c r="D94" s="1315"/>
      <c r="E94" s="1299"/>
      <c r="F94" s="1306"/>
      <c r="G94" s="824"/>
      <c r="H94" s="857"/>
      <c r="I94" s="916">
        <v>44181</v>
      </c>
      <c r="J94" s="908"/>
      <c r="K94" s="1329"/>
      <c r="L94" s="1318"/>
      <c r="M94" s="1320"/>
    </row>
    <row r="95" spans="1:19" s="86" customFormat="1" ht="16.2" customHeight="1">
      <c r="A95" s="1516"/>
      <c r="B95" s="1402" t="s">
        <v>1126</v>
      </c>
      <c r="C95" s="1388" t="s">
        <v>666</v>
      </c>
      <c r="D95" s="1325" t="s">
        <v>1258</v>
      </c>
      <c r="E95" s="1323" t="s">
        <v>97</v>
      </c>
      <c r="F95" s="1373" t="s">
        <v>1128</v>
      </c>
      <c r="G95" s="823"/>
      <c r="H95" s="856"/>
      <c r="I95" s="930" t="s">
        <v>1097</v>
      </c>
      <c r="J95" s="910"/>
      <c r="K95" s="1328" t="s">
        <v>1713</v>
      </c>
      <c r="L95" s="1336"/>
      <c r="M95" s="1334"/>
    </row>
    <row r="96" spans="1:19" s="86" customFormat="1" ht="16.2" customHeight="1">
      <c r="A96" s="1516"/>
      <c r="B96" s="1390"/>
      <c r="C96" s="1389"/>
      <c r="D96" s="1315"/>
      <c r="E96" s="1299"/>
      <c r="F96" s="1306"/>
      <c r="G96" s="824"/>
      <c r="H96" s="857"/>
      <c r="I96" s="916">
        <v>44181</v>
      </c>
      <c r="J96" s="908"/>
      <c r="K96" s="1329"/>
      <c r="L96" s="1318"/>
      <c r="M96" s="1320"/>
    </row>
    <row r="97" spans="1:19" s="86" customFormat="1" ht="16.2" customHeight="1">
      <c r="A97" s="949"/>
      <c r="B97" s="1500"/>
      <c r="C97" s="1497" t="s">
        <v>671</v>
      </c>
      <c r="D97" s="1331" t="s">
        <v>1257</v>
      </c>
      <c r="E97" s="1309" t="s">
        <v>1160</v>
      </c>
      <c r="F97" s="1305" t="s">
        <v>1129</v>
      </c>
      <c r="G97" s="940" t="s">
        <v>1283</v>
      </c>
      <c r="H97" s="892"/>
      <c r="I97" s="923"/>
      <c r="J97" s="904"/>
      <c r="K97" s="1354" t="s">
        <v>1713</v>
      </c>
      <c r="L97" s="1317"/>
      <c r="M97" s="1334"/>
    </row>
    <row r="98" spans="1:19" s="86" customFormat="1" ht="16.2" customHeight="1" thickBot="1">
      <c r="A98" s="954"/>
      <c r="B98" s="1501"/>
      <c r="C98" s="1498"/>
      <c r="D98" s="1434"/>
      <c r="E98" s="1403"/>
      <c r="F98" s="1431"/>
      <c r="G98" s="942"/>
      <c r="H98" s="859"/>
      <c r="I98" s="924"/>
      <c r="J98" s="905"/>
      <c r="K98" s="1362"/>
      <c r="L98" s="1363"/>
      <c r="M98" s="1367"/>
    </row>
    <row r="99" spans="1:19" s="333" customFormat="1" ht="16.2" customHeight="1" thickTop="1">
      <c r="A99" s="953"/>
      <c r="B99" s="1495"/>
      <c r="C99" s="1307" t="s">
        <v>1311</v>
      </c>
      <c r="D99" s="1315" t="s">
        <v>1258</v>
      </c>
      <c r="E99" s="1286" t="s">
        <v>1160</v>
      </c>
      <c r="F99" s="1305" t="s">
        <v>1313</v>
      </c>
      <c r="G99" s="940" t="s">
        <v>1283</v>
      </c>
      <c r="H99" s="892" t="s">
        <v>1279</v>
      </c>
      <c r="I99" s="920" t="s">
        <v>242</v>
      </c>
      <c r="J99" s="901"/>
      <c r="K99" s="1354" t="s">
        <v>652</v>
      </c>
      <c r="L99" s="1317"/>
      <c r="M99" s="1319"/>
      <c r="N99" s="825"/>
      <c r="O99" s="825"/>
      <c r="P99" s="825"/>
      <c r="Q99" s="825"/>
      <c r="R99" s="825"/>
      <c r="S99" s="825"/>
    </row>
    <row r="100" spans="1:19" s="333" customFormat="1" ht="16.2" customHeight="1">
      <c r="A100" s="952"/>
      <c r="B100" s="1496"/>
      <c r="C100" s="1308"/>
      <c r="D100" s="1316"/>
      <c r="E100" s="1292"/>
      <c r="F100" s="1306"/>
      <c r="G100" s="824"/>
      <c r="H100" s="857"/>
      <c r="I100" s="916">
        <v>43907</v>
      </c>
      <c r="J100" s="818"/>
      <c r="K100" s="1329"/>
      <c r="L100" s="1318"/>
      <c r="M100" s="1320"/>
      <c r="N100" s="825"/>
      <c r="O100" s="825"/>
      <c r="P100" s="825"/>
      <c r="Q100" s="825"/>
      <c r="R100" s="825"/>
      <c r="S100" s="825"/>
    </row>
    <row r="101" spans="1:19" s="333" customFormat="1" ht="16.2" customHeight="1">
      <c r="A101" s="1516" t="s">
        <v>1288</v>
      </c>
      <c r="B101" s="1293">
        <v>250</v>
      </c>
      <c r="C101" s="1307" t="s">
        <v>148</v>
      </c>
      <c r="D101" s="1315" t="s">
        <v>1258</v>
      </c>
      <c r="E101" s="1286" t="s">
        <v>1160</v>
      </c>
      <c r="F101" s="1305" t="s">
        <v>1312</v>
      </c>
      <c r="G101" s="940" t="s">
        <v>1282</v>
      </c>
      <c r="H101" s="892" t="s">
        <v>1281</v>
      </c>
      <c r="I101" s="920" t="s">
        <v>209</v>
      </c>
      <c r="J101" s="901"/>
      <c r="K101" s="1337" t="s">
        <v>653</v>
      </c>
      <c r="L101" s="1335"/>
      <c r="M101" s="1334"/>
      <c r="N101" s="825"/>
      <c r="O101" s="825"/>
      <c r="P101" s="825"/>
      <c r="Q101" s="825"/>
      <c r="R101" s="825"/>
      <c r="S101" s="825"/>
    </row>
    <row r="102" spans="1:19" s="333" customFormat="1" ht="16.2" customHeight="1">
      <c r="A102" s="1516"/>
      <c r="B102" s="1293"/>
      <c r="C102" s="1307"/>
      <c r="D102" s="1315"/>
      <c r="E102" s="1299"/>
      <c r="F102" s="1305"/>
      <c r="G102" s="940"/>
      <c r="H102" s="892"/>
      <c r="I102" s="931">
        <v>42356</v>
      </c>
      <c r="J102" s="901"/>
      <c r="K102" s="1337"/>
      <c r="L102" s="1335"/>
      <c r="M102" s="1319"/>
      <c r="N102" s="825"/>
      <c r="O102" s="825"/>
      <c r="P102" s="825"/>
      <c r="Q102" s="825"/>
      <c r="R102" s="825"/>
      <c r="S102" s="825"/>
    </row>
    <row r="103" spans="1:19" s="333" customFormat="1" ht="16.2" customHeight="1">
      <c r="A103" s="952"/>
      <c r="B103" s="1294"/>
      <c r="C103" s="1308"/>
      <c r="D103" s="1316"/>
      <c r="E103" s="1292"/>
      <c r="F103" s="1306"/>
      <c r="G103" s="824"/>
      <c r="H103" s="857"/>
      <c r="I103" s="916"/>
      <c r="J103" s="908"/>
      <c r="K103" s="1337"/>
      <c r="L103" s="1335"/>
      <c r="M103" s="1320"/>
      <c r="N103" s="825"/>
      <c r="O103" s="825"/>
      <c r="P103" s="825"/>
      <c r="Q103" s="825"/>
      <c r="R103" s="825"/>
      <c r="S103" s="825"/>
    </row>
    <row r="104" spans="1:19" s="333" customFormat="1" ht="16.2" customHeight="1">
      <c r="A104" s="952"/>
      <c r="B104" s="1294">
        <v>270</v>
      </c>
      <c r="C104" s="1308" t="s">
        <v>407</v>
      </c>
      <c r="D104" s="1316" t="s">
        <v>1081</v>
      </c>
      <c r="E104" s="1292" t="s">
        <v>493</v>
      </c>
      <c r="F104" s="1379" t="s">
        <v>596</v>
      </c>
      <c r="G104" s="823"/>
      <c r="H104" s="856"/>
      <c r="I104" s="917"/>
      <c r="J104" s="819"/>
      <c r="K104" s="1337" t="s">
        <v>653</v>
      </c>
      <c r="L104" s="1335"/>
      <c r="M104" s="1334"/>
      <c r="N104" s="825"/>
      <c r="O104" s="825"/>
      <c r="P104" s="825"/>
      <c r="Q104" s="825"/>
      <c r="R104" s="825"/>
      <c r="S104" s="825"/>
    </row>
    <row r="105" spans="1:19" s="333" customFormat="1" ht="16.2" customHeight="1">
      <c r="A105" s="952"/>
      <c r="B105" s="1294"/>
      <c r="C105" s="1308"/>
      <c r="D105" s="1316"/>
      <c r="E105" s="1292"/>
      <c r="F105" s="1379"/>
      <c r="G105" s="824"/>
      <c r="H105" s="857"/>
      <c r="I105" s="918"/>
      <c r="J105" s="818"/>
      <c r="K105" s="1337"/>
      <c r="L105" s="1335"/>
      <c r="M105" s="1320"/>
      <c r="N105" s="825"/>
      <c r="O105" s="825"/>
      <c r="P105" s="825"/>
      <c r="Q105" s="825"/>
      <c r="R105" s="825"/>
      <c r="S105" s="825"/>
    </row>
    <row r="106" spans="1:19" s="333" customFormat="1" ht="16.2" customHeight="1">
      <c r="A106" s="952"/>
      <c r="B106" s="1304" t="s">
        <v>1126</v>
      </c>
      <c r="C106" s="1308" t="s">
        <v>413</v>
      </c>
      <c r="D106" s="1316" t="s">
        <v>1088</v>
      </c>
      <c r="E106" s="1292" t="s">
        <v>493</v>
      </c>
      <c r="F106" s="1379" t="s">
        <v>1297</v>
      </c>
      <c r="G106" s="823"/>
      <c r="H106" s="856"/>
      <c r="I106" s="917"/>
      <c r="J106" s="819"/>
      <c r="K106" s="1337" t="s">
        <v>652</v>
      </c>
      <c r="L106" s="1335"/>
      <c r="M106" s="1334"/>
      <c r="N106" s="825"/>
      <c r="O106" s="825"/>
      <c r="P106" s="825"/>
      <c r="Q106" s="825"/>
      <c r="R106" s="825"/>
      <c r="S106" s="825"/>
    </row>
    <row r="107" spans="1:19" s="333" customFormat="1" ht="16.2" customHeight="1">
      <c r="A107" s="952"/>
      <c r="B107" s="1304"/>
      <c r="C107" s="1308"/>
      <c r="D107" s="1316"/>
      <c r="E107" s="1292"/>
      <c r="F107" s="1379"/>
      <c r="G107" s="824"/>
      <c r="H107" s="857"/>
      <c r="I107" s="918"/>
      <c r="J107" s="818"/>
      <c r="K107" s="1337"/>
      <c r="L107" s="1335"/>
      <c r="M107" s="1320"/>
      <c r="N107" s="825"/>
      <c r="O107" s="825"/>
      <c r="P107" s="825"/>
      <c r="Q107" s="825"/>
      <c r="R107" s="825"/>
      <c r="S107" s="825"/>
    </row>
    <row r="108" spans="1:19" s="333" customFormat="1" ht="16.2" customHeight="1">
      <c r="A108" s="952"/>
      <c r="B108" s="1294">
        <v>280</v>
      </c>
      <c r="C108" s="1308" t="s">
        <v>414</v>
      </c>
      <c r="D108" s="1316" t="s">
        <v>1089</v>
      </c>
      <c r="E108" s="1287" t="s">
        <v>1160</v>
      </c>
      <c r="F108" s="1379" t="s">
        <v>597</v>
      </c>
      <c r="G108" s="823"/>
      <c r="H108" s="856"/>
      <c r="I108" s="917"/>
      <c r="J108" s="819"/>
      <c r="K108" s="1337" t="s">
        <v>653</v>
      </c>
      <c r="L108" s="1335"/>
      <c r="M108" s="1334"/>
      <c r="N108" s="825"/>
      <c r="O108" s="825"/>
      <c r="P108" s="825"/>
      <c r="Q108" s="825"/>
      <c r="R108" s="825"/>
      <c r="S108" s="825"/>
    </row>
    <row r="109" spans="1:19" s="333" customFormat="1" ht="16.2" customHeight="1">
      <c r="A109" s="952"/>
      <c r="B109" s="1294"/>
      <c r="C109" s="1308"/>
      <c r="D109" s="1316"/>
      <c r="E109" s="1292"/>
      <c r="F109" s="1379"/>
      <c r="G109" s="824"/>
      <c r="H109" s="857"/>
      <c r="I109" s="918"/>
      <c r="J109" s="818"/>
      <c r="K109" s="1337"/>
      <c r="L109" s="1335"/>
      <c r="M109" s="1320"/>
      <c r="N109" s="825"/>
      <c r="O109" s="825"/>
      <c r="P109" s="825"/>
      <c r="Q109" s="825"/>
      <c r="R109" s="825"/>
      <c r="S109" s="825"/>
    </row>
    <row r="110" spans="1:19" s="333" customFormat="1" ht="16.2" customHeight="1">
      <c r="A110" s="952"/>
      <c r="B110" s="1294">
        <v>290</v>
      </c>
      <c r="C110" s="1308" t="s">
        <v>365</v>
      </c>
      <c r="D110" s="1316" t="s">
        <v>1080</v>
      </c>
      <c r="E110" s="1292" t="s">
        <v>493</v>
      </c>
      <c r="F110" s="1379" t="s">
        <v>598</v>
      </c>
      <c r="G110" s="823"/>
      <c r="H110" s="856"/>
      <c r="I110" s="917"/>
      <c r="J110" s="819"/>
      <c r="K110" s="1337" t="s">
        <v>653</v>
      </c>
      <c r="L110" s="1335"/>
      <c r="M110" s="1334"/>
      <c r="N110" s="825"/>
      <c r="O110" s="825"/>
      <c r="P110" s="825"/>
      <c r="Q110" s="825"/>
      <c r="R110" s="825"/>
      <c r="S110" s="825"/>
    </row>
    <row r="111" spans="1:19" s="333" customFormat="1" ht="16.2" customHeight="1">
      <c r="A111" s="952"/>
      <c r="B111" s="1294"/>
      <c r="C111" s="1308"/>
      <c r="D111" s="1316"/>
      <c r="E111" s="1292"/>
      <c r="F111" s="1379"/>
      <c r="G111" s="824"/>
      <c r="H111" s="857"/>
      <c r="I111" s="918"/>
      <c r="J111" s="818"/>
      <c r="K111" s="1337"/>
      <c r="L111" s="1335"/>
      <c r="M111" s="1320"/>
      <c r="N111" s="825"/>
      <c r="O111" s="825"/>
      <c r="P111" s="825"/>
      <c r="Q111" s="825"/>
      <c r="R111" s="825"/>
      <c r="S111" s="825"/>
    </row>
    <row r="112" spans="1:19" s="333" customFormat="1" ht="16.2" customHeight="1">
      <c r="A112" s="952"/>
      <c r="B112" s="1304" t="s">
        <v>1126</v>
      </c>
      <c r="C112" s="1308" t="s">
        <v>556</v>
      </c>
      <c r="D112" s="1316" t="s">
        <v>1069</v>
      </c>
      <c r="E112" s="1287" t="s">
        <v>1160</v>
      </c>
      <c r="F112" s="1373" t="s">
        <v>599</v>
      </c>
      <c r="G112" s="823"/>
      <c r="H112" s="856"/>
      <c r="I112" s="917"/>
      <c r="J112" s="819"/>
      <c r="K112" s="1337" t="s">
        <v>653</v>
      </c>
      <c r="L112" s="1335"/>
      <c r="M112" s="1334"/>
      <c r="N112" s="825"/>
      <c r="O112" s="825"/>
      <c r="P112" s="825"/>
      <c r="Q112" s="825"/>
      <c r="R112" s="825"/>
      <c r="S112" s="825"/>
    </row>
    <row r="113" spans="1:19" s="333" customFormat="1" ht="16.2" customHeight="1">
      <c r="A113" s="952"/>
      <c r="B113" s="1304"/>
      <c r="C113" s="1308"/>
      <c r="D113" s="1316"/>
      <c r="E113" s="1292"/>
      <c r="F113" s="1306"/>
      <c r="G113" s="943"/>
      <c r="H113" s="857"/>
      <c r="I113" s="916"/>
      <c r="J113" s="908"/>
      <c r="K113" s="1337"/>
      <c r="L113" s="1335"/>
      <c r="M113" s="1320"/>
      <c r="N113" s="825"/>
      <c r="O113" s="825"/>
      <c r="P113" s="825"/>
      <c r="Q113" s="825"/>
      <c r="R113" s="825"/>
      <c r="S113" s="825"/>
    </row>
    <row r="114" spans="1:19" s="333" customFormat="1" ht="16.2" customHeight="1">
      <c r="A114" s="952"/>
      <c r="B114" s="1304" t="s">
        <v>1126</v>
      </c>
      <c r="C114" s="1307" t="s">
        <v>664</v>
      </c>
      <c r="D114" s="1315" t="s">
        <v>1258</v>
      </c>
      <c r="E114" s="1287" t="s">
        <v>1160</v>
      </c>
      <c r="F114" s="1306" t="s">
        <v>1130</v>
      </c>
      <c r="G114" s="940"/>
      <c r="H114" s="892"/>
      <c r="I114" s="920" t="s">
        <v>1101</v>
      </c>
      <c r="J114" s="901"/>
      <c r="K114" s="1337" t="s">
        <v>652</v>
      </c>
      <c r="L114" s="1335"/>
      <c r="M114" s="1319"/>
      <c r="N114" s="825"/>
      <c r="O114" s="825"/>
      <c r="P114" s="825"/>
      <c r="Q114" s="825"/>
      <c r="R114" s="825"/>
      <c r="S114" s="825"/>
    </row>
    <row r="115" spans="1:19" s="333" customFormat="1" ht="16.2" customHeight="1">
      <c r="A115" s="952"/>
      <c r="B115" s="1304"/>
      <c r="C115" s="1308"/>
      <c r="D115" s="1316"/>
      <c r="E115" s="1292"/>
      <c r="F115" s="1379"/>
      <c r="G115" s="824"/>
      <c r="H115" s="857"/>
      <c r="I115" s="916">
        <v>41359</v>
      </c>
      <c r="J115" s="818"/>
      <c r="K115" s="1337"/>
      <c r="L115" s="1335"/>
      <c r="M115" s="1320"/>
      <c r="N115" s="825"/>
      <c r="O115" s="825"/>
      <c r="P115" s="825"/>
      <c r="Q115" s="825"/>
      <c r="R115" s="825"/>
      <c r="S115" s="825"/>
    </row>
    <row r="116" spans="1:19" s="440" customFormat="1" ht="16.2" customHeight="1">
      <c r="A116" s="952"/>
      <c r="B116" s="1413" t="s">
        <v>753</v>
      </c>
      <c r="C116" s="1307" t="s">
        <v>1254</v>
      </c>
      <c r="D116" s="1484" t="s">
        <v>1256</v>
      </c>
      <c r="E116" s="1286" t="s">
        <v>1160</v>
      </c>
      <c r="F116" s="1306" t="s">
        <v>1316</v>
      </c>
      <c r="G116" s="940" t="s">
        <v>1283</v>
      </c>
      <c r="H116" s="892" t="s">
        <v>1281</v>
      </c>
      <c r="I116" s="920"/>
      <c r="J116" s="901"/>
      <c r="K116" s="1337" t="s">
        <v>653</v>
      </c>
      <c r="L116" s="1335"/>
      <c r="M116" s="1319"/>
      <c r="N116" s="825"/>
      <c r="O116" s="825"/>
      <c r="P116" s="825"/>
      <c r="Q116" s="825"/>
      <c r="R116" s="825"/>
      <c r="S116" s="825"/>
    </row>
    <row r="117" spans="1:19" s="440" customFormat="1" ht="16.2" customHeight="1">
      <c r="A117" s="952"/>
      <c r="B117" s="1414"/>
      <c r="C117" s="1308"/>
      <c r="D117" s="1316"/>
      <c r="E117" s="1292"/>
      <c r="F117" s="1379"/>
      <c r="G117" s="824"/>
      <c r="H117" s="857"/>
      <c r="I117" s="918"/>
      <c r="J117" s="818"/>
      <c r="K117" s="1337"/>
      <c r="L117" s="1335"/>
      <c r="M117" s="1320"/>
      <c r="N117" s="825"/>
      <c r="O117" s="825"/>
      <c r="P117" s="825"/>
      <c r="Q117" s="825"/>
      <c r="R117" s="825"/>
      <c r="S117" s="825"/>
    </row>
    <row r="118" spans="1:19" s="333" customFormat="1" ht="16.2" customHeight="1">
      <c r="A118" s="952"/>
      <c r="B118" s="1405" t="s">
        <v>1123</v>
      </c>
      <c r="C118" s="1407" t="s">
        <v>268</v>
      </c>
      <c r="D118" s="1316" t="s">
        <v>1071</v>
      </c>
      <c r="E118" s="1417" t="s">
        <v>1160</v>
      </c>
      <c r="F118" s="1373" t="s">
        <v>600</v>
      </c>
      <c r="G118" s="937"/>
      <c r="H118" s="892"/>
      <c r="I118" s="920"/>
      <c r="J118" s="901"/>
      <c r="K118" s="1337" t="s">
        <v>658</v>
      </c>
      <c r="L118" s="1335"/>
      <c r="M118" s="1334"/>
      <c r="N118" s="825"/>
      <c r="O118" s="825"/>
      <c r="P118" s="825"/>
      <c r="Q118" s="825"/>
      <c r="R118" s="825"/>
      <c r="S118" s="825"/>
    </row>
    <row r="119" spans="1:19" s="333" customFormat="1" ht="16.2" customHeight="1">
      <c r="A119" s="952"/>
      <c r="B119" s="1406"/>
      <c r="C119" s="1389"/>
      <c r="D119" s="1316"/>
      <c r="E119" s="1418"/>
      <c r="F119" s="1415"/>
      <c r="G119" s="943"/>
      <c r="H119" s="857"/>
      <c r="I119" s="918"/>
      <c r="J119" s="818"/>
      <c r="K119" s="1337"/>
      <c r="L119" s="1335"/>
      <c r="M119" s="1320"/>
      <c r="N119" s="825"/>
      <c r="O119" s="825"/>
      <c r="P119" s="825"/>
      <c r="Q119" s="825"/>
      <c r="R119" s="825"/>
      <c r="S119" s="825"/>
    </row>
    <row r="120" spans="1:19" s="797" customFormat="1" ht="16.2" customHeight="1">
      <c r="A120" s="952"/>
      <c r="B120" s="1299"/>
      <c r="C120" s="1307" t="s">
        <v>1042</v>
      </c>
      <c r="D120" s="1315" t="s">
        <v>1258</v>
      </c>
      <c r="E120" s="1286" t="s">
        <v>1160</v>
      </c>
      <c r="F120" s="1306" t="s">
        <v>1044</v>
      </c>
      <c r="G120" s="940"/>
      <c r="H120" s="892"/>
      <c r="I120" s="917" t="s">
        <v>1043</v>
      </c>
      <c r="J120" s="901"/>
      <c r="K120" s="1337" t="s">
        <v>652</v>
      </c>
      <c r="L120" s="1335"/>
      <c r="M120" s="1334"/>
      <c r="N120" s="825"/>
      <c r="O120" s="825"/>
      <c r="P120" s="825"/>
      <c r="Q120" s="825"/>
      <c r="R120" s="825"/>
      <c r="S120" s="825"/>
    </row>
    <row r="121" spans="1:19" s="797" customFormat="1" ht="16.2" customHeight="1">
      <c r="A121" s="952"/>
      <c r="B121" s="1299"/>
      <c r="C121" s="1307"/>
      <c r="D121" s="1315"/>
      <c r="E121" s="1299"/>
      <c r="F121" s="1306"/>
      <c r="G121" s="940"/>
      <c r="H121" s="892"/>
      <c r="I121" s="931">
        <v>37322</v>
      </c>
      <c r="J121" s="901"/>
      <c r="K121" s="1337"/>
      <c r="L121" s="1335"/>
      <c r="M121" s="1319"/>
      <c r="N121" s="825"/>
      <c r="O121" s="825"/>
      <c r="P121" s="825"/>
      <c r="Q121" s="825"/>
      <c r="R121" s="825"/>
      <c r="S121" s="825"/>
    </row>
    <row r="122" spans="1:19" s="797" customFormat="1" ht="16.2" customHeight="1">
      <c r="A122" s="952"/>
      <c r="B122" s="1292"/>
      <c r="C122" s="1308"/>
      <c r="D122" s="1316"/>
      <c r="E122" s="1292"/>
      <c r="F122" s="1379"/>
      <c r="G122" s="824"/>
      <c r="H122" s="857"/>
      <c r="I122" s="918"/>
      <c r="J122" s="818"/>
      <c r="K122" s="1337"/>
      <c r="L122" s="1335"/>
      <c r="M122" s="1320"/>
      <c r="N122" s="825"/>
      <c r="O122" s="825"/>
      <c r="P122" s="825"/>
      <c r="Q122" s="825"/>
      <c r="R122" s="825"/>
      <c r="S122" s="825"/>
    </row>
    <row r="123" spans="1:19" s="825" customFormat="1" ht="16.2" customHeight="1">
      <c r="A123" s="952"/>
      <c r="B123" s="1286"/>
      <c r="C123" s="1288" t="s">
        <v>1286</v>
      </c>
      <c r="D123" s="1290" t="s">
        <v>1257</v>
      </c>
      <c r="E123" s="1286" t="s">
        <v>1160</v>
      </c>
      <c r="F123" s="1416" t="s">
        <v>1287</v>
      </c>
      <c r="G123" s="940"/>
      <c r="H123" s="892" t="s">
        <v>1281</v>
      </c>
      <c r="I123" s="920"/>
      <c r="J123" s="901"/>
      <c r="K123" s="1329" t="s">
        <v>652</v>
      </c>
      <c r="L123" s="1318"/>
      <c r="M123" s="1319"/>
    </row>
    <row r="124" spans="1:19" s="825" customFormat="1" ht="16.2" customHeight="1">
      <c r="A124" s="952"/>
      <c r="B124" s="1287"/>
      <c r="C124" s="1289"/>
      <c r="D124" s="1291"/>
      <c r="E124" s="1292"/>
      <c r="F124" s="1378"/>
      <c r="G124" s="824"/>
      <c r="H124" s="857"/>
      <c r="I124" s="918"/>
      <c r="J124" s="818"/>
      <c r="K124" s="1337"/>
      <c r="L124" s="1335"/>
      <c r="M124" s="1320"/>
    </row>
    <row r="125" spans="1:19" s="333" customFormat="1" ht="16.2" customHeight="1">
      <c r="A125" s="952"/>
      <c r="B125" s="1286"/>
      <c r="C125" s="1288" t="s">
        <v>1255</v>
      </c>
      <c r="D125" s="1290" t="s">
        <v>1257</v>
      </c>
      <c r="E125" s="1417" t="s">
        <v>1160</v>
      </c>
      <c r="F125" s="1416" t="s">
        <v>1271</v>
      </c>
      <c r="G125" s="940" t="s">
        <v>1283</v>
      </c>
      <c r="H125" s="892" t="s">
        <v>1281</v>
      </c>
      <c r="I125" s="920"/>
      <c r="J125" s="901"/>
      <c r="K125" s="1329" t="s">
        <v>659</v>
      </c>
      <c r="L125" s="1318"/>
      <c r="M125" s="1319"/>
      <c r="N125" s="825"/>
      <c r="O125" s="825"/>
      <c r="P125" s="825"/>
      <c r="Q125" s="825"/>
      <c r="R125" s="825"/>
      <c r="S125" s="825"/>
    </row>
    <row r="126" spans="1:19" s="333" customFormat="1" ht="16.2" customHeight="1">
      <c r="A126" s="952"/>
      <c r="B126" s="1287"/>
      <c r="C126" s="1289"/>
      <c r="D126" s="1291"/>
      <c r="E126" s="1418"/>
      <c r="F126" s="1378"/>
      <c r="G126" s="824"/>
      <c r="H126" s="857"/>
      <c r="I126" s="918"/>
      <c r="J126" s="818"/>
      <c r="K126" s="1337"/>
      <c r="L126" s="1335"/>
      <c r="M126" s="1320"/>
      <c r="N126" s="825"/>
      <c r="O126" s="825"/>
      <c r="P126" s="825"/>
      <c r="Q126" s="825"/>
      <c r="R126" s="825"/>
      <c r="S126" s="825"/>
    </row>
    <row r="127" spans="1:19" s="440" customFormat="1" ht="16.2" customHeight="1">
      <c r="A127" s="949"/>
      <c r="B127" s="1294">
        <v>360</v>
      </c>
      <c r="C127" s="1308" t="s">
        <v>423</v>
      </c>
      <c r="D127" s="1316" t="s">
        <v>1090</v>
      </c>
      <c r="E127" s="1287" t="s">
        <v>1160</v>
      </c>
      <c r="F127" s="1379" t="s">
        <v>603</v>
      </c>
      <c r="G127" s="823"/>
      <c r="H127" s="856"/>
      <c r="I127" s="917"/>
      <c r="J127" s="819"/>
      <c r="K127" s="1328" t="s">
        <v>660</v>
      </c>
      <c r="L127" s="1336"/>
      <c r="M127" s="1334"/>
      <c r="N127" s="825"/>
      <c r="O127" s="825"/>
      <c r="P127" s="825"/>
      <c r="Q127" s="825"/>
      <c r="R127" s="825"/>
      <c r="S127" s="825"/>
    </row>
    <row r="128" spans="1:19" s="440" customFormat="1" ht="16.2" customHeight="1">
      <c r="A128" s="949"/>
      <c r="B128" s="1294"/>
      <c r="C128" s="1308"/>
      <c r="D128" s="1316"/>
      <c r="E128" s="1292"/>
      <c r="F128" s="1379"/>
      <c r="G128" s="824"/>
      <c r="H128" s="857"/>
      <c r="I128" s="918"/>
      <c r="J128" s="818"/>
      <c r="K128" s="1329"/>
      <c r="L128" s="1318"/>
      <c r="M128" s="1320"/>
      <c r="N128" s="825"/>
      <c r="O128" s="825"/>
      <c r="P128" s="825"/>
      <c r="Q128" s="825"/>
      <c r="R128" s="825"/>
      <c r="S128" s="825"/>
    </row>
    <row r="129" spans="1:19" s="333" customFormat="1" ht="16.2" customHeight="1">
      <c r="A129" s="952"/>
      <c r="B129" s="1387">
        <v>370</v>
      </c>
      <c r="C129" s="1388" t="s">
        <v>435</v>
      </c>
      <c r="D129" s="1325" t="s">
        <v>1091</v>
      </c>
      <c r="E129" s="1401" t="s">
        <v>1160</v>
      </c>
      <c r="F129" s="1419" t="s">
        <v>566</v>
      </c>
      <c r="G129" s="823"/>
      <c r="H129" s="856"/>
      <c r="I129" s="930"/>
      <c r="J129" s="910"/>
      <c r="K129" s="1328" t="s">
        <v>653</v>
      </c>
      <c r="L129" s="1336"/>
      <c r="M129" s="1334"/>
      <c r="N129" s="825"/>
      <c r="O129" s="825"/>
      <c r="P129" s="825"/>
      <c r="Q129" s="825"/>
      <c r="R129" s="825"/>
      <c r="S129" s="825"/>
    </row>
    <row r="130" spans="1:19" s="333" customFormat="1" ht="16.2" customHeight="1" thickBot="1">
      <c r="A130" s="952"/>
      <c r="B130" s="1293"/>
      <c r="C130" s="1389"/>
      <c r="D130" s="1315"/>
      <c r="E130" s="1299"/>
      <c r="F130" s="1415"/>
      <c r="G130" s="824"/>
      <c r="H130" s="857"/>
      <c r="I130" s="916"/>
      <c r="J130" s="908"/>
      <c r="K130" s="1329"/>
      <c r="L130" s="1318"/>
      <c r="M130" s="1320"/>
      <c r="N130" s="825"/>
      <c r="O130" s="825"/>
      <c r="P130" s="825"/>
      <c r="Q130" s="825"/>
      <c r="R130" s="825"/>
      <c r="S130" s="825"/>
    </row>
    <row r="131" spans="1:19" s="337" customFormat="1" ht="16.2" customHeight="1" thickTop="1">
      <c r="A131" s="948"/>
      <c r="B131" s="1327" t="s">
        <v>1126</v>
      </c>
      <c r="C131" s="1321" t="s">
        <v>601</v>
      </c>
      <c r="D131" s="1324" t="s">
        <v>1085</v>
      </c>
      <c r="E131" s="1420" t="s">
        <v>97</v>
      </c>
      <c r="F131" s="1421" t="s">
        <v>58</v>
      </c>
      <c r="G131" s="854" t="s">
        <v>1283</v>
      </c>
      <c r="H131" s="855" t="s">
        <v>1281</v>
      </c>
      <c r="I131" s="915"/>
      <c r="J131" s="817" t="s">
        <v>1278</v>
      </c>
      <c r="K131" s="1344" t="s">
        <v>656</v>
      </c>
      <c r="L131" s="1345"/>
      <c r="M131" s="1366"/>
      <c r="N131" s="825"/>
      <c r="O131" s="825"/>
      <c r="P131" s="825"/>
      <c r="Q131" s="825"/>
      <c r="R131" s="825"/>
      <c r="S131" s="825"/>
    </row>
    <row r="132" spans="1:19" s="337" customFormat="1" ht="16.2" customHeight="1">
      <c r="A132" s="949"/>
      <c r="B132" s="1304"/>
      <c r="C132" s="1322"/>
      <c r="D132" s="1325"/>
      <c r="E132" s="1323"/>
      <c r="F132" s="1305"/>
      <c r="G132" s="940"/>
      <c r="H132" s="892"/>
      <c r="I132" s="920"/>
      <c r="J132" s="901"/>
      <c r="K132" s="1337"/>
      <c r="L132" s="1335"/>
      <c r="M132" s="1319"/>
      <c r="N132" s="825"/>
      <c r="O132" s="825"/>
      <c r="P132" s="825"/>
      <c r="Q132" s="825"/>
      <c r="R132" s="825"/>
      <c r="S132" s="825"/>
    </row>
    <row r="133" spans="1:19" s="333" customFormat="1" ht="16.2" customHeight="1">
      <c r="A133" s="1516" t="s">
        <v>1292</v>
      </c>
      <c r="B133" s="1304" t="s">
        <v>1126</v>
      </c>
      <c r="C133" s="1308" t="s">
        <v>522</v>
      </c>
      <c r="D133" s="1316" t="s">
        <v>1082</v>
      </c>
      <c r="E133" s="1292" t="s">
        <v>1295</v>
      </c>
      <c r="F133" s="1373" t="s">
        <v>572</v>
      </c>
      <c r="G133" s="823"/>
      <c r="H133" s="856"/>
      <c r="I133" s="917"/>
      <c r="J133" s="819"/>
      <c r="K133" s="1337"/>
      <c r="L133" s="1335" t="s">
        <v>653</v>
      </c>
      <c r="M133" s="1334"/>
      <c r="N133" s="825"/>
      <c r="O133" s="825"/>
      <c r="P133" s="825"/>
      <c r="Q133" s="825"/>
      <c r="R133" s="825"/>
      <c r="S133" s="825"/>
    </row>
    <row r="134" spans="1:19" s="333" customFormat="1" ht="16.2" customHeight="1">
      <c r="A134" s="1516"/>
      <c r="B134" s="1304"/>
      <c r="C134" s="1322"/>
      <c r="D134" s="1325"/>
      <c r="E134" s="1323"/>
      <c r="F134" s="1305"/>
      <c r="G134" s="940"/>
      <c r="H134" s="892"/>
      <c r="I134" s="920"/>
      <c r="J134" s="901"/>
      <c r="K134" s="1337"/>
      <c r="L134" s="1335"/>
      <c r="M134" s="1319"/>
      <c r="N134" s="825"/>
      <c r="O134" s="825"/>
      <c r="P134" s="825"/>
      <c r="Q134" s="825"/>
      <c r="R134" s="825"/>
      <c r="S134" s="825"/>
    </row>
    <row r="135" spans="1:19" s="333" customFormat="1" ht="16.2" customHeight="1">
      <c r="A135" s="1516"/>
      <c r="B135" s="1304" t="s">
        <v>1126</v>
      </c>
      <c r="C135" s="1308" t="s">
        <v>408</v>
      </c>
      <c r="D135" s="1316" t="s">
        <v>1083</v>
      </c>
      <c r="E135" s="1292" t="s">
        <v>493</v>
      </c>
      <c r="F135" s="1373" t="s">
        <v>573</v>
      </c>
      <c r="G135" s="823"/>
      <c r="H135" s="856"/>
      <c r="I135" s="917"/>
      <c r="J135" s="819"/>
      <c r="K135" s="1337" t="s">
        <v>653</v>
      </c>
      <c r="L135" s="1335"/>
      <c r="M135" s="1334"/>
      <c r="N135" s="825"/>
      <c r="O135" s="825"/>
      <c r="P135" s="825"/>
      <c r="Q135" s="825"/>
      <c r="R135" s="825"/>
      <c r="S135" s="825"/>
    </row>
    <row r="136" spans="1:19" s="333" customFormat="1" ht="16.2" customHeight="1">
      <c r="A136" s="1516"/>
      <c r="B136" s="1304"/>
      <c r="C136" s="1322"/>
      <c r="D136" s="1325"/>
      <c r="E136" s="1323"/>
      <c r="F136" s="1305"/>
      <c r="G136" s="940"/>
      <c r="H136" s="892"/>
      <c r="I136" s="920"/>
      <c r="J136" s="901"/>
      <c r="K136" s="1337"/>
      <c r="L136" s="1335"/>
      <c r="M136" s="1319"/>
      <c r="N136" s="825"/>
      <c r="O136" s="825"/>
      <c r="P136" s="825"/>
      <c r="Q136" s="825"/>
      <c r="R136" s="825"/>
      <c r="S136" s="825"/>
    </row>
    <row r="137" spans="1:19" s="333" customFormat="1" ht="16.2" customHeight="1">
      <c r="A137" s="949"/>
      <c r="B137" s="1304" t="s">
        <v>1126</v>
      </c>
      <c r="C137" s="1308" t="s">
        <v>410</v>
      </c>
      <c r="D137" s="1316" t="s">
        <v>1084</v>
      </c>
      <c r="E137" s="1292" t="s">
        <v>493</v>
      </c>
      <c r="F137" s="1373" t="s">
        <v>574</v>
      </c>
      <c r="G137" s="823"/>
      <c r="H137" s="856"/>
      <c r="I137" s="917"/>
      <c r="J137" s="819"/>
      <c r="K137" s="1337" t="s">
        <v>661</v>
      </c>
      <c r="L137" s="1335"/>
      <c r="M137" s="1334"/>
      <c r="N137" s="825"/>
      <c r="O137" s="825"/>
      <c r="P137" s="825"/>
      <c r="Q137" s="825"/>
      <c r="R137" s="825"/>
      <c r="S137" s="825"/>
    </row>
    <row r="138" spans="1:19" s="333" customFormat="1" ht="16.2" customHeight="1" thickBot="1">
      <c r="A138" s="950"/>
      <c r="B138" s="1386"/>
      <c r="C138" s="1326"/>
      <c r="D138" s="1475"/>
      <c r="E138" s="1432"/>
      <c r="F138" s="1431"/>
      <c r="G138" s="858"/>
      <c r="H138" s="859"/>
      <c r="I138" s="919"/>
      <c r="J138" s="820"/>
      <c r="K138" s="1338"/>
      <c r="L138" s="1339"/>
      <c r="M138" s="1367"/>
      <c r="N138" s="825"/>
      <c r="O138" s="825"/>
      <c r="P138" s="825"/>
      <c r="Q138" s="825"/>
      <c r="R138" s="825"/>
      <c r="S138" s="825"/>
    </row>
    <row r="139" spans="1:19" s="333" customFormat="1" ht="16.2" customHeight="1" thickTop="1">
      <c r="A139" s="952"/>
      <c r="B139" s="1293">
        <v>310</v>
      </c>
      <c r="C139" s="1307" t="s">
        <v>555</v>
      </c>
      <c r="D139" s="1315" t="s">
        <v>1092</v>
      </c>
      <c r="E139" s="1299" t="s">
        <v>97</v>
      </c>
      <c r="F139" s="1305" t="s">
        <v>575</v>
      </c>
      <c r="G139" s="940" t="s">
        <v>1283</v>
      </c>
      <c r="H139" s="892" t="s">
        <v>1281</v>
      </c>
      <c r="I139" s="920"/>
      <c r="J139" s="901" t="s">
        <v>1277</v>
      </c>
      <c r="K139" s="1329" t="s">
        <v>653</v>
      </c>
      <c r="L139" s="1318"/>
      <c r="M139" s="1319"/>
      <c r="N139" s="825"/>
      <c r="O139" s="825"/>
      <c r="P139" s="825"/>
      <c r="Q139" s="825"/>
      <c r="R139" s="825"/>
      <c r="S139" s="825"/>
    </row>
    <row r="140" spans="1:19" s="333" customFormat="1" ht="16.2" customHeight="1">
      <c r="A140" s="952"/>
      <c r="B140" s="1294"/>
      <c r="C140" s="1308"/>
      <c r="D140" s="1316"/>
      <c r="E140" s="1292"/>
      <c r="F140" s="1306"/>
      <c r="G140" s="824"/>
      <c r="H140" s="857"/>
      <c r="I140" s="918"/>
      <c r="J140" s="818"/>
      <c r="K140" s="1337"/>
      <c r="L140" s="1335"/>
      <c r="M140" s="1320"/>
      <c r="N140" s="825"/>
      <c r="O140" s="825"/>
      <c r="P140" s="825"/>
      <c r="Q140" s="825"/>
      <c r="R140" s="825"/>
      <c r="S140" s="825"/>
    </row>
    <row r="141" spans="1:19" s="816" customFormat="1" ht="16.2" customHeight="1">
      <c r="A141" s="1516" t="s">
        <v>1309</v>
      </c>
      <c r="B141" s="1294">
        <v>320</v>
      </c>
      <c r="C141" s="1308" t="s">
        <v>449</v>
      </c>
      <c r="D141" s="1316" t="s">
        <v>1093</v>
      </c>
      <c r="E141" s="1292" t="s">
        <v>97</v>
      </c>
      <c r="F141" s="1379" t="s">
        <v>567</v>
      </c>
      <c r="G141" s="823"/>
      <c r="H141" s="856"/>
      <c r="I141" s="917"/>
      <c r="J141" s="819"/>
      <c r="K141" s="1328"/>
      <c r="L141" s="1336" t="s">
        <v>652</v>
      </c>
      <c r="M141" s="1334"/>
      <c r="N141" s="825"/>
      <c r="O141" s="825"/>
      <c r="P141" s="825"/>
      <c r="Q141" s="825"/>
      <c r="R141" s="825"/>
      <c r="S141" s="825"/>
    </row>
    <row r="142" spans="1:19" s="816" customFormat="1" ht="16.2" customHeight="1">
      <c r="A142" s="1516"/>
      <c r="B142" s="1294"/>
      <c r="C142" s="1308"/>
      <c r="D142" s="1316"/>
      <c r="E142" s="1292"/>
      <c r="F142" s="1379"/>
      <c r="G142" s="824"/>
      <c r="H142" s="857"/>
      <c r="I142" s="918"/>
      <c r="J142" s="818"/>
      <c r="K142" s="1329"/>
      <c r="L142" s="1318"/>
      <c r="M142" s="1320"/>
      <c r="N142" s="825"/>
      <c r="O142" s="825"/>
      <c r="P142" s="825"/>
      <c r="Q142" s="825"/>
      <c r="R142" s="825"/>
      <c r="S142" s="825"/>
    </row>
    <row r="143" spans="1:19" s="333" customFormat="1" ht="16.2" customHeight="1">
      <c r="A143" s="949"/>
      <c r="B143" s="1304" t="s">
        <v>1126</v>
      </c>
      <c r="C143" s="1307" t="s">
        <v>1094</v>
      </c>
      <c r="D143" s="1315" t="s">
        <v>1095</v>
      </c>
      <c r="E143" s="1299" t="s">
        <v>1295</v>
      </c>
      <c r="F143" s="1306" t="s">
        <v>576</v>
      </c>
      <c r="G143" s="940" t="s">
        <v>1283</v>
      </c>
      <c r="H143" s="892" t="s">
        <v>1281</v>
      </c>
      <c r="I143" s="920"/>
      <c r="J143" s="901"/>
      <c r="K143" s="1337" t="s">
        <v>653</v>
      </c>
      <c r="L143" s="1335"/>
      <c r="M143" s="1334"/>
      <c r="N143" s="825"/>
      <c r="O143" s="825"/>
      <c r="P143" s="825"/>
      <c r="Q143" s="825"/>
      <c r="R143" s="825"/>
      <c r="S143" s="825"/>
    </row>
    <row r="144" spans="1:19" s="333" customFormat="1" ht="16.2" customHeight="1">
      <c r="A144" s="949"/>
      <c r="B144" s="1304"/>
      <c r="C144" s="1308"/>
      <c r="D144" s="1316"/>
      <c r="E144" s="1292"/>
      <c r="F144" s="1379"/>
      <c r="G144" s="824"/>
      <c r="H144" s="857"/>
      <c r="I144" s="918"/>
      <c r="J144" s="818"/>
      <c r="K144" s="1337"/>
      <c r="L144" s="1335"/>
      <c r="M144" s="1320"/>
      <c r="N144" s="825"/>
      <c r="O144" s="825"/>
      <c r="P144" s="825"/>
      <c r="Q144" s="825"/>
      <c r="R144" s="825"/>
      <c r="S144" s="825"/>
    </row>
    <row r="145" spans="1:19" s="333" customFormat="1" ht="16.2" customHeight="1">
      <c r="A145" s="952"/>
      <c r="B145" s="1286" t="s">
        <v>1300</v>
      </c>
      <c r="C145" s="1307" t="s">
        <v>59</v>
      </c>
      <c r="D145" s="1332" t="s">
        <v>1300</v>
      </c>
      <c r="E145" s="1299" t="s">
        <v>1295</v>
      </c>
      <c r="F145" s="1306" t="s">
        <v>577</v>
      </c>
      <c r="G145" s="940" t="s">
        <v>1283</v>
      </c>
      <c r="H145" s="892" t="s">
        <v>1281</v>
      </c>
      <c r="I145" s="920"/>
      <c r="J145" s="901"/>
      <c r="K145" s="1337" t="s">
        <v>653</v>
      </c>
      <c r="L145" s="1335"/>
      <c r="M145" s="1334"/>
      <c r="N145" s="825"/>
      <c r="O145" s="825"/>
      <c r="P145" s="825"/>
      <c r="Q145" s="825"/>
      <c r="R145" s="825"/>
      <c r="S145" s="825"/>
    </row>
    <row r="146" spans="1:19" s="333" customFormat="1" ht="16.2" customHeight="1">
      <c r="A146" s="952"/>
      <c r="B146" s="1292"/>
      <c r="C146" s="1308"/>
      <c r="D146" s="1333"/>
      <c r="E146" s="1292"/>
      <c r="F146" s="1379"/>
      <c r="G146" s="824"/>
      <c r="H146" s="857"/>
      <c r="I146" s="918"/>
      <c r="J146" s="818"/>
      <c r="K146" s="1337"/>
      <c r="L146" s="1335"/>
      <c r="M146" s="1320"/>
      <c r="N146" s="825"/>
      <c r="O146" s="825"/>
      <c r="P146" s="825"/>
      <c r="Q146" s="825"/>
      <c r="R146" s="825"/>
      <c r="S146" s="825"/>
    </row>
    <row r="147" spans="1:19" s="333" customFormat="1" ht="16.2" customHeight="1">
      <c r="A147" s="952"/>
      <c r="B147" s="1413" t="s">
        <v>1152</v>
      </c>
      <c r="C147" s="1307" t="s">
        <v>60</v>
      </c>
      <c r="D147" s="1315" t="s">
        <v>1258</v>
      </c>
      <c r="E147" s="1299" t="s">
        <v>1295</v>
      </c>
      <c r="F147" s="1305" t="s">
        <v>61</v>
      </c>
      <c r="G147" s="940"/>
      <c r="H147" s="892"/>
      <c r="I147" s="920"/>
      <c r="J147" s="901" t="s">
        <v>1278</v>
      </c>
      <c r="K147" s="1337" t="s">
        <v>656</v>
      </c>
      <c r="L147" s="1335"/>
      <c r="M147" s="1334"/>
      <c r="N147" s="825"/>
      <c r="O147" s="825"/>
      <c r="P147" s="825"/>
      <c r="Q147" s="825"/>
      <c r="R147" s="825"/>
      <c r="S147" s="825"/>
    </row>
    <row r="148" spans="1:19" s="333" customFormat="1" ht="16.2" customHeight="1">
      <c r="A148" s="952"/>
      <c r="B148" s="1481"/>
      <c r="C148" s="1308"/>
      <c r="D148" s="1316"/>
      <c r="E148" s="1292"/>
      <c r="F148" s="1306"/>
      <c r="G148" s="824"/>
      <c r="H148" s="857"/>
      <c r="I148" s="918"/>
      <c r="J148" s="818"/>
      <c r="K148" s="1337"/>
      <c r="L148" s="1335"/>
      <c r="M148" s="1320"/>
      <c r="N148" s="825"/>
      <c r="O148" s="825"/>
      <c r="P148" s="825"/>
      <c r="Q148" s="825"/>
      <c r="R148" s="825"/>
      <c r="S148" s="825"/>
    </row>
    <row r="149" spans="1:19" s="333" customFormat="1" ht="16.2" customHeight="1">
      <c r="A149" s="952"/>
      <c r="B149" s="1299" t="s">
        <v>752</v>
      </c>
      <c r="C149" s="1307" t="s">
        <v>62</v>
      </c>
      <c r="D149" s="1315" t="s">
        <v>1259</v>
      </c>
      <c r="E149" s="1299" t="s">
        <v>1295</v>
      </c>
      <c r="F149" s="1305" t="s">
        <v>63</v>
      </c>
      <c r="G149" s="940"/>
      <c r="H149" s="892" t="s">
        <v>1281</v>
      </c>
      <c r="I149" s="920"/>
      <c r="J149" s="901"/>
      <c r="K149" s="1337" t="s">
        <v>659</v>
      </c>
      <c r="L149" s="1335"/>
      <c r="M149" s="1334"/>
      <c r="N149" s="825"/>
      <c r="O149" s="825"/>
      <c r="P149" s="825"/>
      <c r="Q149" s="825"/>
      <c r="R149" s="825"/>
      <c r="S149" s="825"/>
    </row>
    <row r="150" spans="1:19" s="333" customFormat="1" ht="16.2" customHeight="1">
      <c r="A150" s="952"/>
      <c r="B150" s="1292"/>
      <c r="C150" s="1308"/>
      <c r="D150" s="1316"/>
      <c r="E150" s="1292"/>
      <c r="F150" s="1306"/>
      <c r="G150" s="824"/>
      <c r="H150" s="857"/>
      <c r="I150" s="918"/>
      <c r="J150" s="818"/>
      <c r="K150" s="1337"/>
      <c r="L150" s="1335"/>
      <c r="M150" s="1320"/>
      <c r="N150" s="825"/>
      <c r="O150" s="825"/>
      <c r="P150" s="825"/>
      <c r="Q150" s="825"/>
      <c r="R150" s="825"/>
      <c r="S150" s="825"/>
    </row>
    <row r="151" spans="1:19" s="333" customFormat="1" ht="16.2" customHeight="1">
      <c r="A151" s="952"/>
      <c r="B151" s="1293">
        <v>330</v>
      </c>
      <c r="C151" s="1307" t="s">
        <v>64</v>
      </c>
      <c r="D151" s="1315" t="s">
        <v>1258</v>
      </c>
      <c r="E151" s="1286" t="s">
        <v>1160</v>
      </c>
      <c r="F151" s="1305" t="s">
        <v>233</v>
      </c>
      <c r="G151" s="940" t="s">
        <v>1283</v>
      </c>
      <c r="H151" s="892" t="s">
        <v>1281</v>
      </c>
      <c r="I151" s="920"/>
      <c r="J151" s="901"/>
      <c r="K151" s="1337" t="s">
        <v>659</v>
      </c>
      <c r="L151" s="1335"/>
      <c r="M151" s="1334"/>
      <c r="N151" s="825"/>
      <c r="O151" s="825"/>
      <c r="P151" s="825"/>
      <c r="Q151" s="825"/>
      <c r="R151" s="825"/>
      <c r="S151" s="825"/>
    </row>
    <row r="152" spans="1:19" s="333" customFormat="1" ht="16.2" customHeight="1">
      <c r="A152" s="952"/>
      <c r="B152" s="1294"/>
      <c r="C152" s="1308"/>
      <c r="D152" s="1316"/>
      <c r="E152" s="1292"/>
      <c r="F152" s="1306"/>
      <c r="G152" s="824"/>
      <c r="H152" s="857"/>
      <c r="I152" s="918"/>
      <c r="J152" s="818"/>
      <c r="K152" s="1337"/>
      <c r="L152" s="1335"/>
      <c r="M152" s="1320"/>
      <c r="N152" s="825"/>
      <c r="O152" s="825"/>
      <c r="P152" s="825"/>
      <c r="Q152" s="825"/>
      <c r="R152" s="825"/>
      <c r="S152" s="825"/>
    </row>
    <row r="153" spans="1:19" s="333" customFormat="1" ht="16.2" customHeight="1">
      <c r="A153" s="949"/>
      <c r="B153" s="1309" t="s">
        <v>754</v>
      </c>
      <c r="C153" s="1382" t="s">
        <v>239</v>
      </c>
      <c r="D153" s="1330" t="s">
        <v>756</v>
      </c>
      <c r="E153" s="1286" t="s">
        <v>1160</v>
      </c>
      <c r="F153" s="1305" t="s">
        <v>1272</v>
      </c>
      <c r="G153" s="940"/>
      <c r="H153" s="892"/>
      <c r="I153" s="920" t="s">
        <v>230</v>
      </c>
      <c r="J153" s="901"/>
      <c r="K153" s="1354" t="s">
        <v>652</v>
      </c>
      <c r="L153" s="1317"/>
      <c r="M153" s="1319"/>
      <c r="N153" s="825"/>
      <c r="O153" s="825"/>
      <c r="P153" s="825"/>
      <c r="Q153" s="825"/>
      <c r="R153" s="825"/>
      <c r="S153" s="825"/>
    </row>
    <row r="154" spans="1:19" s="333" customFormat="1" ht="16.2" customHeight="1">
      <c r="A154" s="949"/>
      <c r="B154" s="1309"/>
      <c r="C154" s="1382"/>
      <c r="D154" s="1331"/>
      <c r="E154" s="1299"/>
      <c r="F154" s="1305"/>
      <c r="G154" s="940"/>
      <c r="H154" s="892"/>
      <c r="I154" s="931">
        <v>43171</v>
      </c>
      <c r="J154" s="901"/>
      <c r="K154" s="1354"/>
      <c r="L154" s="1317"/>
      <c r="M154" s="1319"/>
      <c r="N154" s="825"/>
      <c r="O154" s="825"/>
      <c r="P154" s="825"/>
      <c r="Q154" s="825"/>
      <c r="R154" s="825"/>
      <c r="S154" s="825"/>
    </row>
    <row r="155" spans="1:19" s="458" customFormat="1" ht="16.2" customHeight="1">
      <c r="A155" s="952"/>
      <c r="B155" s="1309"/>
      <c r="C155" s="1382"/>
      <c r="D155" s="1331"/>
      <c r="E155" s="1314"/>
      <c r="F155" s="1305"/>
      <c r="G155" s="940"/>
      <c r="H155" s="892"/>
      <c r="I155" s="923"/>
      <c r="J155" s="901"/>
      <c r="K155" s="1354"/>
      <c r="L155" s="1317"/>
      <c r="M155" s="1319"/>
      <c r="N155" s="825"/>
      <c r="O155" s="825"/>
      <c r="P155" s="825"/>
      <c r="Q155" s="825"/>
      <c r="R155" s="825"/>
      <c r="S155" s="825"/>
    </row>
    <row r="156" spans="1:19" s="458" customFormat="1" ht="16.2" customHeight="1">
      <c r="A156" s="952"/>
      <c r="B156" s="1309"/>
      <c r="C156" s="1310" t="s">
        <v>1045</v>
      </c>
      <c r="D156" s="1482" t="s">
        <v>756</v>
      </c>
      <c r="E156" s="1312" t="s">
        <v>1160</v>
      </c>
      <c r="F156" s="1302" t="s">
        <v>1307</v>
      </c>
      <c r="G156" s="944" t="s">
        <v>1283</v>
      </c>
      <c r="H156" s="897" t="s">
        <v>1281</v>
      </c>
      <c r="I156" s="932"/>
      <c r="J156" s="911"/>
      <c r="K156" s="1479" t="s">
        <v>659</v>
      </c>
      <c r="L156" s="1477"/>
      <c r="M156" s="1391"/>
      <c r="N156" s="825"/>
      <c r="O156" s="825"/>
      <c r="P156" s="825"/>
      <c r="Q156" s="825"/>
      <c r="R156" s="825"/>
      <c r="S156" s="825"/>
    </row>
    <row r="157" spans="1:19" s="458" customFormat="1" ht="16.2" customHeight="1">
      <c r="A157" s="952"/>
      <c r="B157" s="1309"/>
      <c r="C157" s="1311"/>
      <c r="D157" s="1483"/>
      <c r="E157" s="1313"/>
      <c r="F157" s="1303"/>
      <c r="G157" s="945"/>
      <c r="H157" s="898"/>
      <c r="I157" s="933"/>
      <c r="J157" s="912"/>
      <c r="K157" s="1480"/>
      <c r="L157" s="1478"/>
      <c r="M157" s="1392"/>
      <c r="N157" s="825"/>
      <c r="O157" s="825"/>
      <c r="P157" s="825"/>
      <c r="Q157" s="825"/>
      <c r="R157" s="825"/>
      <c r="S157" s="825"/>
    </row>
    <row r="158" spans="1:19" s="333" customFormat="1" ht="16.2" customHeight="1">
      <c r="A158" s="952"/>
      <c r="B158" s="1309"/>
      <c r="C158" s="1307" t="s">
        <v>1046</v>
      </c>
      <c r="D158" s="1484" t="s">
        <v>756</v>
      </c>
      <c r="E158" s="1286" t="s">
        <v>1160</v>
      </c>
      <c r="F158" s="1305" t="s">
        <v>1308</v>
      </c>
      <c r="G158" s="940" t="s">
        <v>1283</v>
      </c>
      <c r="H158" s="892" t="s">
        <v>1281</v>
      </c>
      <c r="I158" s="920"/>
      <c r="J158" s="901"/>
      <c r="K158" s="1329" t="s">
        <v>659</v>
      </c>
      <c r="L158" s="1318"/>
      <c r="M158" s="1319"/>
      <c r="N158" s="825"/>
      <c r="O158" s="825"/>
      <c r="P158" s="825"/>
      <c r="Q158" s="825"/>
      <c r="R158" s="825"/>
      <c r="S158" s="825"/>
    </row>
    <row r="159" spans="1:19" s="333" customFormat="1" ht="16.2" customHeight="1">
      <c r="A159" s="952"/>
      <c r="B159" s="1286"/>
      <c r="C159" s="1308"/>
      <c r="D159" s="1316"/>
      <c r="E159" s="1292"/>
      <c r="F159" s="1306"/>
      <c r="G159" s="824"/>
      <c r="H159" s="857"/>
      <c r="I159" s="918"/>
      <c r="J159" s="818"/>
      <c r="K159" s="1337"/>
      <c r="L159" s="1335"/>
      <c r="M159" s="1320"/>
      <c r="N159" s="825"/>
      <c r="O159" s="825"/>
      <c r="P159" s="825"/>
      <c r="Q159" s="825"/>
      <c r="R159" s="825"/>
      <c r="S159" s="825"/>
    </row>
    <row r="160" spans="1:19" s="333" customFormat="1" ht="16.2" customHeight="1">
      <c r="A160" s="949"/>
      <c r="B160" s="1294">
        <v>380</v>
      </c>
      <c r="C160" s="1308" t="s">
        <v>558</v>
      </c>
      <c r="D160" s="1316" t="s">
        <v>1258</v>
      </c>
      <c r="E160" s="1287" t="s">
        <v>1160</v>
      </c>
      <c r="F160" s="1373" t="s">
        <v>1299</v>
      </c>
      <c r="G160" s="823"/>
      <c r="H160" s="856"/>
      <c r="I160" s="917"/>
      <c r="J160" s="819"/>
      <c r="K160" s="1328" t="s">
        <v>653</v>
      </c>
      <c r="L160" s="1336"/>
      <c r="M160" s="1334"/>
      <c r="N160" s="825"/>
      <c r="O160" s="825"/>
      <c r="P160" s="825"/>
      <c r="Q160" s="825"/>
      <c r="R160" s="825"/>
      <c r="S160" s="825"/>
    </row>
    <row r="161" spans="1:19" s="333" customFormat="1" ht="16.2" customHeight="1">
      <c r="A161" s="949"/>
      <c r="B161" s="1294"/>
      <c r="C161" s="1308"/>
      <c r="D161" s="1316"/>
      <c r="E161" s="1292"/>
      <c r="F161" s="1306"/>
      <c r="G161" s="824"/>
      <c r="H161" s="857"/>
      <c r="I161" s="918"/>
      <c r="J161" s="818"/>
      <c r="K161" s="1329"/>
      <c r="L161" s="1318"/>
      <c r="M161" s="1320"/>
      <c r="N161" s="825"/>
      <c r="O161" s="825"/>
      <c r="P161" s="825"/>
      <c r="Q161" s="825"/>
      <c r="R161" s="825"/>
      <c r="S161" s="825"/>
    </row>
    <row r="162" spans="1:19" s="333" customFormat="1" ht="16.2" customHeight="1">
      <c r="A162" s="952"/>
      <c r="B162" s="1294">
        <v>340</v>
      </c>
      <c r="C162" s="1308" t="s">
        <v>453</v>
      </c>
      <c r="D162" s="1316" t="s">
        <v>1098</v>
      </c>
      <c r="E162" s="1323" t="s">
        <v>1295</v>
      </c>
      <c r="F162" s="1379" t="s">
        <v>602</v>
      </c>
      <c r="G162" s="823"/>
      <c r="H162" s="856"/>
      <c r="I162" s="917"/>
      <c r="J162" s="819"/>
      <c r="K162" s="1328" t="s">
        <v>653</v>
      </c>
      <c r="L162" s="1336"/>
      <c r="M162" s="1334"/>
      <c r="N162" s="825"/>
      <c r="O162" s="825"/>
      <c r="P162" s="825"/>
      <c r="Q162" s="825"/>
      <c r="R162" s="825"/>
      <c r="S162" s="825"/>
    </row>
    <row r="163" spans="1:19" s="333" customFormat="1" ht="16.2" customHeight="1">
      <c r="A163" s="952"/>
      <c r="B163" s="1294"/>
      <c r="C163" s="1308"/>
      <c r="D163" s="1316"/>
      <c r="E163" s="1299"/>
      <c r="F163" s="1379"/>
      <c r="G163" s="943"/>
      <c r="H163" s="857"/>
      <c r="I163" s="916"/>
      <c r="J163" s="818"/>
      <c r="K163" s="1329"/>
      <c r="L163" s="1318"/>
      <c r="M163" s="1320"/>
      <c r="N163" s="825"/>
      <c r="O163" s="825"/>
      <c r="P163" s="825"/>
      <c r="Q163" s="825"/>
      <c r="R163" s="825"/>
      <c r="S163" s="825"/>
    </row>
    <row r="164" spans="1:19" s="440" customFormat="1" ht="16.2" customHeight="1">
      <c r="A164" s="952"/>
      <c r="B164" s="1294">
        <v>350</v>
      </c>
      <c r="C164" s="1308" t="s">
        <v>668</v>
      </c>
      <c r="D164" s="1316"/>
      <c r="E164" s="1292"/>
      <c r="F164" s="1379" t="s">
        <v>1132</v>
      </c>
      <c r="G164" s="823"/>
      <c r="H164" s="856"/>
      <c r="I164" s="917" t="s">
        <v>1105</v>
      </c>
      <c r="J164" s="819"/>
      <c r="K164" s="1328" t="s">
        <v>652</v>
      </c>
      <c r="L164" s="1336"/>
      <c r="M164" s="1334"/>
      <c r="N164" s="825"/>
      <c r="O164" s="825"/>
      <c r="P164" s="825"/>
      <c r="Q164" s="825"/>
      <c r="R164" s="825"/>
      <c r="S164" s="825"/>
    </row>
    <row r="165" spans="1:19" s="440" customFormat="1" ht="16.2" customHeight="1">
      <c r="A165" s="952"/>
      <c r="B165" s="1294"/>
      <c r="C165" s="1308"/>
      <c r="D165" s="1316"/>
      <c r="E165" s="1292"/>
      <c r="F165" s="1379"/>
      <c r="G165" s="824"/>
      <c r="H165" s="857"/>
      <c r="I165" s="916">
        <v>40084</v>
      </c>
      <c r="J165" s="818"/>
      <c r="K165" s="1329"/>
      <c r="L165" s="1318"/>
      <c r="M165" s="1320"/>
      <c r="N165" s="825"/>
      <c r="O165" s="825"/>
      <c r="P165" s="825"/>
      <c r="Q165" s="825"/>
      <c r="R165" s="825"/>
      <c r="S165" s="825"/>
    </row>
    <row r="166" spans="1:19" s="333" customFormat="1" ht="16.2" customHeight="1">
      <c r="A166" s="952"/>
      <c r="B166" s="1299" t="s">
        <v>650</v>
      </c>
      <c r="C166" s="1307" t="s">
        <v>1301</v>
      </c>
      <c r="D166" s="1315"/>
      <c r="E166" s="1299" t="s">
        <v>1295</v>
      </c>
      <c r="F166" s="1306" t="s">
        <v>1302</v>
      </c>
      <c r="G166" s="940" t="s">
        <v>1283</v>
      </c>
      <c r="H166" s="892" t="s">
        <v>1281</v>
      </c>
      <c r="I166" s="917"/>
      <c r="J166" s="901"/>
      <c r="K166" s="1328" t="s">
        <v>1713</v>
      </c>
      <c r="L166" s="1336"/>
      <c r="M166" s="1319"/>
      <c r="N166" s="825"/>
      <c r="O166" s="825"/>
      <c r="P166" s="825"/>
      <c r="Q166" s="825"/>
      <c r="R166" s="825"/>
      <c r="S166" s="825"/>
    </row>
    <row r="167" spans="1:19" s="333" customFormat="1" ht="16.2" customHeight="1">
      <c r="A167" s="952"/>
      <c r="B167" s="1292"/>
      <c r="C167" s="1308"/>
      <c r="D167" s="1316"/>
      <c r="E167" s="1292"/>
      <c r="F167" s="1379"/>
      <c r="G167" s="824"/>
      <c r="H167" s="857"/>
      <c r="I167" s="918"/>
      <c r="J167" s="818"/>
      <c r="K167" s="1329"/>
      <c r="L167" s="1318"/>
      <c r="M167" s="1320"/>
      <c r="N167" s="825"/>
      <c r="O167" s="825"/>
      <c r="P167" s="825"/>
      <c r="Q167" s="825"/>
      <c r="R167" s="825"/>
      <c r="S167" s="825"/>
    </row>
    <row r="168" spans="1:19" s="438" customFormat="1" ht="16.2" customHeight="1">
      <c r="A168" s="952"/>
      <c r="B168" s="1413" t="s">
        <v>753</v>
      </c>
      <c r="C168" s="1307" t="s">
        <v>1294</v>
      </c>
      <c r="D168" s="1315"/>
      <c r="E168" s="1286" t="s">
        <v>1160</v>
      </c>
      <c r="F168" s="1306" t="s">
        <v>1273</v>
      </c>
      <c r="G168" s="940" t="s">
        <v>1283</v>
      </c>
      <c r="H168" s="892" t="s">
        <v>1281</v>
      </c>
      <c r="I168" s="920"/>
      <c r="J168" s="901"/>
      <c r="K168" s="1328" t="s">
        <v>652</v>
      </c>
      <c r="L168" s="1336"/>
      <c r="M168" s="1319"/>
      <c r="N168" s="825"/>
      <c r="O168" s="825"/>
      <c r="P168" s="825"/>
      <c r="Q168" s="825"/>
      <c r="R168" s="825"/>
      <c r="S168" s="825"/>
    </row>
    <row r="169" spans="1:19" s="438" customFormat="1" ht="16.2" customHeight="1">
      <c r="A169" s="952"/>
      <c r="B169" s="1414"/>
      <c r="C169" s="1308"/>
      <c r="D169" s="1316"/>
      <c r="E169" s="1292"/>
      <c r="F169" s="1379"/>
      <c r="G169" s="824"/>
      <c r="H169" s="857"/>
      <c r="I169" s="918"/>
      <c r="J169" s="818"/>
      <c r="K169" s="1329"/>
      <c r="L169" s="1318"/>
      <c r="M169" s="1320"/>
      <c r="N169" s="825"/>
      <c r="O169" s="825"/>
      <c r="P169" s="825"/>
      <c r="Q169" s="825"/>
      <c r="R169" s="825"/>
      <c r="S169" s="825"/>
    </row>
    <row r="170" spans="1:19" s="440" customFormat="1" ht="16.2" customHeight="1">
      <c r="A170" s="952"/>
      <c r="B170" s="1304" t="s">
        <v>1126</v>
      </c>
      <c r="C170" s="1308" t="s">
        <v>669</v>
      </c>
      <c r="D170" s="1316"/>
      <c r="E170" s="1292"/>
      <c r="F170" s="1379" t="s">
        <v>1133</v>
      </c>
      <c r="G170" s="823"/>
      <c r="H170" s="856"/>
      <c r="I170" s="917" t="s">
        <v>1106</v>
      </c>
      <c r="J170" s="819"/>
      <c r="K170" s="1328" t="s">
        <v>652</v>
      </c>
      <c r="L170" s="1336"/>
      <c r="M170" s="1334"/>
      <c r="N170" s="825"/>
      <c r="O170" s="825"/>
      <c r="P170" s="825"/>
      <c r="Q170" s="825"/>
      <c r="R170" s="825"/>
      <c r="S170" s="825"/>
    </row>
    <row r="171" spans="1:19" s="440" customFormat="1" ht="16.2" customHeight="1">
      <c r="A171" s="1516" t="s">
        <v>1309</v>
      </c>
      <c r="B171" s="1304"/>
      <c r="C171" s="1308"/>
      <c r="D171" s="1316"/>
      <c r="E171" s="1292"/>
      <c r="F171" s="1379"/>
      <c r="G171" s="824"/>
      <c r="H171" s="857"/>
      <c r="I171" s="918" t="s">
        <v>1107</v>
      </c>
      <c r="J171" s="818"/>
      <c r="K171" s="1329"/>
      <c r="L171" s="1318"/>
      <c r="M171" s="1320"/>
      <c r="N171" s="825"/>
      <c r="O171" s="825"/>
      <c r="P171" s="825"/>
      <c r="Q171" s="825"/>
      <c r="R171" s="825"/>
      <c r="S171" s="825"/>
    </row>
    <row r="172" spans="1:19" s="440" customFormat="1" ht="16.2" customHeight="1">
      <c r="A172" s="1516"/>
      <c r="B172" s="1304" t="s">
        <v>1126</v>
      </c>
      <c r="C172" s="1308" t="s">
        <v>670</v>
      </c>
      <c r="D172" s="1316"/>
      <c r="E172" s="1292"/>
      <c r="F172" s="1379" t="s">
        <v>1134</v>
      </c>
      <c r="G172" s="823"/>
      <c r="H172" s="856"/>
      <c r="I172" s="917" t="s">
        <v>1108</v>
      </c>
      <c r="J172" s="819"/>
      <c r="K172" s="1328" t="s">
        <v>652</v>
      </c>
      <c r="L172" s="1336"/>
      <c r="M172" s="1334"/>
      <c r="N172" s="825"/>
      <c r="O172" s="825"/>
      <c r="P172" s="825"/>
      <c r="Q172" s="825"/>
      <c r="R172" s="825"/>
      <c r="S172" s="825"/>
    </row>
    <row r="173" spans="1:19" s="440" customFormat="1" ht="16.2" customHeight="1" thickBot="1">
      <c r="A173" s="950"/>
      <c r="B173" s="1386"/>
      <c r="C173" s="1326"/>
      <c r="D173" s="1475"/>
      <c r="E173" s="1432"/>
      <c r="F173" s="1472"/>
      <c r="G173" s="858"/>
      <c r="H173" s="859"/>
      <c r="I173" s="924">
        <v>43343</v>
      </c>
      <c r="J173" s="820"/>
      <c r="K173" s="1362"/>
      <c r="L173" s="1363"/>
      <c r="M173" s="1367"/>
      <c r="N173" s="825"/>
      <c r="O173" s="825"/>
      <c r="P173" s="825"/>
      <c r="Q173" s="825"/>
      <c r="R173" s="825"/>
      <c r="S173" s="825"/>
    </row>
    <row r="174" spans="1:19" s="337" customFormat="1" ht="16.2" customHeight="1" thickTop="1">
      <c r="A174" s="952"/>
      <c r="B174" s="1374">
        <v>260</v>
      </c>
      <c r="C174" s="1321" t="s">
        <v>231</v>
      </c>
      <c r="D174" s="1324" t="s">
        <v>1076</v>
      </c>
      <c r="E174" s="1376" t="s">
        <v>1160</v>
      </c>
      <c r="F174" s="1476" t="s">
        <v>1721</v>
      </c>
      <c r="G174" s="854"/>
      <c r="H174" s="855" t="s">
        <v>1281</v>
      </c>
      <c r="I174" s="915"/>
      <c r="J174" s="817"/>
      <c r="K174" s="1344" t="s">
        <v>653</v>
      </c>
      <c r="L174" s="1345"/>
      <c r="M174" s="1366"/>
      <c r="N174" s="825"/>
      <c r="O174" s="825"/>
      <c r="P174" s="825"/>
      <c r="Q174" s="825"/>
      <c r="R174" s="825"/>
      <c r="S174" s="825"/>
    </row>
    <row r="175" spans="1:19" s="333" customFormat="1" ht="16.2" customHeight="1">
      <c r="A175" s="952"/>
      <c r="B175" s="1294"/>
      <c r="C175" s="1308"/>
      <c r="D175" s="1316"/>
      <c r="E175" s="1292"/>
      <c r="F175" s="1379"/>
      <c r="G175" s="824"/>
      <c r="H175" s="857"/>
      <c r="I175" s="918"/>
      <c r="J175" s="818"/>
      <c r="K175" s="1337"/>
      <c r="L175" s="1335"/>
      <c r="M175" s="1320"/>
      <c r="N175" s="825"/>
      <c r="O175" s="825"/>
      <c r="P175" s="825"/>
      <c r="Q175" s="825"/>
      <c r="R175" s="825"/>
      <c r="S175" s="825"/>
    </row>
    <row r="176" spans="1:19" s="333" customFormat="1" ht="16.2" customHeight="1">
      <c r="A176" s="949"/>
      <c r="B176" s="1390" t="s">
        <v>1126</v>
      </c>
      <c r="C176" s="1307" t="s">
        <v>314</v>
      </c>
      <c r="D176" s="1315" t="s">
        <v>1073</v>
      </c>
      <c r="E176" s="1299" t="s">
        <v>1295</v>
      </c>
      <c r="F176" s="1306" t="s">
        <v>315</v>
      </c>
      <c r="G176" s="940"/>
      <c r="H176" s="892"/>
      <c r="I176" s="920"/>
      <c r="J176" s="901"/>
      <c r="K176" s="1354"/>
      <c r="L176" s="1317" t="s">
        <v>654</v>
      </c>
      <c r="M176" s="1319"/>
      <c r="N176" s="825"/>
      <c r="O176" s="825"/>
      <c r="P176" s="825"/>
      <c r="Q176" s="825"/>
      <c r="R176" s="825"/>
      <c r="S176" s="825"/>
    </row>
    <row r="177" spans="1:19" s="333" customFormat="1" ht="16.2" customHeight="1">
      <c r="A177" s="949"/>
      <c r="B177" s="1304"/>
      <c r="C177" s="1322"/>
      <c r="D177" s="1325"/>
      <c r="E177" s="1323"/>
      <c r="F177" s="1373"/>
      <c r="G177" s="940"/>
      <c r="H177" s="892"/>
      <c r="I177" s="920"/>
      <c r="J177" s="901"/>
      <c r="K177" s="1329"/>
      <c r="L177" s="1318"/>
      <c r="M177" s="1319"/>
      <c r="N177" s="825"/>
      <c r="O177" s="825"/>
      <c r="P177" s="825"/>
      <c r="Q177" s="825"/>
      <c r="R177" s="825"/>
      <c r="S177" s="825"/>
    </row>
    <row r="178" spans="1:19" s="333" customFormat="1" ht="16.2" customHeight="1">
      <c r="A178" s="1516" t="s">
        <v>1289</v>
      </c>
      <c r="B178" s="1304" t="s">
        <v>1126</v>
      </c>
      <c r="C178" s="1308" t="s">
        <v>319</v>
      </c>
      <c r="D178" s="1316" t="s">
        <v>1074</v>
      </c>
      <c r="E178" s="1292" t="s">
        <v>1295</v>
      </c>
      <c r="F178" s="1379" t="s">
        <v>568</v>
      </c>
      <c r="G178" s="823"/>
      <c r="H178" s="856"/>
      <c r="I178" s="917"/>
      <c r="J178" s="819"/>
      <c r="K178" s="1328"/>
      <c r="L178" s="1336" t="s">
        <v>653</v>
      </c>
      <c r="M178" s="1334"/>
      <c r="N178" s="825"/>
      <c r="O178" s="825"/>
      <c r="P178" s="825"/>
      <c r="Q178" s="825"/>
      <c r="R178" s="825"/>
      <c r="S178" s="825"/>
    </row>
    <row r="179" spans="1:19" s="333" customFormat="1" ht="16.2" customHeight="1">
      <c r="A179" s="1516"/>
      <c r="B179" s="1304"/>
      <c r="C179" s="1322"/>
      <c r="D179" s="1316"/>
      <c r="E179" s="1323"/>
      <c r="F179" s="1373"/>
      <c r="G179" s="940"/>
      <c r="H179" s="892"/>
      <c r="I179" s="920"/>
      <c r="J179" s="901"/>
      <c r="K179" s="1329"/>
      <c r="L179" s="1318"/>
      <c r="M179" s="1319"/>
      <c r="N179" s="825"/>
      <c r="O179" s="825"/>
      <c r="P179" s="825"/>
      <c r="Q179" s="825"/>
      <c r="R179" s="825"/>
      <c r="S179" s="825"/>
    </row>
    <row r="180" spans="1:19" s="333" customFormat="1" ht="16.2" customHeight="1">
      <c r="A180" s="949"/>
      <c r="B180" s="1304" t="s">
        <v>1126</v>
      </c>
      <c r="C180" s="1308" t="s">
        <v>318</v>
      </c>
      <c r="D180" s="1316" t="s">
        <v>1075</v>
      </c>
      <c r="E180" s="1292" t="s">
        <v>1295</v>
      </c>
      <c r="F180" s="1379" t="s">
        <v>569</v>
      </c>
      <c r="G180" s="823"/>
      <c r="H180" s="856"/>
      <c r="I180" s="917"/>
      <c r="J180" s="819"/>
      <c r="K180" s="1328"/>
      <c r="L180" s="1336" t="s">
        <v>652</v>
      </c>
      <c r="M180" s="1334"/>
      <c r="N180" s="825"/>
      <c r="O180" s="825"/>
      <c r="P180" s="825"/>
      <c r="Q180" s="825"/>
      <c r="R180" s="825"/>
      <c r="S180" s="825"/>
    </row>
    <row r="181" spans="1:19" s="333" customFormat="1" ht="16.2" customHeight="1">
      <c r="A181" s="949"/>
      <c r="B181" s="1304"/>
      <c r="C181" s="1308"/>
      <c r="D181" s="1316"/>
      <c r="E181" s="1292"/>
      <c r="F181" s="1379"/>
      <c r="G181" s="824"/>
      <c r="H181" s="857"/>
      <c r="I181" s="918"/>
      <c r="J181" s="818"/>
      <c r="K181" s="1329"/>
      <c r="L181" s="1318"/>
      <c r="M181" s="1320"/>
      <c r="N181" s="825"/>
      <c r="O181" s="825"/>
      <c r="P181" s="825"/>
      <c r="Q181" s="825"/>
      <c r="R181" s="825"/>
      <c r="S181" s="825"/>
    </row>
    <row r="182" spans="1:19" s="441" customFormat="1" ht="16.2" customHeight="1">
      <c r="A182" s="949"/>
      <c r="B182" s="1304" t="s">
        <v>1126</v>
      </c>
      <c r="C182" s="1307" t="s">
        <v>553</v>
      </c>
      <c r="D182" s="1315" t="s">
        <v>1086</v>
      </c>
      <c r="E182" s="1299" t="s">
        <v>97</v>
      </c>
      <c r="F182" s="1306" t="s">
        <v>604</v>
      </c>
      <c r="G182" s="940"/>
      <c r="H182" s="892"/>
      <c r="I182" s="920"/>
      <c r="J182" s="901"/>
      <c r="K182" s="1354" t="s">
        <v>653</v>
      </c>
      <c r="L182" s="1317"/>
      <c r="M182" s="1319"/>
      <c r="N182" s="825"/>
      <c r="O182" s="825"/>
      <c r="P182" s="825"/>
      <c r="Q182" s="825"/>
      <c r="R182" s="825"/>
      <c r="S182" s="825"/>
    </row>
    <row r="183" spans="1:19" s="441" customFormat="1" ht="16.2" customHeight="1">
      <c r="A183" s="949"/>
      <c r="B183" s="1304"/>
      <c r="C183" s="1308"/>
      <c r="D183" s="1316"/>
      <c r="E183" s="1292"/>
      <c r="F183" s="1379"/>
      <c r="G183" s="824"/>
      <c r="H183" s="857"/>
      <c r="I183" s="918"/>
      <c r="J183" s="818"/>
      <c r="K183" s="1329"/>
      <c r="L183" s="1318"/>
      <c r="M183" s="1320"/>
      <c r="N183" s="825"/>
      <c r="O183" s="825"/>
      <c r="P183" s="825"/>
      <c r="Q183" s="825"/>
      <c r="R183" s="825"/>
      <c r="S183" s="825"/>
    </row>
    <row r="184" spans="1:19" s="458" customFormat="1" ht="16.2" customHeight="1">
      <c r="A184" s="949"/>
      <c r="B184" s="1304" t="s">
        <v>1126</v>
      </c>
      <c r="C184" s="1308" t="s">
        <v>557</v>
      </c>
      <c r="D184" s="1316" t="s">
        <v>1087</v>
      </c>
      <c r="E184" s="1292" t="s">
        <v>97</v>
      </c>
      <c r="F184" s="1379" t="s">
        <v>605</v>
      </c>
      <c r="G184" s="823"/>
      <c r="H184" s="856"/>
      <c r="I184" s="917"/>
      <c r="J184" s="819"/>
      <c r="K184" s="1328" t="s">
        <v>652</v>
      </c>
      <c r="L184" s="1336"/>
      <c r="M184" s="1334"/>
      <c r="N184" s="825"/>
      <c r="O184" s="825"/>
      <c r="P184" s="825"/>
      <c r="Q184" s="825"/>
      <c r="R184" s="825"/>
      <c r="S184" s="825"/>
    </row>
    <row r="185" spans="1:19" s="458" customFormat="1" ht="16.2" customHeight="1">
      <c r="A185" s="949"/>
      <c r="B185" s="1304"/>
      <c r="C185" s="1308"/>
      <c r="D185" s="1316"/>
      <c r="E185" s="1292"/>
      <c r="F185" s="1379"/>
      <c r="G185" s="824"/>
      <c r="H185" s="857"/>
      <c r="I185" s="918"/>
      <c r="J185" s="818"/>
      <c r="K185" s="1329"/>
      <c r="L185" s="1318"/>
      <c r="M185" s="1320"/>
      <c r="N185" s="825"/>
      <c r="O185" s="825"/>
      <c r="P185" s="825"/>
      <c r="Q185" s="825"/>
      <c r="R185" s="825"/>
      <c r="S185" s="825"/>
    </row>
    <row r="186" spans="1:19" s="440" customFormat="1" ht="16.2" customHeight="1">
      <c r="A186" s="952"/>
      <c r="B186" s="1304" t="s">
        <v>1126</v>
      </c>
      <c r="C186" s="1308" t="s">
        <v>1104</v>
      </c>
      <c r="D186" s="1316" t="s">
        <v>1258</v>
      </c>
      <c r="E186" s="1292"/>
      <c r="F186" s="1379" t="s">
        <v>1131</v>
      </c>
      <c r="G186" s="823"/>
      <c r="H186" s="856"/>
      <c r="I186" s="917" t="s">
        <v>1103</v>
      </c>
      <c r="J186" s="819"/>
      <c r="K186" s="1328" t="s">
        <v>652</v>
      </c>
      <c r="L186" s="1336"/>
      <c r="M186" s="1334"/>
      <c r="N186" s="825"/>
      <c r="O186" s="825"/>
      <c r="P186" s="825"/>
      <c r="Q186" s="825"/>
      <c r="R186" s="825"/>
      <c r="S186" s="825"/>
    </row>
    <row r="187" spans="1:19" s="440" customFormat="1" ht="16.2" customHeight="1">
      <c r="A187" s="952"/>
      <c r="B187" s="1304"/>
      <c r="C187" s="1308"/>
      <c r="D187" s="1316"/>
      <c r="E187" s="1292"/>
      <c r="F187" s="1379"/>
      <c r="G187" s="824"/>
      <c r="H187" s="857"/>
      <c r="I187" s="916">
        <v>38077</v>
      </c>
      <c r="J187" s="818"/>
      <c r="K187" s="1329"/>
      <c r="L187" s="1318"/>
      <c r="M187" s="1320"/>
      <c r="N187" s="825"/>
      <c r="O187" s="825"/>
      <c r="P187" s="825"/>
      <c r="Q187" s="825"/>
      <c r="R187" s="825"/>
      <c r="S187" s="825"/>
    </row>
    <row r="188" spans="1:19" s="825" customFormat="1" ht="16.2" customHeight="1">
      <c r="A188" s="949"/>
      <c r="B188" s="1293"/>
      <c r="C188" s="1295"/>
      <c r="D188" s="1297"/>
      <c r="E188" s="1299"/>
      <c r="F188" s="1300"/>
      <c r="G188" s="940"/>
      <c r="H188" s="892"/>
      <c r="I188" s="920"/>
      <c r="J188" s="901"/>
      <c r="K188" s="1354"/>
      <c r="L188" s="1317"/>
      <c r="M188" s="1319"/>
    </row>
    <row r="189" spans="1:19" s="825" customFormat="1" ht="16.2" customHeight="1">
      <c r="A189" s="949"/>
      <c r="B189" s="1294"/>
      <c r="C189" s="1296"/>
      <c r="D189" s="1298"/>
      <c r="E189" s="1292"/>
      <c r="F189" s="1301"/>
      <c r="G189" s="824"/>
      <c r="H189" s="857"/>
      <c r="I189" s="918"/>
      <c r="J189" s="818"/>
      <c r="K189" s="1329"/>
      <c r="L189" s="1318"/>
      <c r="M189" s="1320"/>
    </row>
    <row r="190" spans="1:19" s="458" customFormat="1" ht="16.2" customHeight="1">
      <c r="A190" s="949"/>
      <c r="B190" s="1293"/>
      <c r="C190" s="1295"/>
      <c r="D190" s="1297"/>
      <c r="E190" s="1299"/>
      <c r="F190" s="1300"/>
      <c r="G190" s="940"/>
      <c r="H190" s="892"/>
      <c r="I190" s="920"/>
      <c r="J190" s="901"/>
      <c r="K190" s="1354"/>
      <c r="L190" s="1317"/>
      <c r="M190" s="1319"/>
      <c r="N190" s="825"/>
      <c r="O190" s="825"/>
      <c r="P190" s="825"/>
      <c r="Q190" s="825"/>
      <c r="R190" s="825"/>
      <c r="S190" s="825"/>
    </row>
    <row r="191" spans="1:19" s="458" customFormat="1" ht="16.2" customHeight="1" thickBot="1">
      <c r="A191" s="951"/>
      <c r="B191" s="1467"/>
      <c r="C191" s="1503"/>
      <c r="D191" s="1506"/>
      <c r="E191" s="1504"/>
      <c r="F191" s="1505"/>
      <c r="G191" s="946"/>
      <c r="H191" s="899"/>
      <c r="I191" s="934"/>
      <c r="J191" s="913"/>
      <c r="K191" s="1507"/>
      <c r="L191" s="1508"/>
      <c r="M191" s="1509"/>
      <c r="N191" s="825"/>
      <c r="O191" s="825"/>
      <c r="P191" s="825"/>
      <c r="Q191" s="825"/>
      <c r="R191" s="825"/>
      <c r="S191" s="825"/>
    </row>
    <row r="192" spans="1:19" s="889" customFormat="1" ht="19.2">
      <c r="A192" s="890" t="s">
        <v>1274</v>
      </c>
      <c r="B192" s="887"/>
      <c r="C192" s="887"/>
      <c r="D192" s="887"/>
      <c r="E192" s="887"/>
      <c r="F192" s="888"/>
      <c r="G192" s="888"/>
      <c r="H192" s="900"/>
      <c r="I192" s="935"/>
      <c r="J192" s="900"/>
    </row>
    <row r="193" spans="1:1" ht="19.2">
      <c r="A193" s="891" t="s">
        <v>232</v>
      </c>
    </row>
    <row r="194" spans="1:1" ht="19.2">
      <c r="A194" s="884" t="s">
        <v>1314</v>
      </c>
    </row>
    <row r="195" spans="1:1" ht="19.2">
      <c r="A195" s="884" t="s">
        <v>1315</v>
      </c>
    </row>
  </sheetData>
  <mergeCells count="705">
    <mergeCell ref="A178:A179"/>
    <mergeCell ref="A15:A17"/>
    <mergeCell ref="A7:A8"/>
    <mergeCell ref="A27:A30"/>
    <mergeCell ref="A52:A55"/>
    <mergeCell ref="A101:A102"/>
    <mergeCell ref="A133:A136"/>
    <mergeCell ref="A171:A172"/>
    <mergeCell ref="A93:A96"/>
    <mergeCell ref="A141:A142"/>
    <mergeCell ref="M5:M6"/>
    <mergeCell ref="M9:M10"/>
    <mergeCell ref="M93:M94"/>
    <mergeCell ref="K2:M2"/>
    <mergeCell ref="D82:D84"/>
    <mergeCell ref="D85:D86"/>
    <mergeCell ref="D133:D134"/>
    <mergeCell ref="D135:D136"/>
    <mergeCell ref="D114:D115"/>
    <mergeCell ref="D116:D117"/>
    <mergeCell ref="L106:L107"/>
    <mergeCell ref="M110:M111"/>
    <mergeCell ref="F93:F94"/>
    <mergeCell ref="F85:F86"/>
    <mergeCell ref="F27:F28"/>
    <mergeCell ref="D3:D4"/>
    <mergeCell ref="M112:M113"/>
    <mergeCell ref="F99:F100"/>
    <mergeCell ref="F48:F49"/>
    <mergeCell ref="M78:M79"/>
    <mergeCell ref="K80:K81"/>
    <mergeCell ref="L80:L81"/>
    <mergeCell ref="K78:K79"/>
    <mergeCell ref="M7:M8"/>
    <mergeCell ref="M11:M12"/>
    <mergeCell ref="M91:M92"/>
    <mergeCell ref="M97:M98"/>
    <mergeCell ref="M95:M96"/>
    <mergeCell ref="M85:M86"/>
    <mergeCell ref="M87:M88"/>
    <mergeCell ref="D50:D51"/>
    <mergeCell ref="D52:D53"/>
    <mergeCell ref="D54:D55"/>
    <mergeCell ref="D33:D34"/>
    <mergeCell ref="D37:D38"/>
    <mergeCell ref="D39:D45"/>
    <mergeCell ref="D46:D47"/>
    <mergeCell ref="D48:D49"/>
    <mergeCell ref="D25:D26"/>
    <mergeCell ref="F15:F16"/>
    <mergeCell ref="E13:E18"/>
    <mergeCell ref="L50:L51"/>
    <mergeCell ref="E56:E65"/>
    <mergeCell ref="D19:D20"/>
    <mergeCell ref="D21:D22"/>
    <mergeCell ref="D23:D24"/>
    <mergeCell ref="D27:D28"/>
    <mergeCell ref="D35:D36"/>
    <mergeCell ref="K190:K191"/>
    <mergeCell ref="L190:L191"/>
    <mergeCell ref="F180:F181"/>
    <mergeCell ref="K180:K181"/>
    <mergeCell ref="L180:L181"/>
    <mergeCell ref="M180:M181"/>
    <mergeCell ref="M182:M183"/>
    <mergeCell ref="M190:M191"/>
    <mergeCell ref="M170:M171"/>
    <mergeCell ref="M184:M185"/>
    <mergeCell ref="M176:M177"/>
    <mergeCell ref="K182:K183"/>
    <mergeCell ref="K176:K177"/>
    <mergeCell ref="L182:L183"/>
    <mergeCell ref="K184:K185"/>
    <mergeCell ref="L184:L185"/>
    <mergeCell ref="L176:L177"/>
    <mergeCell ref="M186:M187"/>
    <mergeCell ref="K186:K187"/>
    <mergeCell ref="L186:L187"/>
    <mergeCell ref="M178:M179"/>
    <mergeCell ref="K178:K179"/>
    <mergeCell ref="L178:L179"/>
    <mergeCell ref="K188:K189"/>
    <mergeCell ref="C190:C191"/>
    <mergeCell ref="E190:E191"/>
    <mergeCell ref="F190:F191"/>
    <mergeCell ref="F184:F185"/>
    <mergeCell ref="E166:E167"/>
    <mergeCell ref="F166:F167"/>
    <mergeCell ref="B178:B179"/>
    <mergeCell ref="C178:C179"/>
    <mergeCell ref="E178:E179"/>
    <mergeCell ref="F178:F179"/>
    <mergeCell ref="F176:F177"/>
    <mergeCell ref="F168:F169"/>
    <mergeCell ref="E186:E187"/>
    <mergeCell ref="F186:F187"/>
    <mergeCell ref="E170:E171"/>
    <mergeCell ref="F170:F171"/>
    <mergeCell ref="B180:B181"/>
    <mergeCell ref="C180:C181"/>
    <mergeCell ref="E180:E181"/>
    <mergeCell ref="F182:F183"/>
    <mergeCell ref="D190:D191"/>
    <mergeCell ref="B184:B185"/>
    <mergeCell ref="E184:E185"/>
    <mergeCell ref="D182:D183"/>
    <mergeCell ref="B93:B94"/>
    <mergeCell ref="C93:C94"/>
    <mergeCell ref="B39:B49"/>
    <mergeCell ref="C48:C49"/>
    <mergeCell ref="C46:C47"/>
    <mergeCell ref="B99:B100"/>
    <mergeCell ref="B101:B103"/>
    <mergeCell ref="C97:C98"/>
    <mergeCell ref="C82:C84"/>
    <mergeCell ref="B66:B67"/>
    <mergeCell ref="B60:B61"/>
    <mergeCell ref="C60:C61"/>
    <mergeCell ref="B56:B57"/>
    <mergeCell ref="C56:C57"/>
    <mergeCell ref="B95:B96"/>
    <mergeCell ref="C95:C96"/>
    <mergeCell ref="B97:B98"/>
    <mergeCell ref="B87:B88"/>
    <mergeCell ref="C87:C88"/>
    <mergeCell ref="C78:C79"/>
    <mergeCell ref="C99:C100"/>
    <mergeCell ref="C101:C103"/>
    <mergeCell ref="C52:C53"/>
    <mergeCell ref="D29:D30"/>
    <mergeCell ref="D31:D32"/>
    <mergeCell ref="B37:B38"/>
    <mergeCell ref="F35:F36"/>
    <mergeCell ref="F31:F32"/>
    <mergeCell ref="D99:D100"/>
    <mergeCell ref="D101:D103"/>
    <mergeCell ref="F97:F98"/>
    <mergeCell ref="F80:F81"/>
    <mergeCell ref="F78:F79"/>
    <mergeCell ref="F76:F77"/>
    <mergeCell ref="F72:F73"/>
    <mergeCell ref="D91:D92"/>
    <mergeCell ref="D95:D96"/>
    <mergeCell ref="D93:D94"/>
    <mergeCell ref="D97:D98"/>
    <mergeCell ref="E89:E90"/>
    <mergeCell ref="F89:F90"/>
    <mergeCell ref="D68:D69"/>
    <mergeCell ref="F66:F67"/>
    <mergeCell ref="F54:F55"/>
    <mergeCell ref="E27:E32"/>
    <mergeCell ref="E87:E88"/>
    <mergeCell ref="F87:F88"/>
    <mergeCell ref="B25:B26"/>
    <mergeCell ref="B78:B79"/>
    <mergeCell ref="E35:E36"/>
    <mergeCell ref="B68:B69"/>
    <mergeCell ref="C68:C69"/>
    <mergeCell ref="D70:D71"/>
    <mergeCell ref="D72:D73"/>
    <mergeCell ref="D74:D75"/>
    <mergeCell ref="D76:D77"/>
    <mergeCell ref="C72:C73"/>
    <mergeCell ref="B35:B36"/>
    <mergeCell ref="B50:B51"/>
    <mergeCell ref="C50:C51"/>
    <mergeCell ref="C31:C32"/>
    <mergeCell ref="B27:B32"/>
    <mergeCell ref="C70:C71"/>
    <mergeCell ref="B74:B75"/>
    <mergeCell ref="C33:C34"/>
    <mergeCell ref="E33:E34"/>
    <mergeCell ref="B58:B59"/>
    <mergeCell ref="C58:C59"/>
    <mergeCell ref="B64:B65"/>
    <mergeCell ref="D56:D57"/>
    <mergeCell ref="B33:B34"/>
    <mergeCell ref="F172:F173"/>
    <mergeCell ref="F143:F144"/>
    <mergeCell ref="C74:C75"/>
    <mergeCell ref="D87:D88"/>
    <mergeCell ref="D156:D157"/>
    <mergeCell ref="F68:F69"/>
    <mergeCell ref="E82:E84"/>
    <mergeCell ref="E137:E138"/>
    <mergeCell ref="F137:F138"/>
    <mergeCell ref="F133:F134"/>
    <mergeCell ref="F110:F111"/>
    <mergeCell ref="F108:F109"/>
    <mergeCell ref="E106:E107"/>
    <mergeCell ref="F106:F107"/>
    <mergeCell ref="E141:E142"/>
    <mergeCell ref="C114:C115"/>
    <mergeCell ref="F145:F146"/>
    <mergeCell ref="F120:F122"/>
    <mergeCell ref="F139:F140"/>
    <mergeCell ref="C112:C113"/>
    <mergeCell ref="D158:D159"/>
    <mergeCell ref="D166:D167"/>
    <mergeCell ref="C106:C107"/>
    <mergeCell ref="C110:C111"/>
    <mergeCell ref="E182:E183"/>
    <mergeCell ref="D137:D138"/>
    <mergeCell ref="D139:D140"/>
    <mergeCell ref="B139:B140"/>
    <mergeCell ref="C139:C140"/>
    <mergeCell ref="B137:B138"/>
    <mergeCell ref="E164:E165"/>
    <mergeCell ref="B147:B148"/>
    <mergeCell ref="C174:C175"/>
    <mergeCell ref="D168:D169"/>
    <mergeCell ref="D162:D163"/>
    <mergeCell ref="D149:D150"/>
    <mergeCell ref="D178:D179"/>
    <mergeCell ref="D180:D181"/>
    <mergeCell ref="D174:D175"/>
    <mergeCell ref="E151:E152"/>
    <mergeCell ref="K172:K173"/>
    <mergeCell ref="L164:L165"/>
    <mergeCell ref="L172:L173"/>
    <mergeCell ref="E139:E140"/>
    <mergeCell ref="L174:L175"/>
    <mergeCell ref="K174:K175"/>
    <mergeCell ref="K170:K171"/>
    <mergeCell ref="L170:L171"/>
    <mergeCell ref="F164:F165"/>
    <mergeCell ref="L162:L163"/>
    <mergeCell ref="K166:K167"/>
    <mergeCell ref="L166:L167"/>
    <mergeCell ref="K160:K161"/>
    <mergeCell ref="L160:L161"/>
    <mergeCell ref="L151:L152"/>
    <mergeCell ref="L156:L157"/>
    <mergeCell ref="L143:L144"/>
    <mergeCell ref="E162:E163"/>
    <mergeCell ref="K151:K152"/>
    <mergeCell ref="K153:K155"/>
    <mergeCell ref="K156:K157"/>
    <mergeCell ref="K143:K144"/>
    <mergeCell ref="E174:E175"/>
    <mergeCell ref="L149:L150"/>
    <mergeCell ref="D184:D185"/>
    <mergeCell ref="K89:K90"/>
    <mergeCell ref="F158:F159"/>
    <mergeCell ref="F162:F163"/>
    <mergeCell ref="D170:D171"/>
    <mergeCell ref="D172:D173"/>
    <mergeCell ref="D127:D128"/>
    <mergeCell ref="D129:D130"/>
    <mergeCell ref="D160:D161"/>
    <mergeCell ref="D176:D177"/>
    <mergeCell ref="F160:F161"/>
    <mergeCell ref="E91:E92"/>
    <mergeCell ref="E93:E94"/>
    <mergeCell ref="F91:F92"/>
    <mergeCell ref="E114:E115"/>
    <mergeCell ref="F114:F115"/>
    <mergeCell ref="K110:K111"/>
    <mergeCell ref="K108:K109"/>
    <mergeCell ref="F95:F96"/>
    <mergeCell ref="F101:F103"/>
    <mergeCell ref="E176:E177"/>
    <mergeCell ref="E160:E161"/>
    <mergeCell ref="F153:F155"/>
    <mergeCell ref="F174:F175"/>
    <mergeCell ref="B190:B191"/>
    <mergeCell ref="B54:B55"/>
    <mergeCell ref="C54:C55"/>
    <mergeCell ref="F33:F34"/>
    <mergeCell ref="F58:F59"/>
    <mergeCell ref="F56:F57"/>
    <mergeCell ref="B17:B18"/>
    <mergeCell ref="A23:A24"/>
    <mergeCell ref="B23:B24"/>
    <mergeCell ref="C23:C24"/>
    <mergeCell ref="E23:E24"/>
    <mergeCell ref="F23:F24"/>
    <mergeCell ref="E50:E51"/>
    <mergeCell ref="F50:F51"/>
    <mergeCell ref="C29:C30"/>
    <mergeCell ref="F29:F30"/>
    <mergeCell ref="C27:C28"/>
    <mergeCell ref="B104:B105"/>
    <mergeCell ref="B82:B84"/>
    <mergeCell ref="B133:B134"/>
    <mergeCell ref="E149:E150"/>
    <mergeCell ref="E147:E148"/>
    <mergeCell ref="E172:E173"/>
    <mergeCell ref="C141:C142"/>
    <mergeCell ref="F17:F18"/>
    <mergeCell ref="C17:C18"/>
    <mergeCell ref="B5:B6"/>
    <mergeCell ref="C5:C6"/>
    <mergeCell ref="B7:B8"/>
    <mergeCell ref="C7:C8"/>
    <mergeCell ref="F7:F8"/>
    <mergeCell ref="F5:F6"/>
    <mergeCell ref="F9:F10"/>
    <mergeCell ref="E5:E6"/>
    <mergeCell ref="B9:B10"/>
    <mergeCell ref="C9:C10"/>
    <mergeCell ref="E9:E10"/>
    <mergeCell ref="C13:C14"/>
    <mergeCell ref="F13:F14"/>
    <mergeCell ref="B15:B16"/>
    <mergeCell ref="C15:C16"/>
    <mergeCell ref="E11:E12"/>
    <mergeCell ref="B11:B12"/>
    <mergeCell ref="C11:C12"/>
    <mergeCell ref="F11:F12"/>
    <mergeCell ref="B13:B14"/>
    <mergeCell ref="E7:E8"/>
    <mergeCell ref="M166:M167"/>
    <mergeCell ref="D164:D165"/>
    <mergeCell ref="F3:F4"/>
    <mergeCell ref="A21:A22"/>
    <mergeCell ref="B21:B22"/>
    <mergeCell ref="C21:C22"/>
    <mergeCell ref="E21:E22"/>
    <mergeCell ref="F21:F22"/>
    <mergeCell ref="E19:E20"/>
    <mergeCell ref="F19:F20"/>
    <mergeCell ref="D5:D6"/>
    <mergeCell ref="D7:D8"/>
    <mergeCell ref="D9:D10"/>
    <mergeCell ref="D11:D12"/>
    <mergeCell ref="D13:D14"/>
    <mergeCell ref="D15:D16"/>
    <mergeCell ref="D17:D18"/>
    <mergeCell ref="A3:A4"/>
    <mergeCell ref="B3:B4"/>
    <mergeCell ref="C3:C4"/>
    <mergeCell ref="E3:E4"/>
    <mergeCell ref="B19:B20"/>
    <mergeCell ref="C19:C20"/>
    <mergeCell ref="G3:J4"/>
    <mergeCell ref="M137:M138"/>
    <mergeCell ref="F104:F105"/>
    <mergeCell ref="E104:E105"/>
    <mergeCell ref="M139:M140"/>
    <mergeCell ref="M143:M144"/>
    <mergeCell ref="K133:K134"/>
    <mergeCell ref="E129:E130"/>
    <mergeCell ref="E127:E128"/>
    <mergeCell ref="B162:B163"/>
    <mergeCell ref="E116:E117"/>
    <mergeCell ref="F147:F148"/>
    <mergeCell ref="B112:B113"/>
    <mergeCell ref="B110:B111"/>
    <mergeCell ref="F129:F130"/>
    <mergeCell ref="B114:B115"/>
    <mergeCell ref="L153:L155"/>
    <mergeCell ref="K149:K150"/>
    <mergeCell ref="B106:B107"/>
    <mergeCell ref="E131:E132"/>
    <mergeCell ref="F131:F132"/>
    <mergeCell ref="K116:K117"/>
    <mergeCell ref="M118:M119"/>
    <mergeCell ref="L118:L119"/>
    <mergeCell ref="F127:F128"/>
    <mergeCell ref="B116:B117"/>
    <mergeCell ref="C116:C117"/>
    <mergeCell ref="C104:C105"/>
    <mergeCell ref="K164:K165"/>
    <mergeCell ref="B125:B126"/>
    <mergeCell ref="C125:C126"/>
    <mergeCell ref="B168:B169"/>
    <mergeCell ref="C168:C169"/>
    <mergeCell ref="E168:E169"/>
    <mergeCell ref="C151:C152"/>
    <mergeCell ref="K129:K130"/>
    <mergeCell ref="D118:D119"/>
    <mergeCell ref="F116:F117"/>
    <mergeCell ref="D125:D126"/>
    <mergeCell ref="C120:C122"/>
    <mergeCell ref="E120:E122"/>
    <mergeCell ref="F118:F119"/>
    <mergeCell ref="F123:F124"/>
    <mergeCell ref="F125:F126"/>
    <mergeCell ref="E125:E126"/>
    <mergeCell ref="E118:E119"/>
    <mergeCell ref="F74:F75"/>
    <mergeCell ref="E95:E96"/>
    <mergeCell ref="B91:B92"/>
    <mergeCell ref="C91:C92"/>
    <mergeCell ref="E97:E98"/>
    <mergeCell ref="C25:C26"/>
    <mergeCell ref="D62:D63"/>
    <mergeCell ref="B118:B119"/>
    <mergeCell ref="C118:C119"/>
    <mergeCell ref="B62:B63"/>
    <mergeCell ref="C62:C63"/>
    <mergeCell ref="C37:C38"/>
    <mergeCell ref="E66:E67"/>
    <mergeCell ref="E68:E79"/>
    <mergeCell ref="B70:B71"/>
    <mergeCell ref="C66:C67"/>
    <mergeCell ref="D58:D59"/>
    <mergeCell ref="D60:D61"/>
    <mergeCell ref="E39:E49"/>
    <mergeCell ref="B80:B81"/>
    <mergeCell ref="B72:B73"/>
    <mergeCell ref="B85:B86"/>
    <mergeCell ref="C85:C86"/>
    <mergeCell ref="B52:B53"/>
    <mergeCell ref="E52:E53"/>
    <mergeCell ref="E101:E103"/>
    <mergeCell ref="E112:E113"/>
    <mergeCell ref="B108:B109"/>
    <mergeCell ref="C108:C109"/>
    <mergeCell ref="E108:E109"/>
    <mergeCell ref="D104:D105"/>
    <mergeCell ref="D106:D107"/>
    <mergeCell ref="D108:D109"/>
    <mergeCell ref="D110:D111"/>
    <mergeCell ref="D112:D113"/>
    <mergeCell ref="D64:D65"/>
    <mergeCell ref="C64:C65"/>
    <mergeCell ref="E80:E81"/>
    <mergeCell ref="B89:B90"/>
    <mergeCell ref="C89:C90"/>
    <mergeCell ref="B76:B77"/>
    <mergeCell ref="D80:D81"/>
    <mergeCell ref="C80:C81"/>
    <mergeCell ref="C76:C77"/>
    <mergeCell ref="D78:D79"/>
    <mergeCell ref="E85:E86"/>
    <mergeCell ref="D66:D67"/>
    <mergeCell ref="D89:D90"/>
    <mergeCell ref="F64:F65"/>
    <mergeCell ref="F82:F84"/>
    <mergeCell ref="K48:K49"/>
    <mergeCell ref="L48:L49"/>
    <mergeCell ref="L54:L55"/>
    <mergeCell ref="L70:L71"/>
    <mergeCell ref="L74:L75"/>
    <mergeCell ref="M145:M146"/>
    <mergeCell ref="F141:F142"/>
    <mergeCell ref="F70:F71"/>
    <mergeCell ref="K106:K107"/>
    <mergeCell ref="M114:M115"/>
    <mergeCell ref="K114:K115"/>
    <mergeCell ref="L114:L115"/>
    <mergeCell ref="K95:K96"/>
    <mergeCell ref="K91:K92"/>
    <mergeCell ref="K101:K103"/>
    <mergeCell ref="L95:L96"/>
    <mergeCell ref="M89:M90"/>
    <mergeCell ref="M54:M55"/>
    <mergeCell ref="M72:M73"/>
    <mergeCell ref="K104:K105"/>
    <mergeCell ref="L93:L94"/>
    <mergeCell ref="K139:K140"/>
    <mergeCell ref="M172:M173"/>
    <mergeCell ref="M125:M126"/>
    <mergeCell ref="M151:M152"/>
    <mergeCell ref="M156:M157"/>
    <mergeCell ref="M158:M159"/>
    <mergeCell ref="K99:K100"/>
    <mergeCell ref="M168:M169"/>
    <mergeCell ref="M147:M148"/>
    <mergeCell ref="M149:M150"/>
    <mergeCell ref="M120:M122"/>
    <mergeCell ref="L120:L122"/>
    <mergeCell ref="L133:L134"/>
    <mergeCell ref="K135:K136"/>
    <mergeCell ref="K168:K169"/>
    <mergeCell ref="L168:L169"/>
    <mergeCell ref="K158:K159"/>
    <mergeCell ref="L158:L159"/>
    <mergeCell ref="K147:K148"/>
    <mergeCell ref="M153:M155"/>
    <mergeCell ref="M127:M128"/>
    <mergeCell ref="M164:M165"/>
    <mergeCell ref="M141:M142"/>
    <mergeCell ref="M135:M136"/>
    <mergeCell ref="L104:L105"/>
    <mergeCell ref="B186:B187"/>
    <mergeCell ref="C186:C187"/>
    <mergeCell ref="B127:B128"/>
    <mergeCell ref="C127:C128"/>
    <mergeCell ref="B164:B165"/>
    <mergeCell ref="B170:B171"/>
    <mergeCell ref="B172:B173"/>
    <mergeCell ref="C172:C173"/>
    <mergeCell ref="C164:C165"/>
    <mergeCell ref="C170:C171"/>
    <mergeCell ref="B160:B161"/>
    <mergeCell ref="C160:C161"/>
    <mergeCell ref="B129:B130"/>
    <mergeCell ref="C129:C130"/>
    <mergeCell ref="B176:B177"/>
    <mergeCell ref="C176:C177"/>
    <mergeCell ref="B182:B183"/>
    <mergeCell ref="C162:C163"/>
    <mergeCell ref="C184:C185"/>
    <mergeCell ref="C153:C155"/>
    <mergeCell ref="C147:C148"/>
    <mergeCell ref="C182:C183"/>
    <mergeCell ref="C35:C36"/>
    <mergeCell ref="C39:C45"/>
    <mergeCell ref="D151:D152"/>
    <mergeCell ref="B141:B142"/>
    <mergeCell ref="K56:K65"/>
    <mergeCell ref="K87:K88"/>
    <mergeCell ref="K145:K146"/>
    <mergeCell ref="L145:L146"/>
    <mergeCell ref="C135:C136"/>
    <mergeCell ref="E135:E136"/>
    <mergeCell ref="F135:F136"/>
    <mergeCell ref="L87:L88"/>
    <mergeCell ref="L46:L47"/>
    <mergeCell ref="K85:K86"/>
    <mergeCell ref="L85:L86"/>
    <mergeCell ref="K97:K98"/>
    <mergeCell ref="L97:L98"/>
    <mergeCell ref="L89:L90"/>
    <mergeCell ref="L99:L100"/>
    <mergeCell ref="K50:K51"/>
    <mergeCell ref="L37:L38"/>
    <mergeCell ref="K46:K47"/>
    <mergeCell ref="L66:L67"/>
    <mergeCell ref="K68:K69"/>
    <mergeCell ref="E25:E26"/>
    <mergeCell ref="F25:F26"/>
    <mergeCell ref="F62:F63"/>
    <mergeCell ref="F39:F45"/>
    <mergeCell ref="K82:K84"/>
    <mergeCell ref="L25:L26"/>
    <mergeCell ref="K25:K26"/>
    <mergeCell ref="L39:L45"/>
    <mergeCell ref="K39:K45"/>
    <mergeCell ref="L35:L36"/>
    <mergeCell ref="K35:K36"/>
    <mergeCell ref="K66:K67"/>
    <mergeCell ref="E37:E38"/>
    <mergeCell ref="L78:L79"/>
    <mergeCell ref="K37:K38"/>
    <mergeCell ref="L68:L69"/>
    <mergeCell ref="K74:K75"/>
    <mergeCell ref="K76:K77"/>
    <mergeCell ref="L76:L77"/>
    <mergeCell ref="L72:L73"/>
    <mergeCell ref="K72:K73"/>
    <mergeCell ref="F37:F38"/>
    <mergeCell ref="F52:F53"/>
    <mergeCell ref="F46:F47"/>
    <mergeCell ref="M15:M16"/>
    <mergeCell ref="B166:B167"/>
    <mergeCell ref="M17:M18"/>
    <mergeCell ref="F112:F113"/>
    <mergeCell ref="E110:E111"/>
    <mergeCell ref="E99:E100"/>
    <mergeCell ref="B174:B175"/>
    <mergeCell ref="M33:M34"/>
    <mergeCell ref="M58:M59"/>
    <mergeCell ref="M60:M61"/>
    <mergeCell ref="M56:M57"/>
    <mergeCell ref="M62:M63"/>
    <mergeCell ref="E54:E55"/>
    <mergeCell ref="M76:M77"/>
    <mergeCell ref="M70:M71"/>
    <mergeCell ref="F60:F61"/>
    <mergeCell ref="K54:K55"/>
    <mergeCell ref="K29:K30"/>
    <mergeCell ref="L110:L111"/>
    <mergeCell ref="K112:K113"/>
    <mergeCell ref="M74:M75"/>
    <mergeCell ref="K33:K34"/>
    <mergeCell ref="L33:L34"/>
    <mergeCell ref="L82:L84"/>
    <mergeCell ref="A1:M1"/>
    <mergeCell ref="M160:M161"/>
    <mergeCell ref="M101:M103"/>
    <mergeCell ref="M174:M175"/>
    <mergeCell ref="M116:M117"/>
    <mergeCell ref="M131:M132"/>
    <mergeCell ref="M48:M49"/>
    <mergeCell ref="M39:M45"/>
    <mergeCell ref="M35:M36"/>
    <mergeCell ref="M25:M26"/>
    <mergeCell ref="M82:M84"/>
    <mergeCell ref="M99:M100"/>
    <mergeCell ref="M64:M65"/>
    <mergeCell ref="M66:M67"/>
    <mergeCell ref="M68:M69"/>
    <mergeCell ref="M3:M4"/>
    <mergeCell ref="M13:M14"/>
    <mergeCell ref="L52:L53"/>
    <mergeCell ref="K52:K53"/>
    <mergeCell ref="M19:M20"/>
    <mergeCell ref="M23:M24"/>
    <mergeCell ref="M27:M28"/>
    <mergeCell ref="M50:M51"/>
    <mergeCell ref="M52:M53"/>
    <mergeCell ref="K21:K22"/>
    <mergeCell ref="L21:L22"/>
    <mergeCell ref="K23:K24"/>
    <mergeCell ref="L23:L24"/>
    <mergeCell ref="K27:K28"/>
    <mergeCell ref="L27:L28"/>
    <mergeCell ref="M29:M30"/>
    <mergeCell ref="M31:M32"/>
    <mergeCell ref="L29:L30"/>
    <mergeCell ref="K31:K32"/>
    <mergeCell ref="L31:L32"/>
    <mergeCell ref="M21:M22"/>
    <mergeCell ref="K3:L3"/>
    <mergeCell ref="L15:L16"/>
    <mergeCell ref="K15:K16"/>
    <mergeCell ref="L13:L14"/>
    <mergeCell ref="K13:K14"/>
    <mergeCell ref="K17:K18"/>
    <mergeCell ref="L17:L18"/>
    <mergeCell ref="K19:K20"/>
    <mergeCell ref="L19:L20"/>
    <mergeCell ref="L5:L6"/>
    <mergeCell ref="L7:L8"/>
    <mergeCell ref="K9:K10"/>
    <mergeCell ref="L9:L10"/>
    <mergeCell ref="K11:K12"/>
    <mergeCell ref="L11:L12"/>
    <mergeCell ref="M37:M38"/>
    <mergeCell ref="M46:M47"/>
    <mergeCell ref="M133:M134"/>
    <mergeCell ref="K118:K119"/>
    <mergeCell ref="K125:K126"/>
    <mergeCell ref="L125:L126"/>
    <mergeCell ref="L116:L117"/>
    <mergeCell ref="L135:L136"/>
    <mergeCell ref="K123:K124"/>
    <mergeCell ref="L123:L124"/>
    <mergeCell ref="M123:M124"/>
    <mergeCell ref="M80:M81"/>
    <mergeCell ref="M108:M109"/>
    <mergeCell ref="M106:M107"/>
    <mergeCell ref="L56:L65"/>
    <mergeCell ref="K70:K71"/>
    <mergeCell ref="M129:M130"/>
    <mergeCell ref="L91:L92"/>
    <mergeCell ref="K93:K94"/>
    <mergeCell ref="K131:K132"/>
    <mergeCell ref="L131:L132"/>
    <mergeCell ref="K120:K122"/>
    <mergeCell ref="M104:M105"/>
    <mergeCell ref="L129:L130"/>
    <mergeCell ref="L139:L140"/>
    <mergeCell ref="K141:K142"/>
    <mergeCell ref="L141:L142"/>
    <mergeCell ref="K137:K138"/>
    <mergeCell ref="L137:L138"/>
    <mergeCell ref="L101:L103"/>
    <mergeCell ref="K127:K128"/>
    <mergeCell ref="L127:L128"/>
    <mergeCell ref="L147:L148"/>
    <mergeCell ref="L108:L109"/>
    <mergeCell ref="L112:L113"/>
    <mergeCell ref="L188:L189"/>
    <mergeCell ref="M188:M189"/>
    <mergeCell ref="C166:C167"/>
    <mergeCell ref="C131:C132"/>
    <mergeCell ref="F151:F152"/>
    <mergeCell ref="C158:C159"/>
    <mergeCell ref="B151:B152"/>
    <mergeCell ref="C133:C134"/>
    <mergeCell ref="E133:E134"/>
    <mergeCell ref="B135:B136"/>
    <mergeCell ref="C145:C146"/>
    <mergeCell ref="D131:D132"/>
    <mergeCell ref="D141:D142"/>
    <mergeCell ref="C137:C138"/>
    <mergeCell ref="B131:B132"/>
    <mergeCell ref="K162:K163"/>
    <mergeCell ref="D153:D155"/>
    <mergeCell ref="D147:D148"/>
    <mergeCell ref="D143:D144"/>
    <mergeCell ref="D145:D146"/>
    <mergeCell ref="E143:E144"/>
    <mergeCell ref="C143:C144"/>
    <mergeCell ref="D186:D187"/>
    <mergeCell ref="M162:M163"/>
    <mergeCell ref="C2:J2"/>
    <mergeCell ref="B123:B124"/>
    <mergeCell ref="C123:C124"/>
    <mergeCell ref="D123:D124"/>
    <mergeCell ref="E123:E124"/>
    <mergeCell ref="B188:B189"/>
    <mergeCell ref="C188:C189"/>
    <mergeCell ref="D188:D189"/>
    <mergeCell ref="E188:E189"/>
    <mergeCell ref="F188:F189"/>
    <mergeCell ref="F156:F157"/>
    <mergeCell ref="B143:B144"/>
    <mergeCell ref="F149:F150"/>
    <mergeCell ref="B145:B146"/>
    <mergeCell ref="B149:B150"/>
    <mergeCell ref="C149:C150"/>
    <mergeCell ref="B153:B159"/>
    <mergeCell ref="C156:C157"/>
    <mergeCell ref="E156:E157"/>
    <mergeCell ref="E153:E155"/>
    <mergeCell ref="E158:E159"/>
    <mergeCell ref="B120:B122"/>
    <mergeCell ref="D120:D122"/>
    <mergeCell ref="E145:E146"/>
  </mergeCells>
  <phoneticPr fontId="10"/>
  <hyperlinks>
    <hyperlink ref="B13:B14" location="'030'!A1" display="030" xr:uid="{00000000-0004-0000-0100-000000000000}"/>
    <hyperlink ref="B15:B16" location="'040'!A1" display="040" xr:uid="{00000000-0004-0000-0100-000001000000}"/>
    <hyperlink ref="B19:B20" location="'060'!Print_Area" display="060" xr:uid="{00000000-0004-0000-0100-000002000000}"/>
    <hyperlink ref="B23:B24" location="'070'!A1" display="070" xr:uid="{00000000-0004-0000-0100-000003000000}"/>
    <hyperlink ref="B50:B51" location="'080'!A1" display="080" xr:uid="{00000000-0004-0000-0100-000004000000}"/>
    <hyperlink ref="B33:B34" location="'090'!A1" display="090" xr:uid="{00000000-0004-0000-0100-000005000000}"/>
    <hyperlink ref="B68:B69" location="'150'!A1" display="150" xr:uid="{00000000-0004-0000-0100-000006000000}"/>
    <hyperlink ref="B70:B71" location="'160'!A1" display="160" xr:uid="{00000000-0004-0000-0100-000007000000}"/>
    <hyperlink ref="B80:B81" location="'180'!A1" display="180" xr:uid="{00000000-0004-0000-0100-000008000000}"/>
    <hyperlink ref="B37:B38" location="'200'!A1" display="200" xr:uid="{00000000-0004-0000-0100-000009000000}"/>
    <hyperlink ref="B35:B36" location="'190'!A1" display="190" xr:uid="{00000000-0004-0000-0100-00000A000000}"/>
    <hyperlink ref="B25:B26" location="'210'!A1" display="'210'!A1" xr:uid="{00000000-0004-0000-0100-00000B000000}"/>
    <hyperlink ref="B85:B86" location="'220'!A1" display="'220'!A1" xr:uid="{00000000-0004-0000-0100-00000C000000}"/>
    <hyperlink ref="B87:B88" location="'230'!A1" display="'230'!A1" xr:uid="{00000000-0004-0000-0100-00000D000000}"/>
    <hyperlink ref="B101:B103" location="'250'!A1" display="'250'!A1" xr:uid="{00000000-0004-0000-0100-00000E000000}"/>
    <hyperlink ref="B174:B175" location="'260'!A1" display="'260'!A1" xr:uid="{00000000-0004-0000-0100-00000F000000}"/>
    <hyperlink ref="B104:B105" location="'270'!A1" display="'270'!A1" xr:uid="{00000000-0004-0000-0100-000010000000}"/>
    <hyperlink ref="B108:B109" location="'280'!A1" display="'280'!A1" xr:uid="{00000000-0004-0000-0100-000011000000}"/>
    <hyperlink ref="B110:B111" location="'290'!A1" display="'290'!A1" xr:uid="{00000000-0004-0000-0100-000012000000}"/>
    <hyperlink ref="B118:B119" location="'300'!A1" display="300" xr:uid="{00000000-0004-0000-0100-000013000000}"/>
    <hyperlink ref="B139:B140" location="'310'!A1" display="'310'!A1" xr:uid="{00000000-0004-0000-0100-000014000000}"/>
    <hyperlink ref="B151:B152" location="'330'!A1" display="'330'!A1" xr:uid="{00000000-0004-0000-0100-000015000000}"/>
    <hyperlink ref="B162:B163" location="'340'!A1" display="'340'!A1" xr:uid="{00000000-0004-0000-0100-000016000000}"/>
    <hyperlink ref="B127:B128" location="'360'!A1" display="'360'!A1" xr:uid="{00000000-0004-0000-0100-000017000000}"/>
    <hyperlink ref="B129:B130" location="'370'!A1" display="'370'!A1" xr:uid="{00000000-0004-0000-0100-000018000000}"/>
    <hyperlink ref="B160:B161" location="'380'!A1" display="'380'!A1" xr:uid="{00000000-0004-0000-0100-000019000000}"/>
    <hyperlink ref="B7:B8" location="'010'!A1" display="010" xr:uid="{00000000-0004-0000-0100-00001A000000}"/>
    <hyperlink ref="B9:B10" location="'020'!A1" display="'020'!A1" xr:uid="{00000000-0004-0000-0100-00001B000000}"/>
    <hyperlink ref="B76:B77" location="'170'!A1" display="'170'!A1" xr:uid="{00000000-0004-0000-0100-00001C000000}"/>
    <hyperlink ref="B164:B165" location="'350'!A1" display="'350'!A1" xr:uid="{00000000-0004-0000-0100-00001D000000}"/>
    <hyperlink ref="B141:B142" location="'320'!A1" display="'320'!A1" xr:uid="{00000000-0004-0000-0100-00001E000000}"/>
    <hyperlink ref="B17:B18" location="'050'!A1" display="050" xr:uid="{00000000-0004-0000-0100-00001F000000}"/>
    <hyperlink ref="B56:B57" location="'100'!A1" display="100" xr:uid="{00000000-0004-0000-0100-000020000000}"/>
    <hyperlink ref="B58:B59" location="'110'!A1" display="110" xr:uid="{00000000-0004-0000-0100-000021000000}"/>
    <hyperlink ref="B60:B61" location="'120'!A1" display="120" xr:uid="{00000000-0004-0000-0100-000022000000}"/>
    <hyperlink ref="B62:B63" location="'130'!A1" display="130" xr:uid="{00000000-0004-0000-0100-000023000000}"/>
    <hyperlink ref="B64:B65" location="'140'!A1" display="140" xr:uid="{00000000-0004-0000-0100-000024000000}"/>
  </hyperlinks>
  <printOptions horizontalCentered="1"/>
  <pageMargins left="0.39370078740157483" right="0.39370078740157483" top="0.59055118110236227" bottom="0.31496062992125984" header="0.31496062992125984" footer="0.19685039370078741"/>
  <pageSetup paperSize="9" scale="73" fitToHeight="0" orientation="landscape" r:id="rId1"/>
  <headerFooter alignWithMargins="0">
    <oddFooter>&amp;R&amp;12&amp;P　/　&amp;N</oddFooter>
  </headerFooter>
  <rowBreaks count="4" manualBreakCount="4">
    <brk id="49" max="12" man="1"/>
    <brk id="90" max="12" man="1"/>
    <brk id="130" max="12" man="1"/>
    <brk id="169" max="12" man="1"/>
  </rowBreaks>
  <ignoredErrors>
    <ignoredError sqref="B50 B7 B9 B68:B71 B23 B13:B20 B80:B81" numberStoredAsText="1"/>
  </ignoredError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2:J35"/>
  <sheetViews>
    <sheetView view="pageBreakPreview" zoomScale="80" zoomScaleNormal="100" zoomScaleSheetLayoutView="80" workbookViewId="0"/>
  </sheetViews>
  <sheetFormatPr defaultColWidth="9" defaultRowHeight="13.2"/>
  <cols>
    <col min="1" max="16384" width="9" style="470"/>
  </cols>
  <sheetData>
    <row r="2" spans="1:10" ht="13.8">
      <c r="A2" s="462" t="s">
        <v>743</v>
      </c>
    </row>
    <row r="3" spans="1:10">
      <c r="A3" s="462"/>
    </row>
    <row r="4" spans="1:10" ht="13.8">
      <c r="A4" s="471"/>
    </row>
    <row r="5" spans="1:10" ht="19.2">
      <c r="A5" s="2354" t="s">
        <v>1161</v>
      </c>
      <c r="B5" s="2354"/>
      <c r="C5" s="2354"/>
      <c r="D5" s="2354"/>
      <c r="E5" s="2354"/>
      <c r="F5" s="2354"/>
      <c r="G5" s="2354"/>
      <c r="H5" s="2354"/>
      <c r="I5" s="2354"/>
    </row>
    <row r="6" spans="1:10" ht="19.2">
      <c r="A6" s="472"/>
    </row>
    <row r="7" spans="1:10" ht="13.8">
      <c r="A7" s="471"/>
    </row>
    <row r="8" spans="1:10">
      <c r="A8" s="1521" t="str">
        <f>"福岡県"&amp;入力シート!C5&amp;"長　殿"</f>
        <v>福岡県○○県土整備事務所長　殿</v>
      </c>
      <c r="B8" s="1521"/>
      <c r="C8" s="1521"/>
      <c r="D8" s="1521"/>
    </row>
    <row r="9" spans="1:10" ht="20.25" customHeight="1">
      <c r="A9" s="471"/>
    </row>
    <row r="10" spans="1:10" ht="20.25" customHeight="1">
      <c r="A10" s="474" t="s">
        <v>744</v>
      </c>
      <c r="B10" s="2357" t="str">
        <f>"50"&amp;入力シート!C3&amp;"-"&amp;入力シート!C4</f>
        <v>503-12345-001</v>
      </c>
      <c r="C10" s="2357"/>
      <c r="D10" s="2357"/>
      <c r="E10" s="826"/>
      <c r="F10" s="826"/>
      <c r="G10" s="826"/>
      <c r="H10" s="826"/>
    </row>
    <row r="11" spans="1:10" ht="20.25" customHeight="1">
      <c r="A11" s="475"/>
      <c r="B11" s="826"/>
      <c r="C11" s="826"/>
      <c r="D11" s="826"/>
      <c r="E11" s="826"/>
      <c r="F11" s="826"/>
      <c r="G11" s="826"/>
      <c r="H11" s="826"/>
    </row>
    <row r="12" spans="1:10" ht="20.25" customHeight="1">
      <c r="A12" s="474" t="s">
        <v>745</v>
      </c>
      <c r="B12" s="2357" t="str">
        <f>入力シート!C9&amp;"　　"&amp;入力シート!C10</f>
        <v>道路整備事業　　県道博多天神線排水性舗装工事（第２工区）</v>
      </c>
      <c r="C12" s="2357"/>
      <c r="D12" s="2357"/>
      <c r="E12" s="2357"/>
      <c r="F12" s="2357"/>
      <c r="G12" s="2357"/>
      <c r="H12" s="2357"/>
    </row>
    <row r="13" spans="1:10" ht="20.25" customHeight="1">
      <c r="A13" s="475"/>
      <c r="B13" s="826"/>
      <c r="C13" s="826"/>
      <c r="D13" s="826"/>
      <c r="E13" s="826"/>
      <c r="F13" s="826"/>
      <c r="G13" s="826"/>
      <c r="H13" s="826"/>
    </row>
    <row r="14" spans="1:10" ht="20.25" customHeight="1">
      <c r="A14" s="474" t="s">
        <v>700</v>
      </c>
      <c r="B14" s="2357" t="str">
        <f>入力シート!C10</f>
        <v>県道博多天神線排水性舗装工事（第２工区）</v>
      </c>
      <c r="C14" s="2357"/>
      <c r="D14" s="2357"/>
      <c r="E14" s="2357"/>
      <c r="F14" s="2357"/>
      <c r="G14" s="826"/>
      <c r="H14" s="826"/>
    </row>
    <row r="15" spans="1:10" ht="20.25" customHeight="1">
      <c r="A15" s="475"/>
    </row>
    <row r="16" spans="1:10" ht="36.75" customHeight="1">
      <c r="A16" s="2355" t="s">
        <v>1158</v>
      </c>
      <c r="B16" s="2355"/>
      <c r="C16" s="2355"/>
      <c r="D16" s="2355"/>
      <c r="E16" s="2355"/>
      <c r="F16" s="2355"/>
      <c r="G16" s="2355"/>
      <c r="H16" s="2355"/>
      <c r="I16" s="2355"/>
      <c r="J16" s="476"/>
    </row>
    <row r="17" spans="1:9" ht="20.25" customHeight="1">
      <c r="A17" s="473"/>
    </row>
    <row r="18" spans="1:9" ht="20.25" customHeight="1">
      <c r="A18" s="471"/>
    </row>
    <row r="19" spans="1:9" ht="20.25" customHeight="1">
      <c r="A19" s="474" t="s">
        <v>746</v>
      </c>
      <c r="B19" s="2358"/>
      <c r="C19" s="2358"/>
      <c r="D19" s="2358"/>
    </row>
    <row r="20" spans="1:9" ht="20.25" customHeight="1">
      <c r="A20" s="475"/>
    </row>
    <row r="21" spans="1:9" ht="20.25" customHeight="1">
      <c r="A21" s="2356" t="s">
        <v>747</v>
      </c>
      <c r="B21" s="2356"/>
      <c r="C21" s="2356"/>
      <c r="D21" s="2356"/>
      <c r="E21" s="2356"/>
      <c r="F21" s="2356"/>
      <c r="G21" s="2356"/>
      <c r="H21" s="2356"/>
      <c r="I21" s="2356"/>
    </row>
    <row r="22" spans="1:9" ht="20.25" customHeight="1">
      <c r="A22" s="477"/>
    </row>
    <row r="23" spans="1:9" ht="20.25" customHeight="1">
      <c r="A23" s="474" t="s">
        <v>748</v>
      </c>
      <c r="B23" s="480"/>
      <c r="C23" s="480"/>
      <c r="D23" s="480"/>
      <c r="E23" s="480"/>
      <c r="F23" s="480"/>
      <c r="G23" s="480"/>
      <c r="H23" s="480"/>
    </row>
    <row r="24" spans="1:9" ht="20.25" customHeight="1">
      <c r="A24" s="475"/>
      <c r="B24" s="481"/>
      <c r="C24" s="481"/>
      <c r="D24" s="481"/>
      <c r="E24" s="481"/>
      <c r="F24" s="481"/>
      <c r="G24" s="481"/>
      <c r="H24" s="481"/>
    </row>
    <row r="25" spans="1:9" ht="20.25" customHeight="1">
      <c r="A25" s="478"/>
      <c r="B25" s="482"/>
      <c r="C25" s="482"/>
      <c r="D25" s="482"/>
      <c r="E25" s="482"/>
      <c r="F25" s="482"/>
      <c r="G25" s="482"/>
      <c r="H25" s="482"/>
    </row>
    <row r="26" spans="1:9" ht="20.25" customHeight="1">
      <c r="A26" s="475"/>
      <c r="B26" s="481"/>
      <c r="C26" s="481"/>
      <c r="D26" s="481"/>
      <c r="E26" s="481"/>
      <c r="F26" s="481"/>
      <c r="G26" s="481"/>
      <c r="H26" s="481"/>
    </row>
    <row r="27" spans="1:9" ht="20.25" customHeight="1">
      <c r="A27" s="478"/>
      <c r="B27" s="482"/>
      <c r="C27" s="482"/>
      <c r="D27" s="482"/>
      <c r="E27" s="482"/>
      <c r="F27" s="482"/>
      <c r="G27" s="482"/>
      <c r="H27" s="482"/>
    </row>
    <row r="28" spans="1:9" ht="20.25" customHeight="1">
      <c r="A28" s="479"/>
      <c r="B28" s="480"/>
      <c r="C28" s="480"/>
      <c r="D28" s="480"/>
      <c r="E28" s="480"/>
      <c r="F28" s="480"/>
      <c r="G28" s="480"/>
      <c r="H28" s="480"/>
    </row>
    <row r="29" spans="1:9" ht="20.25" customHeight="1">
      <c r="A29" s="471"/>
    </row>
    <row r="30" spans="1:9" ht="20.25" customHeight="1">
      <c r="A30" s="471"/>
    </row>
    <row r="31" spans="1:9" ht="20.25" customHeight="1">
      <c r="F31" s="473" t="s">
        <v>749</v>
      </c>
    </row>
    <row r="32" spans="1:9" ht="20.25" customHeight="1">
      <c r="F32" s="1518">
        <v>37778</v>
      </c>
      <c r="G32" s="1518"/>
      <c r="H32" s="1518"/>
      <c r="I32" s="1518"/>
    </row>
    <row r="33" spans="6:9" ht="20.25" customHeight="1">
      <c r="F33" s="827" t="s">
        <v>750</v>
      </c>
      <c r="G33" s="2359" t="str">
        <f>入力シート!C25</f>
        <v>福岡市博多区東公園７－７</v>
      </c>
      <c r="H33" s="2359"/>
      <c r="I33" s="2359"/>
    </row>
    <row r="34" spans="6:9" ht="20.25" customHeight="1">
      <c r="F34" s="827" t="s">
        <v>751</v>
      </c>
      <c r="G34" s="2359" t="str">
        <f>入力シート!C26</f>
        <v>(株）福岡企画技調</v>
      </c>
      <c r="H34" s="2359"/>
      <c r="I34" s="2359"/>
    </row>
    <row r="35" spans="6:9" ht="20.25" customHeight="1">
      <c r="F35" s="827" t="s">
        <v>688</v>
      </c>
      <c r="G35" s="2359" t="str">
        <f>入力シート!C27</f>
        <v>代表取締役　企画太郎</v>
      </c>
      <c r="H35" s="2359"/>
      <c r="I35" s="2359"/>
    </row>
  </sheetData>
  <mergeCells count="12">
    <mergeCell ref="F32:I32"/>
    <mergeCell ref="G35:I35"/>
    <mergeCell ref="G34:I34"/>
    <mergeCell ref="G33:I33"/>
    <mergeCell ref="B12:H12"/>
    <mergeCell ref="A5:I5"/>
    <mergeCell ref="A16:I16"/>
    <mergeCell ref="A21:I21"/>
    <mergeCell ref="B10:D10"/>
    <mergeCell ref="B14:F14"/>
    <mergeCell ref="B19:D19"/>
    <mergeCell ref="A8:D8"/>
  </mergeCells>
  <phoneticPr fontId="10"/>
  <printOptions horizontalCentered="1"/>
  <pageMargins left="0.9055118110236221"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X47"/>
  <sheetViews>
    <sheetView view="pageBreakPreview" zoomScale="80" zoomScaleNormal="100" zoomScaleSheetLayoutView="80" workbookViewId="0">
      <selection activeCell="E31" sqref="E31:M38"/>
    </sheetView>
  </sheetViews>
  <sheetFormatPr defaultColWidth="3.6640625" defaultRowHeight="13.2"/>
  <cols>
    <col min="1" max="16384" width="3.6640625" style="126"/>
  </cols>
  <sheetData>
    <row r="1" spans="1:24" s="322" customFormat="1" ht="14.4" customHeight="1">
      <c r="A1" s="124" t="s">
        <v>342</v>
      </c>
      <c r="B1" s="124"/>
      <c r="C1" s="124"/>
      <c r="D1" s="124"/>
      <c r="E1" s="124"/>
      <c r="F1" s="124"/>
      <c r="G1" s="124"/>
      <c r="H1" s="124"/>
      <c r="I1" s="124"/>
      <c r="J1" s="124"/>
      <c r="K1" s="124"/>
      <c r="L1" s="124"/>
      <c r="M1" s="124"/>
      <c r="N1" s="124"/>
      <c r="O1" s="124"/>
      <c r="P1" s="124"/>
      <c r="Q1" s="124"/>
      <c r="R1" s="124"/>
      <c r="S1" s="124"/>
      <c r="T1" s="124"/>
      <c r="U1" s="124"/>
      <c r="V1" s="124"/>
      <c r="W1" s="124"/>
      <c r="X1" s="124"/>
    </row>
    <row r="2" spans="1:24" s="322" customFormat="1" ht="30" customHeight="1">
      <c r="A2" s="2360" t="s">
        <v>506</v>
      </c>
      <c r="B2" s="2360"/>
      <c r="C2" s="2360"/>
      <c r="D2" s="2360"/>
      <c r="E2" s="2360"/>
      <c r="F2" s="2360"/>
      <c r="G2" s="2360"/>
      <c r="H2" s="2360"/>
      <c r="I2" s="2360"/>
      <c r="J2" s="2360"/>
      <c r="K2" s="2360"/>
      <c r="L2" s="2360"/>
      <c r="M2" s="2360"/>
      <c r="N2" s="2360"/>
      <c r="O2" s="2360"/>
      <c r="P2" s="2360"/>
      <c r="Q2" s="2360"/>
      <c r="R2" s="2360"/>
      <c r="S2" s="2360"/>
      <c r="T2" s="2360"/>
      <c r="U2" s="2360"/>
      <c r="V2" s="2360"/>
      <c r="W2" s="2360"/>
      <c r="X2" s="2360"/>
    </row>
    <row r="3" spans="1:24" s="322" customFormat="1">
      <c r="A3" s="141"/>
      <c r="B3" s="142"/>
      <c r="C3" s="142"/>
      <c r="D3" s="142"/>
      <c r="E3" s="142"/>
      <c r="F3" s="142"/>
      <c r="G3" s="142"/>
      <c r="H3" s="142"/>
      <c r="I3" s="142"/>
      <c r="J3" s="142"/>
      <c r="K3" s="142"/>
      <c r="L3" s="142"/>
      <c r="M3" s="142"/>
      <c r="N3" s="142"/>
      <c r="O3" s="142"/>
      <c r="P3" s="142"/>
      <c r="Q3" s="142"/>
      <c r="R3" s="142"/>
      <c r="S3" s="142"/>
      <c r="T3" s="142"/>
      <c r="U3" s="142"/>
      <c r="V3" s="142"/>
      <c r="W3" s="142"/>
      <c r="X3" s="143"/>
    </row>
    <row r="4" spans="1:24" s="322" customFormat="1">
      <c r="A4" s="144"/>
      <c r="B4" s="145"/>
      <c r="C4" s="145"/>
      <c r="D4" s="145"/>
      <c r="E4" s="145"/>
      <c r="F4" s="145"/>
      <c r="G4" s="145"/>
      <c r="H4" s="145"/>
      <c r="I4" s="145"/>
      <c r="J4" s="145"/>
      <c r="K4" s="145"/>
      <c r="L4" s="145"/>
      <c r="M4" s="145"/>
      <c r="N4" s="279"/>
      <c r="O4" s="146"/>
      <c r="P4" s="279" t="s">
        <v>252</v>
      </c>
      <c r="Q4" s="1685">
        <v>37778</v>
      </c>
      <c r="R4" s="1685"/>
      <c r="S4" s="1685"/>
      <c r="T4" s="1685"/>
      <c r="U4" s="1685"/>
      <c r="V4" s="1685"/>
      <c r="W4" s="1685"/>
      <c r="X4" s="147"/>
    </row>
    <row r="5" spans="1:24" s="322" customFormat="1">
      <c r="A5" s="144"/>
      <c r="B5" s="145"/>
      <c r="C5" s="145"/>
      <c r="D5" s="145"/>
      <c r="E5" s="145"/>
      <c r="F5" s="427" t="str">
        <f>"第50"&amp;入力シート!C3&amp;"-"&amp;入力シート!C4&amp;"号"</f>
        <v>第503-12345-001号</v>
      </c>
      <c r="G5" s="427"/>
      <c r="H5" s="427"/>
      <c r="I5" s="427"/>
      <c r="J5" s="427"/>
      <c r="K5" s="145"/>
      <c r="L5" s="145"/>
      <c r="M5" s="145"/>
      <c r="N5" s="279"/>
      <c r="O5" s="146"/>
      <c r="P5" s="279"/>
      <c r="Q5" s="275"/>
      <c r="R5" s="275"/>
      <c r="S5" s="275"/>
      <c r="T5" s="275"/>
      <c r="U5" s="275"/>
      <c r="V5" s="275"/>
      <c r="W5" s="275"/>
      <c r="X5" s="147"/>
    </row>
    <row r="6" spans="1:24" s="322" customFormat="1" ht="13.5" customHeight="1">
      <c r="A6" s="144"/>
      <c r="B6" s="145"/>
      <c r="C6" s="145"/>
      <c r="D6" s="2364" t="s">
        <v>247</v>
      </c>
      <c r="E6" s="2364"/>
      <c r="F6" s="2365" t="str">
        <f>入力シート!C10</f>
        <v>県道博多天神線排水性舗装工事（第２工区）</v>
      </c>
      <c r="G6" s="2366"/>
      <c r="H6" s="2366"/>
      <c r="I6" s="2366"/>
      <c r="J6" s="2366"/>
      <c r="K6" s="2366"/>
      <c r="L6" s="2366"/>
      <c r="M6" s="2366"/>
      <c r="N6" s="2366"/>
      <c r="O6" s="2366"/>
      <c r="P6" s="2366"/>
      <c r="Q6" s="2366"/>
      <c r="R6" s="2366"/>
      <c r="S6" s="2366"/>
      <c r="T6" s="2366"/>
      <c r="U6" s="2366"/>
      <c r="V6" s="2366"/>
      <c r="W6" s="2366"/>
      <c r="X6" s="2367"/>
    </row>
    <row r="7" spans="1:24" s="322" customFormat="1">
      <c r="A7" s="144"/>
      <c r="B7" s="145"/>
      <c r="C7" s="145"/>
      <c r="D7" s="145"/>
      <c r="E7" s="145"/>
      <c r="F7" s="145"/>
      <c r="G7" s="145"/>
      <c r="H7" s="145"/>
      <c r="I7" s="145"/>
      <c r="J7" s="145"/>
      <c r="K7" s="145"/>
      <c r="L7" s="145"/>
      <c r="M7" s="145"/>
      <c r="N7" s="145"/>
      <c r="O7" s="145"/>
      <c r="P7" s="145"/>
      <c r="Q7" s="145"/>
      <c r="R7" s="145"/>
      <c r="S7" s="145"/>
      <c r="T7" s="145"/>
      <c r="U7" s="145"/>
      <c r="V7" s="145"/>
      <c r="W7" s="145"/>
      <c r="X7" s="147"/>
    </row>
    <row r="8" spans="1:24" s="322" customFormat="1">
      <c r="A8" s="144"/>
      <c r="B8" s="145"/>
      <c r="C8" s="145"/>
      <c r="D8" s="145"/>
      <c r="E8" s="145" t="s">
        <v>507</v>
      </c>
      <c r="F8" s="145"/>
      <c r="G8" s="145"/>
      <c r="H8" s="145"/>
      <c r="I8" s="145"/>
      <c r="J8" s="145"/>
      <c r="K8" s="145"/>
      <c r="L8" s="145"/>
      <c r="M8" s="145"/>
      <c r="N8" s="145"/>
      <c r="O8" s="145"/>
      <c r="P8" s="145"/>
      <c r="Q8" s="145"/>
      <c r="R8" s="145"/>
      <c r="S8" s="145"/>
      <c r="T8" s="145"/>
      <c r="U8" s="145"/>
      <c r="V8" s="145"/>
      <c r="W8" s="145"/>
      <c r="X8" s="147"/>
    </row>
    <row r="9" spans="1:24" s="322" customFormat="1">
      <c r="A9" s="144"/>
      <c r="B9" s="145"/>
      <c r="C9" s="145"/>
      <c r="D9" s="145"/>
      <c r="E9" s="145"/>
      <c r="F9" s="145"/>
      <c r="G9" s="145"/>
      <c r="H9" s="145"/>
      <c r="I9" s="145"/>
      <c r="J9" s="145"/>
      <c r="K9" s="145"/>
      <c r="L9" s="145"/>
      <c r="M9" s="145"/>
      <c r="N9" s="145"/>
      <c r="O9" s="145"/>
      <c r="P9" s="145"/>
      <c r="Q9" s="145"/>
      <c r="R9" s="145"/>
      <c r="S9" s="145"/>
      <c r="T9" s="145"/>
      <c r="U9" s="145"/>
      <c r="V9" s="145"/>
      <c r="W9" s="145"/>
      <c r="X9" s="147"/>
    </row>
    <row r="10" spans="1:24" s="322" customFormat="1">
      <c r="A10" s="2361" t="s">
        <v>27</v>
      </c>
      <c r="B10" s="1689"/>
      <c r="C10" s="1689"/>
      <c r="D10" s="1689"/>
      <c r="E10" s="1689"/>
      <c r="F10" s="1689"/>
      <c r="G10" s="1689"/>
      <c r="H10" s="1689"/>
      <c r="I10" s="1689"/>
      <c r="J10" s="1689"/>
      <c r="K10" s="1689"/>
      <c r="L10" s="1689"/>
      <c r="M10" s="1689"/>
      <c r="N10" s="1689"/>
      <c r="O10" s="1689"/>
      <c r="P10" s="1689"/>
      <c r="Q10" s="1689"/>
      <c r="R10" s="1689"/>
      <c r="S10" s="1689"/>
      <c r="T10" s="1689"/>
      <c r="U10" s="1689"/>
      <c r="V10" s="1689"/>
      <c r="W10" s="1689"/>
      <c r="X10" s="2362"/>
    </row>
    <row r="11" spans="1:24" s="322" customFormat="1">
      <c r="A11" s="144"/>
      <c r="B11" s="145"/>
      <c r="C11" s="145"/>
      <c r="D11" s="145"/>
      <c r="E11" s="145"/>
      <c r="F11" s="145"/>
      <c r="G11" s="145"/>
      <c r="H11" s="145"/>
      <c r="I11" s="145"/>
      <c r="J11" s="145"/>
      <c r="K11" s="145"/>
      <c r="L11" s="145"/>
      <c r="M11" s="145"/>
      <c r="N11" s="145"/>
      <c r="O11" s="145"/>
      <c r="P11" s="145"/>
      <c r="Q11" s="145"/>
      <c r="R11" s="145"/>
      <c r="S11" s="145"/>
      <c r="T11" s="145"/>
      <c r="U11" s="145"/>
      <c r="V11" s="145"/>
      <c r="W11" s="145"/>
      <c r="X11" s="147"/>
    </row>
    <row r="12" spans="1:24" s="322" customFormat="1">
      <c r="A12" s="144"/>
      <c r="B12" s="2363" t="s">
        <v>508</v>
      </c>
      <c r="C12" s="2363"/>
      <c r="D12" s="2363"/>
      <c r="E12" s="2363" t="s">
        <v>343</v>
      </c>
      <c r="F12" s="2363"/>
      <c r="G12" s="2363"/>
      <c r="H12" s="2363" t="s">
        <v>28</v>
      </c>
      <c r="I12" s="2363"/>
      <c r="J12" s="2363" t="s">
        <v>509</v>
      </c>
      <c r="K12" s="2363"/>
      <c r="L12" s="2363"/>
      <c r="M12" s="2363" t="s">
        <v>510</v>
      </c>
      <c r="N12" s="2363"/>
      <c r="O12" s="2363"/>
      <c r="P12" s="2363"/>
      <c r="Q12" s="2363"/>
      <c r="R12" s="2363"/>
      <c r="S12" s="2363"/>
      <c r="T12" s="2363"/>
      <c r="U12" s="2363"/>
      <c r="V12" s="2363" t="s">
        <v>139</v>
      </c>
      <c r="W12" s="2363"/>
      <c r="X12" s="147"/>
    </row>
    <row r="13" spans="1:24" s="322" customFormat="1">
      <c r="A13" s="144"/>
      <c r="B13" s="2363"/>
      <c r="C13" s="2363"/>
      <c r="D13" s="2363"/>
      <c r="E13" s="2363"/>
      <c r="F13" s="2363"/>
      <c r="G13" s="2363"/>
      <c r="H13" s="2363"/>
      <c r="I13" s="2363"/>
      <c r="J13" s="2363"/>
      <c r="K13" s="2363"/>
      <c r="L13" s="2363"/>
      <c r="M13" s="2363" t="s">
        <v>511</v>
      </c>
      <c r="N13" s="2363"/>
      <c r="O13" s="2363"/>
      <c r="P13" s="2363" t="s">
        <v>512</v>
      </c>
      <c r="Q13" s="2363"/>
      <c r="R13" s="2363" t="s">
        <v>513</v>
      </c>
      <c r="S13" s="2363"/>
      <c r="T13" s="2363" t="s">
        <v>514</v>
      </c>
      <c r="U13" s="2363"/>
      <c r="V13" s="2363"/>
      <c r="W13" s="2363"/>
      <c r="X13" s="147"/>
    </row>
    <row r="14" spans="1:24" s="322" customFormat="1" ht="27" customHeight="1">
      <c r="A14" s="144"/>
      <c r="B14" s="2370"/>
      <c r="C14" s="2370"/>
      <c r="D14" s="2370"/>
      <c r="E14" s="2370"/>
      <c r="F14" s="2370"/>
      <c r="G14" s="2370"/>
      <c r="H14" s="2370"/>
      <c r="I14" s="2370"/>
      <c r="J14" s="2370"/>
      <c r="K14" s="2370"/>
      <c r="L14" s="2370"/>
      <c r="M14" s="2372"/>
      <c r="N14" s="2373"/>
      <c r="O14" s="2374"/>
      <c r="P14" s="2368"/>
      <c r="Q14" s="2368"/>
      <c r="R14" s="2368"/>
      <c r="S14" s="2368"/>
      <c r="T14" s="1678"/>
      <c r="U14" s="1678"/>
      <c r="V14" s="2369"/>
      <c r="W14" s="2369"/>
      <c r="X14" s="147"/>
    </row>
    <row r="15" spans="1:24" s="322" customFormat="1" ht="27" customHeight="1">
      <c r="A15" s="144"/>
      <c r="B15" s="2370"/>
      <c r="C15" s="2370"/>
      <c r="D15" s="2370"/>
      <c r="E15" s="2370"/>
      <c r="F15" s="2370"/>
      <c r="G15" s="2370"/>
      <c r="H15" s="2370"/>
      <c r="I15" s="2370"/>
      <c r="J15" s="2370"/>
      <c r="K15" s="2370"/>
      <c r="L15" s="2370"/>
      <c r="M15" s="2371"/>
      <c r="N15" s="2371"/>
      <c r="O15" s="2371"/>
      <c r="P15" s="2368"/>
      <c r="Q15" s="2368"/>
      <c r="R15" s="2368"/>
      <c r="S15" s="2368"/>
      <c r="T15" s="1678"/>
      <c r="U15" s="1678"/>
      <c r="V15" s="2369"/>
      <c r="W15" s="2369"/>
      <c r="X15" s="147"/>
    </row>
    <row r="16" spans="1:24" s="322" customFormat="1" ht="27" customHeight="1">
      <c r="A16" s="144"/>
      <c r="B16" s="2370"/>
      <c r="C16" s="2370"/>
      <c r="D16" s="2370"/>
      <c r="E16" s="2370"/>
      <c r="F16" s="2370"/>
      <c r="G16" s="2370"/>
      <c r="H16" s="2370"/>
      <c r="I16" s="2370"/>
      <c r="J16" s="2370"/>
      <c r="K16" s="2370"/>
      <c r="L16" s="2370"/>
      <c r="M16" s="2371"/>
      <c r="N16" s="2371"/>
      <c r="O16" s="2371"/>
      <c r="P16" s="2368"/>
      <c r="Q16" s="2368"/>
      <c r="R16" s="2368"/>
      <c r="S16" s="2368"/>
      <c r="T16" s="1678"/>
      <c r="U16" s="1678"/>
      <c r="V16" s="2369"/>
      <c r="W16" s="2369"/>
      <c r="X16" s="147"/>
    </row>
    <row r="17" spans="1:24" s="322" customFormat="1" ht="27" customHeight="1">
      <c r="A17" s="144"/>
      <c r="B17" s="2370"/>
      <c r="C17" s="2370"/>
      <c r="D17" s="2370"/>
      <c r="E17" s="2370"/>
      <c r="F17" s="2370"/>
      <c r="G17" s="2370"/>
      <c r="H17" s="2370"/>
      <c r="I17" s="2370"/>
      <c r="J17" s="2370"/>
      <c r="K17" s="2370"/>
      <c r="L17" s="2370"/>
      <c r="M17" s="2371"/>
      <c r="N17" s="2371"/>
      <c r="O17" s="2371"/>
      <c r="P17" s="2368"/>
      <c r="Q17" s="2368"/>
      <c r="R17" s="2368"/>
      <c r="S17" s="2368"/>
      <c r="T17" s="1678"/>
      <c r="U17" s="1678"/>
      <c r="V17" s="2369"/>
      <c r="W17" s="2369"/>
      <c r="X17" s="147"/>
    </row>
    <row r="18" spans="1:24" s="322" customFormat="1" ht="27" customHeight="1">
      <c r="A18" s="144"/>
      <c r="B18" s="2370"/>
      <c r="C18" s="2370"/>
      <c r="D18" s="2370"/>
      <c r="E18" s="2370"/>
      <c r="F18" s="2370"/>
      <c r="G18" s="2370"/>
      <c r="H18" s="2370"/>
      <c r="I18" s="2370"/>
      <c r="J18" s="2370"/>
      <c r="K18" s="2370"/>
      <c r="L18" s="2370"/>
      <c r="M18" s="2371"/>
      <c r="N18" s="2371"/>
      <c r="O18" s="2371"/>
      <c r="P18" s="2368"/>
      <c r="Q18" s="2368"/>
      <c r="R18" s="2368"/>
      <c r="S18" s="2368"/>
      <c r="T18" s="1678"/>
      <c r="U18" s="1678"/>
      <c r="V18" s="2369"/>
      <c r="W18" s="2369"/>
      <c r="X18" s="147"/>
    </row>
    <row r="19" spans="1:24" s="322" customFormat="1" ht="27" customHeight="1">
      <c r="A19" s="144"/>
      <c r="B19" s="2370"/>
      <c r="C19" s="2370"/>
      <c r="D19" s="2370"/>
      <c r="E19" s="2370"/>
      <c r="F19" s="2370"/>
      <c r="G19" s="2370"/>
      <c r="H19" s="2370"/>
      <c r="I19" s="2370"/>
      <c r="J19" s="2370"/>
      <c r="K19" s="2370"/>
      <c r="L19" s="2370"/>
      <c r="M19" s="2371"/>
      <c r="N19" s="2371"/>
      <c r="O19" s="2371"/>
      <c r="P19" s="2368"/>
      <c r="Q19" s="2368"/>
      <c r="R19" s="2368"/>
      <c r="S19" s="2368"/>
      <c r="T19" s="1678"/>
      <c r="U19" s="1678"/>
      <c r="V19" s="2369"/>
      <c r="W19" s="2369"/>
      <c r="X19" s="147"/>
    </row>
    <row r="20" spans="1:24" s="322" customFormat="1" ht="27" customHeight="1">
      <c r="A20" s="144"/>
      <c r="B20" s="2370"/>
      <c r="C20" s="2370"/>
      <c r="D20" s="2370"/>
      <c r="E20" s="2370"/>
      <c r="F20" s="2370"/>
      <c r="G20" s="2370"/>
      <c r="H20" s="2370"/>
      <c r="I20" s="2370"/>
      <c r="J20" s="2370"/>
      <c r="K20" s="2370"/>
      <c r="L20" s="2370"/>
      <c r="M20" s="2371"/>
      <c r="N20" s="2371"/>
      <c r="O20" s="2371"/>
      <c r="P20" s="2368"/>
      <c r="Q20" s="2368"/>
      <c r="R20" s="2368"/>
      <c r="S20" s="2368"/>
      <c r="T20" s="1678"/>
      <c r="U20" s="1678"/>
      <c r="V20" s="2369"/>
      <c r="W20" s="2369"/>
      <c r="X20" s="147"/>
    </row>
    <row r="21" spans="1:24" s="322" customFormat="1" ht="27" customHeight="1">
      <c r="A21" s="144"/>
      <c r="B21" s="2370"/>
      <c r="C21" s="2370"/>
      <c r="D21" s="2370"/>
      <c r="E21" s="2370"/>
      <c r="F21" s="2370"/>
      <c r="G21" s="2370"/>
      <c r="H21" s="2370"/>
      <c r="I21" s="2370"/>
      <c r="J21" s="2370"/>
      <c r="K21" s="2370"/>
      <c r="L21" s="2370"/>
      <c r="M21" s="2371"/>
      <c r="N21" s="2371"/>
      <c r="O21" s="2371"/>
      <c r="P21" s="2368"/>
      <c r="Q21" s="2368"/>
      <c r="R21" s="2368"/>
      <c r="S21" s="2368"/>
      <c r="T21" s="1678"/>
      <c r="U21" s="1678"/>
      <c r="V21" s="2369"/>
      <c r="W21" s="2369"/>
      <c r="X21" s="147"/>
    </row>
    <row r="22" spans="1:24" s="322" customFormat="1" ht="27" customHeight="1">
      <c r="A22" s="144"/>
      <c r="B22" s="2370"/>
      <c r="C22" s="2370"/>
      <c r="D22" s="2370"/>
      <c r="E22" s="2370"/>
      <c r="F22" s="2370"/>
      <c r="G22" s="2370"/>
      <c r="H22" s="2370"/>
      <c r="I22" s="2370"/>
      <c r="J22" s="2370"/>
      <c r="K22" s="2370"/>
      <c r="L22" s="2370"/>
      <c r="M22" s="2371"/>
      <c r="N22" s="2371"/>
      <c r="O22" s="2371"/>
      <c r="P22" s="2368"/>
      <c r="Q22" s="2368"/>
      <c r="R22" s="2368"/>
      <c r="S22" s="2368"/>
      <c r="T22" s="1678"/>
      <c r="U22" s="1678"/>
      <c r="V22" s="2369"/>
      <c r="W22" s="2369"/>
      <c r="X22" s="147"/>
    </row>
    <row r="23" spans="1:24" s="322" customFormat="1" ht="27" customHeight="1">
      <c r="A23" s="144"/>
      <c r="B23" s="2370"/>
      <c r="C23" s="2370"/>
      <c r="D23" s="2370"/>
      <c r="E23" s="2370"/>
      <c r="F23" s="2370"/>
      <c r="G23" s="2370"/>
      <c r="H23" s="2370"/>
      <c r="I23" s="2370"/>
      <c r="J23" s="2370"/>
      <c r="K23" s="2370"/>
      <c r="L23" s="2370"/>
      <c r="M23" s="2371"/>
      <c r="N23" s="2371"/>
      <c r="O23" s="2371"/>
      <c r="P23" s="2368"/>
      <c r="Q23" s="2368"/>
      <c r="R23" s="2368"/>
      <c r="S23" s="2368"/>
      <c r="T23" s="1678"/>
      <c r="U23" s="1678"/>
      <c r="V23" s="2369"/>
      <c r="W23" s="2369"/>
      <c r="X23" s="147"/>
    </row>
    <row r="24" spans="1:24" s="322" customFormat="1" ht="27" customHeight="1">
      <c r="A24" s="144"/>
      <c r="B24" s="2370"/>
      <c r="C24" s="2370"/>
      <c r="D24" s="2370"/>
      <c r="E24" s="2370"/>
      <c r="F24" s="2370"/>
      <c r="G24" s="2370"/>
      <c r="H24" s="2370"/>
      <c r="I24" s="2370"/>
      <c r="J24" s="2370"/>
      <c r="K24" s="2370"/>
      <c r="L24" s="2370"/>
      <c r="M24" s="2371"/>
      <c r="N24" s="2371"/>
      <c r="O24" s="2371"/>
      <c r="P24" s="2368"/>
      <c r="Q24" s="2368"/>
      <c r="R24" s="2368"/>
      <c r="S24" s="2368"/>
      <c r="T24" s="1678"/>
      <c r="U24" s="1678"/>
      <c r="V24" s="2369"/>
      <c r="W24" s="2369"/>
      <c r="X24" s="147"/>
    </row>
    <row r="25" spans="1:24" s="322" customFormat="1" ht="27" customHeight="1">
      <c r="A25" s="144"/>
      <c r="B25" s="2370"/>
      <c r="C25" s="2370"/>
      <c r="D25" s="2370"/>
      <c r="E25" s="2370"/>
      <c r="F25" s="2370"/>
      <c r="G25" s="2370"/>
      <c r="H25" s="2370"/>
      <c r="I25" s="2370"/>
      <c r="J25" s="2370"/>
      <c r="K25" s="2370"/>
      <c r="L25" s="2370"/>
      <c r="M25" s="2371"/>
      <c r="N25" s="2371"/>
      <c r="O25" s="2371"/>
      <c r="P25" s="2368"/>
      <c r="Q25" s="2368"/>
      <c r="R25" s="2368"/>
      <c r="S25" s="2368"/>
      <c r="T25" s="1678"/>
      <c r="U25" s="1678"/>
      <c r="V25" s="2369"/>
      <c r="W25" s="2369"/>
      <c r="X25" s="147"/>
    </row>
    <row r="26" spans="1:24" s="322" customFormat="1" ht="27" customHeight="1">
      <c r="A26" s="144"/>
      <c r="B26" s="2370"/>
      <c r="C26" s="2370"/>
      <c r="D26" s="2370"/>
      <c r="E26" s="2370"/>
      <c r="F26" s="2370"/>
      <c r="G26" s="2370"/>
      <c r="H26" s="2370"/>
      <c r="I26" s="2370"/>
      <c r="J26" s="2370"/>
      <c r="K26" s="2370"/>
      <c r="L26" s="2370"/>
      <c r="M26" s="2371"/>
      <c r="N26" s="2371"/>
      <c r="O26" s="2371"/>
      <c r="P26" s="2368"/>
      <c r="Q26" s="2368"/>
      <c r="R26" s="2368"/>
      <c r="S26" s="2368"/>
      <c r="T26" s="1678"/>
      <c r="U26" s="1678"/>
      <c r="V26" s="2369"/>
      <c r="W26" s="2369"/>
      <c r="X26" s="147"/>
    </row>
    <row r="27" spans="1:24" s="322" customFormat="1" ht="27" customHeight="1">
      <c r="A27" s="144"/>
      <c r="B27" s="2370"/>
      <c r="C27" s="2370"/>
      <c r="D27" s="2370"/>
      <c r="E27" s="2370"/>
      <c r="F27" s="2370"/>
      <c r="G27" s="2370"/>
      <c r="H27" s="2370"/>
      <c r="I27" s="2370"/>
      <c r="J27" s="2370"/>
      <c r="K27" s="2370"/>
      <c r="L27" s="2370"/>
      <c r="M27" s="2371"/>
      <c r="N27" s="2371"/>
      <c r="O27" s="2371"/>
      <c r="P27" s="2368"/>
      <c r="Q27" s="2368"/>
      <c r="R27" s="2368"/>
      <c r="S27" s="2368"/>
      <c r="T27" s="1678"/>
      <c r="U27" s="1678"/>
      <c r="V27" s="2369"/>
      <c r="W27" s="2369"/>
      <c r="X27" s="147"/>
    </row>
    <row r="28" spans="1:24" s="322" customFormat="1" ht="27" customHeight="1">
      <c r="A28" s="144"/>
      <c r="B28" s="2370"/>
      <c r="C28" s="2370"/>
      <c r="D28" s="2370"/>
      <c r="E28" s="2370"/>
      <c r="F28" s="2370"/>
      <c r="G28" s="2370"/>
      <c r="H28" s="2370"/>
      <c r="I28" s="2370"/>
      <c r="J28" s="2370"/>
      <c r="K28" s="2370"/>
      <c r="L28" s="2370"/>
      <c r="M28" s="2371"/>
      <c r="N28" s="2371"/>
      <c r="O28" s="2371"/>
      <c r="P28" s="2368"/>
      <c r="Q28" s="2368"/>
      <c r="R28" s="2368"/>
      <c r="S28" s="2368"/>
      <c r="T28" s="1678"/>
      <c r="U28" s="1678"/>
      <c r="V28" s="2369"/>
      <c r="W28" s="2369"/>
      <c r="X28" s="147"/>
    </row>
    <row r="29" spans="1:24" s="322" customFormat="1">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50"/>
    </row>
    <row r="30" spans="1:24" s="322" customForma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row>
    <row r="31" spans="1:24" ht="13.5" customHeight="1">
      <c r="A31" s="124"/>
      <c r="B31" s="124"/>
      <c r="C31" s="124"/>
      <c r="D31" s="124"/>
      <c r="E31" s="2376" t="s">
        <v>344</v>
      </c>
      <c r="F31" s="2377"/>
      <c r="G31" s="2378"/>
      <c r="H31" s="2376" t="s">
        <v>345</v>
      </c>
      <c r="I31" s="2377"/>
      <c r="J31" s="2378"/>
      <c r="K31" s="2385" t="s">
        <v>1201</v>
      </c>
      <c r="L31" s="2386"/>
      <c r="M31" s="2387"/>
      <c r="N31" s="2379"/>
      <c r="O31" s="2380"/>
      <c r="P31" s="2380"/>
      <c r="Q31" s="124"/>
      <c r="R31" s="2394" t="s">
        <v>340</v>
      </c>
      <c r="S31" s="1678"/>
      <c r="T31" s="1678"/>
      <c r="U31" s="2394" t="s">
        <v>406</v>
      </c>
      <c r="V31" s="1678"/>
      <c r="W31" s="1678"/>
      <c r="X31" s="124"/>
    </row>
    <row r="32" spans="1:24">
      <c r="A32" s="124"/>
      <c r="B32" s="124"/>
      <c r="C32" s="124"/>
      <c r="D32" s="124"/>
      <c r="E32" s="2379"/>
      <c r="F32" s="2380"/>
      <c r="G32" s="2381"/>
      <c r="H32" s="2379"/>
      <c r="I32" s="2380"/>
      <c r="J32" s="2381"/>
      <c r="K32" s="2388"/>
      <c r="L32" s="2389"/>
      <c r="M32" s="2390"/>
      <c r="N32" s="2379"/>
      <c r="O32" s="2380"/>
      <c r="P32" s="2380"/>
      <c r="Q32" s="124"/>
      <c r="R32" s="1678"/>
      <c r="S32" s="1678"/>
      <c r="T32" s="1678"/>
      <c r="U32" s="1678"/>
      <c r="V32" s="1678"/>
      <c r="W32" s="1678"/>
      <c r="X32" s="124"/>
    </row>
    <row r="33" spans="1:24">
      <c r="A33" s="124"/>
      <c r="B33" s="124"/>
      <c r="C33" s="124"/>
      <c r="D33" s="124"/>
      <c r="E33" s="2379"/>
      <c r="F33" s="2380"/>
      <c r="G33" s="2381"/>
      <c r="H33" s="2379"/>
      <c r="I33" s="2380"/>
      <c r="J33" s="2381"/>
      <c r="K33" s="2388"/>
      <c r="L33" s="2389"/>
      <c r="M33" s="2390"/>
      <c r="N33" s="2379"/>
      <c r="O33" s="2380"/>
      <c r="P33" s="2380"/>
      <c r="Q33" s="124"/>
      <c r="R33" s="1678"/>
      <c r="S33" s="1678"/>
      <c r="T33" s="1678"/>
      <c r="U33" s="1678"/>
      <c r="V33" s="1678"/>
      <c r="W33" s="1678"/>
      <c r="X33" s="124"/>
    </row>
    <row r="34" spans="1:24">
      <c r="A34" s="124"/>
      <c r="B34" s="124"/>
      <c r="C34" s="124"/>
      <c r="D34" s="124"/>
      <c r="E34" s="2382"/>
      <c r="F34" s="2383"/>
      <c r="G34" s="2384"/>
      <c r="H34" s="2382"/>
      <c r="I34" s="2383"/>
      <c r="J34" s="2384"/>
      <c r="K34" s="2391"/>
      <c r="L34" s="2392"/>
      <c r="M34" s="2393"/>
      <c r="N34" s="2379"/>
      <c r="O34" s="2380"/>
      <c r="P34" s="2380"/>
      <c r="Q34" s="124"/>
      <c r="R34" s="1678"/>
      <c r="S34" s="1678"/>
      <c r="T34" s="1678"/>
      <c r="U34" s="1678"/>
      <c r="V34" s="1678"/>
      <c r="W34" s="1678"/>
      <c r="X34" s="124"/>
    </row>
    <row r="35" spans="1:24">
      <c r="A35" s="124"/>
      <c r="B35" s="124"/>
      <c r="C35" s="124"/>
      <c r="D35" s="124"/>
      <c r="E35" s="1678"/>
      <c r="F35" s="1678"/>
      <c r="G35" s="1678"/>
      <c r="H35" s="1678"/>
      <c r="I35" s="1678"/>
      <c r="J35" s="1678"/>
      <c r="K35" s="1678"/>
      <c r="L35" s="1678"/>
      <c r="M35" s="1678"/>
      <c r="N35" s="2375"/>
      <c r="O35" s="2375"/>
      <c r="P35" s="2361"/>
      <c r="Q35" s="124"/>
      <c r="R35" s="1678"/>
      <c r="S35" s="1678"/>
      <c r="T35" s="1678"/>
      <c r="U35" s="1678"/>
      <c r="V35" s="1678"/>
      <c r="W35" s="1678"/>
      <c r="X35" s="124"/>
    </row>
    <row r="36" spans="1:24">
      <c r="A36" s="124"/>
      <c r="B36" s="124"/>
      <c r="C36" s="124"/>
      <c r="D36" s="124"/>
      <c r="E36" s="1678"/>
      <c r="F36" s="1678"/>
      <c r="G36" s="1678"/>
      <c r="H36" s="1678"/>
      <c r="I36" s="1678"/>
      <c r="J36" s="1678"/>
      <c r="K36" s="1678"/>
      <c r="L36" s="1678"/>
      <c r="M36" s="1678"/>
      <c r="N36" s="2375"/>
      <c r="O36" s="2375"/>
      <c r="P36" s="2361"/>
      <c r="Q36" s="124"/>
      <c r="R36" s="1678"/>
      <c r="S36" s="1678"/>
      <c r="T36" s="1678"/>
      <c r="U36" s="1678"/>
      <c r="V36" s="1678"/>
      <c r="W36" s="1678"/>
      <c r="X36" s="124"/>
    </row>
    <row r="37" spans="1:24">
      <c r="A37" s="124"/>
      <c r="B37" s="124"/>
      <c r="C37" s="124"/>
      <c r="D37" s="124"/>
      <c r="E37" s="1678"/>
      <c r="F37" s="1678"/>
      <c r="G37" s="1678"/>
      <c r="H37" s="1678"/>
      <c r="I37" s="1678"/>
      <c r="J37" s="1678"/>
      <c r="K37" s="1678"/>
      <c r="L37" s="1678"/>
      <c r="M37" s="1678"/>
      <c r="N37" s="2375"/>
      <c r="O37" s="2375"/>
      <c r="P37" s="2361"/>
      <c r="Q37" s="124"/>
      <c r="R37" s="1678"/>
      <c r="S37" s="1678"/>
      <c r="T37" s="1678"/>
      <c r="U37" s="1678"/>
      <c r="V37" s="1678"/>
      <c r="W37" s="1678"/>
      <c r="X37" s="124"/>
    </row>
    <row r="38" spans="1:24">
      <c r="A38" s="124"/>
      <c r="B38" s="124"/>
      <c r="C38" s="124"/>
      <c r="D38" s="124"/>
      <c r="E38" s="1678"/>
      <c r="F38" s="1678"/>
      <c r="G38" s="1678"/>
      <c r="H38" s="1678"/>
      <c r="I38" s="1678"/>
      <c r="J38" s="1678"/>
      <c r="K38" s="1678"/>
      <c r="L38" s="1678"/>
      <c r="M38" s="1678"/>
      <c r="N38" s="2375"/>
      <c r="O38" s="2375"/>
      <c r="P38" s="2361"/>
      <c r="Q38" s="124"/>
      <c r="R38" s="1678"/>
      <c r="S38" s="1678"/>
      <c r="T38" s="1678"/>
      <c r="U38" s="1678"/>
      <c r="V38" s="1678"/>
      <c r="W38" s="1678"/>
      <c r="X38" s="124"/>
    </row>
    <row r="47" spans="1:24">
      <c r="A47" s="323"/>
    </row>
  </sheetData>
  <mergeCells count="162">
    <mergeCell ref="B28:D28"/>
    <mergeCell ref="E28:G28"/>
    <mergeCell ref="H28:I28"/>
    <mergeCell ref="J28:L28"/>
    <mergeCell ref="M28:O28"/>
    <mergeCell ref="P28:Q28"/>
    <mergeCell ref="R28:S28"/>
    <mergeCell ref="T28:U28"/>
    <mergeCell ref="E35:G38"/>
    <mergeCell ref="H35:J38"/>
    <mergeCell ref="K35:M38"/>
    <mergeCell ref="N35:P38"/>
    <mergeCell ref="R35:T38"/>
    <mergeCell ref="U35:W38"/>
    <mergeCell ref="V28:W28"/>
    <mergeCell ref="E31:G34"/>
    <mergeCell ref="H31:J34"/>
    <mergeCell ref="K31:M34"/>
    <mergeCell ref="N31:P34"/>
    <mergeCell ref="R31:T34"/>
    <mergeCell ref="U31:W34"/>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T27:U27"/>
    <mergeCell ref="V27:W27"/>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R14:S14"/>
    <mergeCell ref="T14:U14"/>
    <mergeCell ref="V14:W14"/>
    <mergeCell ref="B15:D15"/>
    <mergeCell ref="E15:G15"/>
    <mergeCell ref="H15:I15"/>
    <mergeCell ref="J15:L15"/>
    <mergeCell ref="M15:O15"/>
    <mergeCell ref="P15:Q15"/>
    <mergeCell ref="R15:S15"/>
    <mergeCell ref="B14:D14"/>
    <mergeCell ref="E14:G14"/>
    <mergeCell ref="H14:I14"/>
    <mergeCell ref="J14:L14"/>
    <mergeCell ref="M14:O14"/>
    <mergeCell ref="P14:Q14"/>
    <mergeCell ref="T15:U15"/>
    <mergeCell ref="V15:W15"/>
    <mergeCell ref="A2:X2"/>
    <mergeCell ref="Q4:W4"/>
    <mergeCell ref="A10:X10"/>
    <mergeCell ref="B12:D13"/>
    <mergeCell ref="E12:G13"/>
    <mergeCell ref="H12:I13"/>
    <mergeCell ref="J12:L13"/>
    <mergeCell ref="V12:W13"/>
    <mergeCell ref="D6:E6"/>
    <mergeCell ref="F6:X6"/>
    <mergeCell ref="M12:U12"/>
    <mergeCell ref="M13:O13"/>
    <mergeCell ref="P13:Q13"/>
    <mergeCell ref="R13:S13"/>
    <mergeCell ref="T13:U13"/>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U30"/>
  <sheetViews>
    <sheetView view="pageBreakPreview" zoomScale="80" zoomScaleNormal="85" zoomScaleSheetLayoutView="80" workbookViewId="0">
      <selection activeCell="Y26" sqref="Y26"/>
    </sheetView>
  </sheetViews>
  <sheetFormatPr defaultColWidth="4" defaultRowHeight="13.2"/>
  <cols>
    <col min="1" max="1" width="4" style="1" customWidth="1"/>
    <col min="2" max="2" width="6" style="1" customWidth="1"/>
    <col min="3" max="16384" width="4" style="1"/>
  </cols>
  <sheetData>
    <row r="1" spans="1:21">
      <c r="K1" s="850"/>
      <c r="L1" s="850"/>
      <c r="M1" s="850"/>
      <c r="N1" s="850"/>
      <c r="O1" s="850"/>
      <c r="P1" s="852"/>
      <c r="Q1" s="852"/>
      <c r="R1" s="852"/>
      <c r="S1" s="852"/>
      <c r="T1" s="852"/>
      <c r="U1" s="852"/>
    </row>
    <row r="2" spans="1:21" ht="16.5" customHeight="1">
      <c r="K2" s="850"/>
      <c r="L2" s="850"/>
      <c r="M2" s="850"/>
      <c r="N2" s="850"/>
      <c r="O2" s="850"/>
      <c r="P2" s="852"/>
      <c r="Q2" s="852"/>
      <c r="R2" s="852"/>
      <c r="S2" s="852"/>
      <c r="T2" s="852"/>
      <c r="U2" s="852"/>
    </row>
    <row r="3" spans="1:21" ht="22.5" customHeight="1">
      <c r="K3" s="850"/>
      <c r="L3" s="850"/>
      <c r="M3" s="850"/>
      <c r="N3" s="850"/>
      <c r="O3" s="850"/>
      <c r="P3" s="852"/>
      <c r="Q3" s="852"/>
      <c r="R3" s="852"/>
      <c r="S3" s="852"/>
      <c r="T3" s="852"/>
      <c r="U3" s="852"/>
    </row>
    <row r="4" spans="1:21" ht="16.5" customHeight="1">
      <c r="K4" s="849"/>
      <c r="L4" s="849"/>
      <c r="M4" s="849"/>
      <c r="N4" s="849"/>
      <c r="O4" s="849"/>
      <c r="P4" s="852"/>
      <c r="Q4" s="852"/>
      <c r="R4" s="852"/>
      <c r="S4" s="852"/>
      <c r="T4" s="852"/>
      <c r="U4" s="852"/>
    </row>
    <row r="5" spans="1:21" ht="22.5" customHeight="1">
      <c r="K5" s="850"/>
      <c r="L5" s="850"/>
      <c r="M5" s="850"/>
      <c r="N5" s="850"/>
      <c r="O5" s="850"/>
      <c r="P5" s="852"/>
      <c r="Q5" s="852"/>
      <c r="R5" s="852"/>
      <c r="S5" s="852"/>
      <c r="T5" s="852"/>
      <c r="U5" s="852"/>
    </row>
    <row r="6" spans="1:21" ht="9.75" customHeight="1"/>
    <row r="7" spans="1:21" ht="9.75" customHeight="1"/>
    <row r="8" spans="1:21" ht="11.25" customHeight="1">
      <c r="A8" s="3"/>
      <c r="B8" s="4"/>
      <c r="C8" s="4"/>
      <c r="D8" s="4"/>
      <c r="E8" s="4"/>
      <c r="F8" s="4"/>
      <c r="G8" s="4"/>
      <c r="H8" s="4"/>
      <c r="I8" s="4"/>
      <c r="J8" s="4"/>
      <c r="K8" s="4"/>
      <c r="L8" s="4"/>
      <c r="M8" s="4"/>
      <c r="N8" s="4"/>
      <c r="O8" s="840"/>
      <c r="P8" s="840"/>
      <c r="Q8" s="840"/>
      <c r="R8" s="840"/>
      <c r="S8" s="840"/>
      <c r="T8" s="840"/>
      <c r="U8" s="841"/>
    </row>
    <row r="9" spans="1:21" ht="19.5" customHeight="1">
      <c r="A9" s="7"/>
      <c r="B9" s="2"/>
      <c r="C9" s="2"/>
      <c r="D9" s="2"/>
      <c r="E9" s="2"/>
      <c r="F9" s="2"/>
      <c r="G9" s="2"/>
      <c r="H9" s="2"/>
      <c r="I9" s="2"/>
      <c r="J9" s="2"/>
      <c r="K9" s="2"/>
      <c r="L9" s="2"/>
      <c r="M9" s="2"/>
      <c r="N9" s="2"/>
      <c r="O9" s="842"/>
      <c r="P9" s="2395">
        <v>37778</v>
      </c>
      <c r="Q9" s="2395"/>
      <c r="R9" s="2395"/>
      <c r="S9" s="2395"/>
      <c r="T9" s="2395"/>
      <c r="U9" s="843"/>
    </row>
    <row r="10" spans="1:21" ht="8.25" customHeight="1">
      <c r="A10" s="7"/>
      <c r="B10" s="2"/>
      <c r="C10" s="2"/>
      <c r="D10" s="2"/>
      <c r="E10" s="2"/>
      <c r="F10" s="2"/>
      <c r="G10" s="2"/>
      <c r="H10" s="2"/>
      <c r="I10" s="2"/>
      <c r="J10" s="2"/>
      <c r="K10" s="2"/>
      <c r="L10" s="2"/>
      <c r="M10" s="2"/>
      <c r="N10" s="2"/>
      <c r="O10" s="844"/>
      <c r="P10" s="844"/>
      <c r="Q10" s="844"/>
      <c r="R10" s="844"/>
      <c r="S10" s="844"/>
      <c r="T10" s="844"/>
      <c r="U10" s="845"/>
    </row>
    <row r="11" spans="1:21" ht="19.5" customHeight="1">
      <c r="A11" s="425" t="str">
        <f>入力シート!C5</f>
        <v>○○県土整備事務所</v>
      </c>
      <c r="B11" s="426"/>
      <c r="C11" s="426"/>
      <c r="D11" s="426"/>
      <c r="E11" s="426"/>
      <c r="F11" s="426"/>
      <c r="G11" s="426"/>
      <c r="H11" s="2"/>
      <c r="I11" s="2"/>
      <c r="J11" s="2"/>
      <c r="K11" s="2"/>
      <c r="L11" s="2"/>
      <c r="M11" s="2"/>
      <c r="N11" s="2"/>
      <c r="O11" s="844"/>
      <c r="P11" s="844"/>
      <c r="Q11" s="844"/>
      <c r="R11" s="844"/>
      <c r="S11" s="844"/>
      <c r="T11" s="844"/>
      <c r="U11" s="845"/>
    </row>
    <row r="12" spans="1:21" ht="22.5" customHeight="1">
      <c r="A12" s="7"/>
      <c r="B12" s="2"/>
      <c r="C12" s="2"/>
      <c r="D12" s="2"/>
      <c r="E12" s="2"/>
      <c r="F12" s="2"/>
      <c r="G12" s="2"/>
      <c r="H12" s="2"/>
      <c r="I12" s="2"/>
      <c r="J12" s="2"/>
      <c r="K12" s="1707" t="s">
        <v>93</v>
      </c>
      <c r="L12" s="1707"/>
      <c r="M12" s="1707" t="s">
        <v>76</v>
      </c>
      <c r="N12" s="1707"/>
      <c r="O12" s="1708" t="str">
        <f>入力シート!C25</f>
        <v>福岡市博多区東公園７－７</v>
      </c>
      <c r="P12" s="1708"/>
      <c r="Q12" s="1708"/>
      <c r="R12" s="1708"/>
      <c r="S12" s="1708"/>
      <c r="T12" s="1708"/>
      <c r="U12" s="1709"/>
    </row>
    <row r="13" spans="1:21" ht="22.5" customHeight="1">
      <c r="A13" s="7"/>
      <c r="B13" s="2"/>
      <c r="C13" s="2"/>
      <c r="D13" s="2"/>
      <c r="E13" s="2"/>
      <c r="F13" s="2"/>
      <c r="G13" s="2"/>
      <c r="H13" s="2"/>
      <c r="I13" s="2"/>
      <c r="J13" s="2"/>
      <c r="K13" s="2"/>
      <c r="L13" s="2"/>
      <c r="M13" s="1707" t="s">
        <v>99</v>
      </c>
      <c r="N13" s="1707"/>
      <c r="O13" s="1708" t="str">
        <f>入力シート!C26</f>
        <v>(株）福岡企画技調</v>
      </c>
      <c r="P13" s="1708"/>
      <c r="Q13" s="1708"/>
      <c r="R13" s="1708"/>
      <c r="S13" s="1708"/>
      <c r="T13" s="1708"/>
      <c r="U13" s="1709"/>
    </row>
    <row r="14" spans="1:21" ht="22.5" customHeight="1">
      <c r="A14" s="7"/>
      <c r="B14" s="2"/>
      <c r="C14" s="2"/>
      <c r="D14" s="2"/>
      <c r="E14" s="2"/>
      <c r="F14" s="2"/>
      <c r="G14" s="2"/>
      <c r="H14" s="2"/>
      <c r="I14" s="2"/>
      <c r="J14" s="2"/>
      <c r="K14" s="2"/>
      <c r="L14" s="2"/>
      <c r="M14" s="1707" t="s">
        <v>77</v>
      </c>
      <c r="N14" s="1707"/>
      <c r="O14" s="2396" t="str">
        <f>入力シート!C27</f>
        <v>代表取締役　企画太郎</v>
      </c>
      <c r="P14" s="2396"/>
      <c r="Q14" s="2396"/>
      <c r="R14" s="2396"/>
      <c r="S14" s="2396"/>
      <c r="T14" s="2396"/>
      <c r="U14" s="2397"/>
    </row>
    <row r="15" spans="1:21" ht="9" customHeight="1">
      <c r="A15" s="7"/>
      <c r="B15" s="2"/>
      <c r="C15" s="2"/>
      <c r="D15" s="2"/>
      <c r="E15" s="2"/>
      <c r="F15" s="2"/>
      <c r="G15" s="2"/>
      <c r="H15" s="2"/>
      <c r="I15" s="2"/>
      <c r="J15" s="2"/>
      <c r="K15" s="2"/>
      <c r="L15" s="2"/>
      <c r="M15" s="2"/>
      <c r="N15" s="2"/>
      <c r="O15" s="2"/>
      <c r="P15" s="2"/>
      <c r="Q15" s="2"/>
      <c r="R15" s="2"/>
      <c r="S15" s="2"/>
      <c r="T15" s="2"/>
      <c r="U15" s="8"/>
    </row>
    <row r="16" spans="1:21" ht="24.75" customHeight="1">
      <c r="A16" s="7"/>
      <c r="B16" s="1710" t="s">
        <v>66</v>
      </c>
      <c r="C16" s="1710"/>
      <c r="D16" s="1710"/>
      <c r="E16" s="1710"/>
      <c r="F16" s="1710"/>
      <c r="G16" s="1710"/>
      <c r="H16" s="1710"/>
      <c r="I16" s="1710"/>
      <c r="J16" s="1710"/>
      <c r="K16" s="1710"/>
      <c r="L16" s="1710"/>
      <c r="M16" s="1710"/>
      <c r="N16" s="1710"/>
      <c r="O16" s="1710"/>
      <c r="P16" s="1710"/>
      <c r="Q16" s="1710"/>
      <c r="R16" s="1710"/>
      <c r="S16" s="1710"/>
      <c r="T16" s="1710"/>
      <c r="U16" s="8"/>
    </row>
    <row r="17" spans="1:21" ht="9" customHeight="1">
      <c r="A17" s="7"/>
      <c r="B17" s="2"/>
      <c r="C17" s="2"/>
      <c r="D17" s="2"/>
      <c r="E17" s="2"/>
      <c r="F17" s="2"/>
      <c r="G17" s="2"/>
      <c r="H17" s="2"/>
      <c r="I17" s="2"/>
      <c r="J17" s="2"/>
      <c r="K17" s="2"/>
      <c r="L17" s="2"/>
      <c r="M17" s="2"/>
      <c r="N17" s="2"/>
      <c r="O17" s="2"/>
      <c r="P17" s="2"/>
      <c r="Q17" s="2"/>
      <c r="R17" s="2"/>
      <c r="S17" s="2"/>
      <c r="T17" s="2"/>
      <c r="U17" s="8"/>
    </row>
    <row r="18" spans="1:21" ht="39" customHeight="1">
      <c r="A18" s="7"/>
      <c r="B18" s="1711" t="s">
        <v>88</v>
      </c>
      <c r="C18" s="1711"/>
      <c r="D18" s="1711"/>
      <c r="E18" s="2398" t="str">
        <f>入力シート!C9</f>
        <v>道路整備事業</v>
      </c>
      <c r="F18" s="2398"/>
      <c r="G18" s="2398"/>
      <c r="H18" s="2398"/>
      <c r="I18" s="2398"/>
      <c r="J18" s="1711" t="s">
        <v>82</v>
      </c>
      <c r="K18" s="1711"/>
      <c r="L18" s="1711"/>
      <c r="M18" s="2398" t="str">
        <f>入力シート!C10</f>
        <v>県道博多天神線排水性舗装工事（第２工区）</v>
      </c>
      <c r="N18" s="2398"/>
      <c r="O18" s="2398"/>
      <c r="P18" s="2398"/>
      <c r="Q18" s="2398"/>
      <c r="R18" s="2398"/>
      <c r="S18" s="2398"/>
      <c r="T18" s="2398"/>
      <c r="U18" s="8"/>
    </row>
    <row r="19" spans="1:21" ht="30.75" customHeight="1">
      <c r="A19" s="7"/>
      <c r="B19" s="1713" t="s">
        <v>100</v>
      </c>
      <c r="C19" s="1714"/>
      <c r="D19" s="1715" t="s">
        <v>102</v>
      </c>
      <c r="E19" s="2398" t="str">
        <f>入力シート!C11</f>
        <v>主要地方道博多天神線</v>
      </c>
      <c r="F19" s="2398"/>
      <c r="G19" s="2398"/>
      <c r="H19" s="2398"/>
      <c r="I19" s="2398"/>
      <c r="J19" s="1711" t="s">
        <v>83</v>
      </c>
      <c r="K19" s="1711"/>
      <c r="L19" s="1711"/>
      <c r="M19" s="2398" t="str">
        <f>入力シート!C12</f>
        <v>福岡市博多区東公園地内</v>
      </c>
      <c r="N19" s="2398"/>
      <c r="O19" s="2398"/>
      <c r="P19" s="2398"/>
      <c r="Q19" s="2398"/>
      <c r="R19" s="2398"/>
      <c r="S19" s="2398"/>
      <c r="T19" s="2398"/>
      <c r="U19" s="8"/>
    </row>
    <row r="20" spans="1:21" ht="30.75" customHeight="1">
      <c r="A20" s="7"/>
      <c r="B20" s="1723" t="s">
        <v>101</v>
      </c>
      <c r="C20" s="1724"/>
      <c r="D20" s="1716"/>
      <c r="E20" s="2398"/>
      <c r="F20" s="2398"/>
      <c r="G20" s="2398"/>
      <c r="H20" s="2398"/>
      <c r="I20" s="2398"/>
      <c r="J20" s="1711"/>
      <c r="K20" s="1711"/>
      <c r="L20" s="1711"/>
      <c r="M20" s="2398"/>
      <c r="N20" s="2398"/>
      <c r="O20" s="2398"/>
      <c r="P20" s="2398"/>
      <c r="Q20" s="2398"/>
      <c r="R20" s="2398"/>
      <c r="S20" s="2398"/>
      <c r="T20" s="2398"/>
      <c r="U20" s="8"/>
    </row>
    <row r="21" spans="1:21" ht="30.75" customHeight="1">
      <c r="A21" s="7"/>
      <c r="B21" s="1711" t="s">
        <v>84</v>
      </c>
      <c r="C21" s="1711"/>
      <c r="D21" s="1711"/>
      <c r="E21" s="1725">
        <f>入力シート!C14</f>
        <v>44379</v>
      </c>
      <c r="F21" s="1726"/>
      <c r="G21" s="1726"/>
      <c r="H21" s="1726"/>
      <c r="I21" s="1726"/>
      <c r="J21" s="1726"/>
      <c r="K21" s="1726"/>
      <c r="L21" s="9" t="s">
        <v>24</v>
      </c>
      <c r="M21" s="1726">
        <f>入力シート!C15</f>
        <v>44466</v>
      </c>
      <c r="N21" s="1726"/>
      <c r="O21" s="1726"/>
      <c r="P21" s="1726"/>
      <c r="Q21" s="1726"/>
      <c r="R21" s="1726"/>
      <c r="S21" s="1726"/>
      <c r="T21" s="10"/>
      <c r="U21" s="8"/>
    </row>
    <row r="22" spans="1:21" ht="30.75" customHeight="1">
      <c r="A22" s="7"/>
      <c r="B22" s="2399" t="s">
        <v>67</v>
      </c>
      <c r="C22" s="2400"/>
      <c r="D22" s="2400"/>
      <c r="E22" s="2400"/>
      <c r="F22" s="2400"/>
      <c r="G22" s="2401"/>
      <c r="H22" s="2402"/>
      <c r="I22" s="2402"/>
      <c r="J22" s="2402"/>
      <c r="K22" s="2402"/>
      <c r="L22" s="2402"/>
      <c r="M22" s="2402"/>
      <c r="N22" s="2402"/>
      <c r="O22" s="330" t="s">
        <v>72</v>
      </c>
      <c r="P22" s="11"/>
      <c r="Q22" s="11"/>
      <c r="R22" s="11"/>
      <c r="S22" s="11"/>
      <c r="T22" s="12"/>
      <c r="U22" s="8"/>
    </row>
    <row r="23" spans="1:21" ht="30.75" customHeight="1">
      <c r="A23" s="7"/>
      <c r="B23" s="2399" t="s">
        <v>68</v>
      </c>
      <c r="C23" s="2400"/>
      <c r="D23" s="2400"/>
      <c r="E23" s="2400"/>
      <c r="F23" s="2400"/>
      <c r="G23" s="2401"/>
      <c r="H23" s="2415"/>
      <c r="I23" s="2415"/>
      <c r="J23" s="2415"/>
      <c r="K23" s="2415"/>
      <c r="L23" s="2415"/>
      <c r="M23" s="2415"/>
      <c r="N23" s="2415"/>
      <c r="O23" s="331" t="s">
        <v>539</v>
      </c>
      <c r="P23" s="39"/>
      <c r="Q23" s="39"/>
      <c r="R23" s="39"/>
      <c r="S23" s="39"/>
      <c r="T23" s="40"/>
      <c r="U23" s="8"/>
    </row>
    <row r="24" spans="1:21" ht="33" customHeight="1">
      <c r="A24" s="7"/>
      <c r="B24" s="2399" t="s">
        <v>69</v>
      </c>
      <c r="C24" s="2400"/>
      <c r="D24" s="2400"/>
      <c r="E24" s="2400"/>
      <c r="F24" s="2400"/>
      <c r="G24" s="2401"/>
      <c r="H24" s="2416"/>
      <c r="I24" s="2417"/>
      <c r="J24" s="2417"/>
      <c r="K24" s="2417"/>
      <c r="L24" s="2417"/>
      <c r="M24" s="2417"/>
      <c r="N24" s="2417"/>
      <c r="O24" s="2417"/>
      <c r="P24" s="2417"/>
      <c r="Q24" s="2417"/>
      <c r="R24" s="2417"/>
      <c r="S24" s="2417"/>
      <c r="T24" s="2418"/>
      <c r="U24" s="8"/>
    </row>
    <row r="25" spans="1:21" ht="33" customHeight="1">
      <c r="A25" s="7"/>
      <c r="B25" s="2399" t="s">
        <v>70</v>
      </c>
      <c r="C25" s="2400"/>
      <c r="D25" s="2400"/>
      <c r="E25" s="2400"/>
      <c r="F25" s="2400"/>
      <c r="G25" s="2401"/>
      <c r="H25" s="2402"/>
      <c r="I25" s="2402"/>
      <c r="J25" s="2402"/>
      <c r="K25" s="2402"/>
      <c r="L25" s="2402"/>
      <c r="M25" s="2402"/>
      <c r="N25" s="2402"/>
      <c r="O25" s="39" t="s">
        <v>71</v>
      </c>
      <c r="P25" s="39"/>
      <c r="Q25" s="39"/>
      <c r="R25" s="39"/>
      <c r="S25" s="39"/>
      <c r="T25" s="40"/>
      <c r="U25" s="8"/>
    </row>
    <row r="26" spans="1:21" ht="60" customHeight="1">
      <c r="A26" s="7"/>
      <c r="B26" s="2403" t="s">
        <v>1720</v>
      </c>
      <c r="C26" s="2404"/>
      <c r="D26" s="2404"/>
      <c r="E26" s="2404"/>
      <c r="F26" s="2404"/>
      <c r="G26" s="2404"/>
      <c r="H26" s="2404"/>
      <c r="I26" s="2404"/>
      <c r="J26" s="2404"/>
      <c r="K26" s="2404"/>
      <c r="L26" s="2404"/>
      <c r="M26" s="2404"/>
      <c r="N26" s="2404"/>
      <c r="O26" s="2404"/>
      <c r="P26" s="2404"/>
      <c r="Q26" s="2404"/>
      <c r="R26" s="2404"/>
      <c r="S26" s="2404"/>
      <c r="T26" s="2405"/>
      <c r="U26" s="8"/>
    </row>
    <row r="27" spans="1:21" ht="50.25" customHeight="1">
      <c r="A27" s="7"/>
      <c r="B27" s="2406" t="s">
        <v>559</v>
      </c>
      <c r="C27" s="2407"/>
      <c r="D27" s="2407"/>
      <c r="E27" s="2407"/>
      <c r="F27" s="2407"/>
      <c r="G27" s="2407"/>
      <c r="H27" s="2407"/>
      <c r="I27" s="2407"/>
      <c r="J27" s="2407"/>
      <c r="K27" s="2407"/>
      <c r="L27" s="2407"/>
      <c r="M27" s="2407"/>
      <c r="N27" s="2407"/>
      <c r="O27" s="2407"/>
      <c r="P27" s="2407"/>
      <c r="Q27" s="2407"/>
      <c r="R27" s="2407"/>
      <c r="S27" s="2407"/>
      <c r="T27" s="2408"/>
      <c r="U27" s="8"/>
    </row>
    <row r="28" spans="1:21" ht="50.25" customHeight="1">
      <c r="A28" s="7"/>
      <c r="B28" s="2409"/>
      <c r="C28" s="2410"/>
      <c r="D28" s="2410"/>
      <c r="E28" s="2410"/>
      <c r="F28" s="2410"/>
      <c r="G28" s="2410"/>
      <c r="H28" s="2410"/>
      <c r="I28" s="2410"/>
      <c r="J28" s="2410"/>
      <c r="K28" s="2410"/>
      <c r="L28" s="2410"/>
      <c r="M28" s="2410"/>
      <c r="N28" s="2410"/>
      <c r="O28" s="2410"/>
      <c r="P28" s="2410"/>
      <c r="Q28" s="2410"/>
      <c r="R28" s="2410"/>
      <c r="S28" s="2410"/>
      <c r="T28" s="2411"/>
      <c r="U28" s="8"/>
    </row>
    <row r="29" spans="1:21" ht="50.25" customHeight="1">
      <c r="A29" s="7"/>
      <c r="B29" s="2412"/>
      <c r="C29" s="2413"/>
      <c r="D29" s="2413"/>
      <c r="E29" s="2413"/>
      <c r="F29" s="2413"/>
      <c r="G29" s="2413"/>
      <c r="H29" s="2413"/>
      <c r="I29" s="2413"/>
      <c r="J29" s="2413"/>
      <c r="K29" s="2413"/>
      <c r="L29" s="2413"/>
      <c r="M29" s="2413"/>
      <c r="N29" s="2413"/>
      <c r="O29" s="2413"/>
      <c r="P29" s="2413"/>
      <c r="Q29" s="2413"/>
      <c r="R29" s="2413"/>
      <c r="S29" s="2413"/>
      <c r="T29" s="2414"/>
      <c r="U29" s="8"/>
    </row>
    <row r="30" spans="1:21">
      <c r="A30" s="6"/>
      <c r="B30" s="13"/>
      <c r="C30" s="13"/>
      <c r="D30" s="13"/>
      <c r="E30" s="13"/>
      <c r="F30" s="13"/>
      <c r="G30" s="13"/>
      <c r="H30" s="13"/>
      <c r="I30" s="13"/>
      <c r="J30" s="13"/>
      <c r="K30" s="13"/>
      <c r="L30" s="13"/>
      <c r="M30" s="13"/>
      <c r="N30" s="13"/>
      <c r="O30" s="13"/>
      <c r="P30" s="13"/>
      <c r="Q30" s="13"/>
      <c r="R30" s="13"/>
      <c r="S30" s="13"/>
      <c r="T30" s="13"/>
      <c r="U30" s="14"/>
    </row>
  </sheetData>
  <sheetProtection formatCells="0"/>
  <mergeCells count="32">
    <mergeCell ref="B26:T26"/>
    <mergeCell ref="B27:T29"/>
    <mergeCell ref="B23:G23"/>
    <mergeCell ref="H23:N23"/>
    <mergeCell ref="B24:G24"/>
    <mergeCell ref="H24:T24"/>
    <mergeCell ref="B25:G25"/>
    <mergeCell ref="H25:N25"/>
    <mergeCell ref="B21:D21"/>
    <mergeCell ref="E21:K21"/>
    <mergeCell ref="M21:S21"/>
    <mergeCell ref="B22:G22"/>
    <mergeCell ref="H22:N22"/>
    <mergeCell ref="B19:C19"/>
    <mergeCell ref="D19:D20"/>
    <mergeCell ref="E19:I20"/>
    <mergeCell ref="J19:L20"/>
    <mergeCell ref="M19:T20"/>
    <mergeCell ref="B20:C20"/>
    <mergeCell ref="M14:N14"/>
    <mergeCell ref="O14:U14"/>
    <mergeCell ref="B16:T16"/>
    <mergeCell ref="B18:D18"/>
    <mergeCell ref="E18:I18"/>
    <mergeCell ref="J18:L18"/>
    <mergeCell ref="M18:T18"/>
    <mergeCell ref="P9:T9"/>
    <mergeCell ref="K12:L12"/>
    <mergeCell ref="M12:N12"/>
    <mergeCell ref="O12:U12"/>
    <mergeCell ref="M13:N13"/>
    <mergeCell ref="O13:U13"/>
  </mergeCells>
  <phoneticPr fontId="10"/>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L79"/>
  <sheetViews>
    <sheetView view="pageBreakPreview" zoomScale="80" zoomScaleNormal="85" zoomScaleSheetLayoutView="80" workbookViewId="0">
      <selection activeCell="AB42" sqref="AB42"/>
    </sheetView>
  </sheetViews>
  <sheetFormatPr defaultColWidth="9" defaultRowHeight="12"/>
  <cols>
    <col min="1" max="1" width="15.21875" style="24" customWidth="1"/>
    <col min="2" max="2" width="8.88671875" style="24" customWidth="1"/>
    <col min="3" max="3" width="11" style="24" bestFit="1" customWidth="1"/>
    <col min="4" max="4" width="11" style="25" bestFit="1" customWidth="1"/>
    <col min="5" max="5" width="3.33203125" style="24" customWidth="1"/>
    <col min="6" max="11" width="5.6640625" style="24" customWidth="1"/>
    <col min="12" max="12" width="3.88671875" style="24" customWidth="1"/>
    <col min="13" max="16384" width="9" style="24"/>
  </cols>
  <sheetData>
    <row r="1" spans="1:12">
      <c r="H1" s="26"/>
      <c r="I1" s="26"/>
      <c r="J1" s="26"/>
      <c r="K1" s="26"/>
    </row>
    <row r="2" spans="1:12" ht="92.25" customHeight="1">
      <c r="D2" s="24"/>
      <c r="H2" s="26"/>
      <c r="I2" s="27"/>
      <c r="J2" s="27"/>
      <c r="K2" s="27"/>
    </row>
    <row r="3" spans="1:12" ht="28.2">
      <c r="A3" s="2419" t="s">
        <v>122</v>
      </c>
      <c r="B3" s="2419"/>
      <c r="C3" s="2419"/>
      <c r="D3" s="2419"/>
      <c r="E3" s="2419"/>
      <c r="F3" s="2419"/>
      <c r="G3" s="2419"/>
      <c r="H3" s="2419"/>
      <c r="I3" s="2419"/>
      <c r="J3" s="2419"/>
      <c r="K3" s="2419"/>
      <c r="L3" s="2419"/>
    </row>
    <row r="5" spans="1:12" s="31" customFormat="1" ht="20.100000000000001" customHeight="1">
      <c r="A5" s="28" t="s">
        <v>96</v>
      </c>
      <c r="B5" s="2430" t="str">
        <f>"50"&amp;入力シート!C3&amp;"-"&amp;入力シート!C4</f>
        <v>503-12345-001</v>
      </c>
      <c r="C5" s="2431"/>
      <c r="D5" s="28" t="s">
        <v>123</v>
      </c>
      <c r="E5" s="2420" t="str">
        <f>入力シート!C12</f>
        <v>福岡市博多区東公園地内</v>
      </c>
      <c r="F5" s="2421"/>
      <c r="G5" s="2421"/>
      <c r="H5" s="2421"/>
      <c r="I5" s="2421"/>
      <c r="J5" s="2421"/>
      <c r="K5" s="2421"/>
      <c r="L5" s="2422"/>
    </row>
    <row r="6" spans="1:12" s="31" customFormat="1" ht="30" customHeight="1">
      <c r="A6" s="28" t="s">
        <v>82</v>
      </c>
      <c r="B6" s="2423" t="str">
        <f>入力シート!C10</f>
        <v>県道博多天神線排水性舗装工事（第２工区）</v>
      </c>
      <c r="C6" s="2424"/>
      <c r="D6" s="2425"/>
      <c r="E6" s="2426" t="s">
        <v>124</v>
      </c>
      <c r="F6" s="2427"/>
      <c r="G6" s="2428">
        <f>入力シート!C14</f>
        <v>44379</v>
      </c>
      <c r="H6" s="2429"/>
      <c r="I6" s="29" t="s">
        <v>24</v>
      </c>
      <c r="J6" s="2429">
        <f>入力シート!C15</f>
        <v>44466</v>
      </c>
      <c r="K6" s="2429"/>
      <c r="L6" s="30"/>
    </row>
    <row r="7" spans="1:12" s="31" customFormat="1" ht="20.100000000000001" customHeight="1">
      <c r="A7" s="340" t="s">
        <v>125</v>
      </c>
      <c r="B7" s="2432" t="str">
        <f>入力シート!C5</f>
        <v>○○県土整備事務所</v>
      </c>
      <c r="C7" s="2433"/>
      <c r="D7" s="2434"/>
      <c r="E7" s="2435" t="s">
        <v>126</v>
      </c>
      <c r="F7" s="2436"/>
      <c r="G7" s="2437" t="str">
        <f>入力シート!C26</f>
        <v>(株）福岡企画技調</v>
      </c>
      <c r="H7" s="2438"/>
      <c r="I7" s="2438"/>
      <c r="J7" s="2438"/>
      <c r="K7" s="2438"/>
      <c r="L7" s="2439"/>
    </row>
    <row r="8" spans="1:12" s="31" customFormat="1" ht="20.100000000000001" customHeight="1">
      <c r="A8" s="28" t="s">
        <v>127</v>
      </c>
      <c r="B8" s="2432" t="str">
        <f>入力シート!C8</f>
        <v>福岡太郎</v>
      </c>
      <c r="C8" s="2433"/>
      <c r="D8" s="2434"/>
      <c r="E8" s="2435" t="s">
        <v>86</v>
      </c>
      <c r="F8" s="2436"/>
      <c r="G8" s="2432" t="str">
        <f>入力シート!C20</f>
        <v>福岡三郎</v>
      </c>
      <c r="H8" s="2433"/>
      <c r="I8" s="2433"/>
      <c r="J8" s="2433"/>
      <c r="K8" s="2433"/>
      <c r="L8" s="2434"/>
    </row>
    <row r="9" spans="1:12">
      <c r="A9" s="32"/>
      <c r="B9" s="32"/>
      <c r="C9" s="32"/>
      <c r="D9" s="33"/>
      <c r="E9" s="32"/>
      <c r="F9" s="32"/>
      <c r="G9" s="32"/>
      <c r="H9" s="32"/>
      <c r="I9" s="32"/>
      <c r="J9" s="32"/>
      <c r="K9" s="32"/>
      <c r="L9" s="32"/>
    </row>
    <row r="10" spans="1:12">
      <c r="A10" s="32"/>
      <c r="B10" s="32"/>
      <c r="C10" s="32"/>
      <c r="D10" s="33"/>
      <c r="E10" s="32"/>
      <c r="F10" s="32"/>
      <c r="G10" s="32"/>
      <c r="H10" s="32"/>
      <c r="I10" s="32"/>
      <c r="J10" s="32"/>
      <c r="K10" s="32"/>
      <c r="L10" s="32"/>
    </row>
    <row r="11" spans="1:12" ht="30" customHeight="1">
      <c r="A11" s="361" t="s">
        <v>128</v>
      </c>
      <c r="B11" s="362" t="s">
        <v>129</v>
      </c>
      <c r="C11" s="34" t="s">
        <v>130</v>
      </c>
      <c r="D11" s="34" t="s">
        <v>131</v>
      </c>
      <c r="E11" s="2435" t="s">
        <v>132</v>
      </c>
      <c r="F11" s="2436"/>
      <c r="G11" s="2435" t="s">
        <v>133</v>
      </c>
      <c r="H11" s="2440"/>
      <c r="I11" s="2440"/>
      <c r="J11" s="2436"/>
      <c r="K11" s="2435" t="s">
        <v>134</v>
      </c>
      <c r="L11" s="2436"/>
    </row>
    <row r="12" spans="1:12" ht="20.100000000000001" customHeight="1">
      <c r="A12" s="389"/>
      <c r="B12" s="389"/>
      <c r="C12" s="390"/>
      <c r="D12" s="390"/>
      <c r="E12" s="2441"/>
      <c r="F12" s="2442"/>
      <c r="G12" s="2441"/>
      <c r="H12" s="2442"/>
      <c r="I12" s="2441"/>
      <c r="J12" s="2442"/>
      <c r="K12" s="2443"/>
      <c r="L12" s="2444"/>
    </row>
    <row r="13" spans="1:12" ht="20.100000000000001" customHeight="1">
      <c r="A13" s="389"/>
      <c r="B13" s="389"/>
      <c r="C13" s="390"/>
      <c r="D13" s="390"/>
      <c r="E13" s="2441"/>
      <c r="F13" s="2442"/>
      <c r="G13" s="2441"/>
      <c r="H13" s="2442"/>
      <c r="I13" s="2441"/>
      <c r="J13" s="2442"/>
      <c r="K13" s="2443"/>
      <c r="L13" s="2444"/>
    </row>
    <row r="14" spans="1:12" ht="20.100000000000001" customHeight="1">
      <c r="A14" s="389"/>
      <c r="B14" s="389"/>
      <c r="C14" s="390"/>
      <c r="D14" s="390"/>
      <c r="E14" s="2441"/>
      <c r="F14" s="2442"/>
      <c r="G14" s="2441"/>
      <c r="H14" s="2442"/>
      <c r="I14" s="2441"/>
      <c r="J14" s="2442"/>
      <c r="K14" s="2443"/>
      <c r="L14" s="2444"/>
    </row>
    <row r="15" spans="1:12" ht="20.100000000000001" customHeight="1">
      <c r="A15" s="389"/>
      <c r="B15" s="389"/>
      <c r="C15" s="390"/>
      <c r="D15" s="390"/>
      <c r="E15" s="2441"/>
      <c r="F15" s="2442"/>
      <c r="G15" s="2441"/>
      <c r="H15" s="2442"/>
      <c r="I15" s="2441"/>
      <c r="J15" s="2442"/>
      <c r="K15" s="2443"/>
      <c r="L15" s="2444"/>
    </row>
    <row r="16" spans="1:12" ht="20.100000000000001" customHeight="1">
      <c r="A16" s="389"/>
      <c r="B16" s="389"/>
      <c r="C16" s="390"/>
      <c r="D16" s="390"/>
      <c r="E16" s="2441"/>
      <c r="F16" s="2442"/>
      <c r="G16" s="2441"/>
      <c r="H16" s="2442"/>
      <c r="I16" s="2441"/>
      <c r="J16" s="2442"/>
      <c r="K16" s="2443"/>
      <c r="L16" s="2444"/>
    </row>
    <row r="17" spans="1:12" ht="20.100000000000001" customHeight="1">
      <c r="A17" s="35"/>
      <c r="B17" s="35"/>
      <c r="C17" s="35"/>
      <c r="D17" s="36"/>
      <c r="E17" s="35"/>
      <c r="F17" s="35"/>
      <c r="G17" s="35"/>
      <c r="H17" s="35"/>
      <c r="I17" s="35"/>
      <c r="J17" s="35"/>
      <c r="K17" s="35"/>
      <c r="L17" s="35"/>
    </row>
    <row r="18" spans="1:12" s="31" customFormat="1" ht="15" customHeight="1">
      <c r="A18" s="2426" t="s">
        <v>135</v>
      </c>
      <c r="B18" s="2445"/>
      <c r="C18" s="2445"/>
      <c r="D18" s="2445"/>
      <c r="E18" s="2445"/>
      <c r="F18" s="2445"/>
      <c r="G18" s="2445"/>
      <c r="H18" s="2445"/>
      <c r="I18" s="2445"/>
      <c r="J18" s="2445"/>
      <c r="K18" s="2445"/>
      <c r="L18" s="2427"/>
    </row>
    <row r="19" spans="1:12" s="31" customFormat="1" ht="15" customHeight="1">
      <c r="A19" s="2446" t="s">
        <v>136</v>
      </c>
      <c r="B19" s="2426" t="s">
        <v>137</v>
      </c>
      <c r="C19" s="2445"/>
      <c r="D19" s="2448"/>
      <c r="E19" s="2449" t="s">
        <v>138</v>
      </c>
      <c r="F19" s="2445"/>
      <c r="G19" s="2445"/>
      <c r="H19" s="2445"/>
      <c r="I19" s="2445"/>
      <c r="J19" s="2427"/>
      <c r="K19" s="2450" t="s">
        <v>139</v>
      </c>
      <c r="L19" s="2451"/>
    </row>
    <row r="20" spans="1:12" s="31" customFormat="1" ht="40.5" customHeight="1">
      <c r="A20" s="2447"/>
      <c r="B20" s="37" t="s">
        <v>140</v>
      </c>
      <c r="C20" s="28" t="s">
        <v>141</v>
      </c>
      <c r="D20" s="38" t="s">
        <v>142</v>
      </c>
      <c r="E20" s="2454" t="s">
        <v>140</v>
      </c>
      <c r="F20" s="2455"/>
      <c r="G20" s="2426" t="s">
        <v>141</v>
      </c>
      <c r="H20" s="2427"/>
      <c r="I20" s="2456" t="s">
        <v>142</v>
      </c>
      <c r="J20" s="2455"/>
      <c r="K20" s="2452"/>
      <c r="L20" s="2453"/>
    </row>
    <row r="21" spans="1:12" ht="20.100000000000001" customHeight="1">
      <c r="A21" s="389"/>
      <c r="B21" s="389"/>
      <c r="C21" s="391"/>
      <c r="D21" s="392"/>
      <c r="E21" s="2457"/>
      <c r="F21" s="2442"/>
      <c r="G21" s="2458"/>
      <c r="H21" s="2459"/>
      <c r="I21" s="2441"/>
      <c r="J21" s="2442"/>
      <c r="K21" s="2441"/>
      <c r="L21" s="2442"/>
    </row>
    <row r="22" spans="1:12" ht="20.100000000000001" customHeight="1">
      <c r="A22" s="389"/>
      <c r="B22" s="389"/>
      <c r="C22" s="391"/>
      <c r="D22" s="392"/>
      <c r="E22" s="2457"/>
      <c r="F22" s="2442"/>
      <c r="G22" s="2458"/>
      <c r="H22" s="2459"/>
      <c r="I22" s="2441"/>
      <c r="J22" s="2442"/>
      <c r="K22" s="2441"/>
      <c r="L22" s="2442"/>
    </row>
    <row r="23" spans="1:12" ht="20.100000000000001" customHeight="1">
      <c r="A23" s="389"/>
      <c r="B23" s="389"/>
      <c r="C23" s="391"/>
      <c r="D23" s="392"/>
      <c r="E23" s="2457"/>
      <c r="F23" s="2442"/>
      <c r="G23" s="2458"/>
      <c r="H23" s="2459"/>
      <c r="I23" s="2441"/>
      <c r="J23" s="2442"/>
      <c r="K23" s="2441"/>
      <c r="L23" s="2442"/>
    </row>
    <row r="24" spans="1:12" ht="20.100000000000001" customHeight="1">
      <c r="A24" s="389"/>
      <c r="B24" s="389"/>
      <c r="C24" s="391"/>
      <c r="D24" s="392"/>
      <c r="E24" s="2457"/>
      <c r="F24" s="2442"/>
      <c r="G24" s="2458"/>
      <c r="H24" s="2459"/>
      <c r="I24" s="2441"/>
      <c r="J24" s="2442"/>
      <c r="K24" s="2441"/>
      <c r="L24" s="2442"/>
    </row>
    <row r="25" spans="1:12" ht="20.100000000000001" customHeight="1">
      <c r="A25" s="389"/>
      <c r="B25" s="389"/>
      <c r="C25" s="391"/>
      <c r="D25" s="392"/>
      <c r="E25" s="2457"/>
      <c r="F25" s="2442"/>
      <c r="G25" s="2458"/>
      <c r="H25" s="2459"/>
      <c r="I25" s="2441"/>
      <c r="J25" s="2442"/>
      <c r="K25" s="2441"/>
      <c r="L25" s="2442"/>
    </row>
    <row r="26" spans="1:12">
      <c r="A26" s="35"/>
      <c r="B26" s="35"/>
      <c r="C26" s="35"/>
      <c r="D26" s="36"/>
      <c r="E26" s="35"/>
      <c r="F26" s="35"/>
      <c r="G26" s="35"/>
      <c r="H26" s="35"/>
      <c r="I26" s="35"/>
      <c r="J26" s="35"/>
      <c r="K26" s="35"/>
      <c r="L26" s="35"/>
    </row>
    <row r="27" spans="1:12" ht="15" customHeight="1">
      <c r="A27" s="2426" t="s">
        <v>0</v>
      </c>
      <c r="B27" s="2445"/>
      <c r="C27" s="2445"/>
      <c r="D27" s="2445"/>
      <c r="E27" s="2445"/>
      <c r="F27" s="2445"/>
      <c r="G27" s="2445"/>
      <c r="H27" s="2445"/>
      <c r="I27" s="2445"/>
      <c r="J27" s="2427"/>
      <c r="K27" s="88"/>
      <c r="L27" s="88"/>
    </row>
    <row r="28" spans="1:12" ht="40.5" customHeight="1">
      <c r="A28" s="28" t="s">
        <v>136</v>
      </c>
      <c r="B28" s="37" t="s">
        <v>140</v>
      </c>
      <c r="C28" s="28" t="s">
        <v>141</v>
      </c>
      <c r="D28" s="37" t="s">
        <v>142</v>
      </c>
      <c r="E28" s="2426" t="s">
        <v>1</v>
      </c>
      <c r="F28" s="2445"/>
      <c r="G28" s="2445"/>
      <c r="H28" s="2456" t="s">
        <v>248</v>
      </c>
      <c r="I28" s="2445"/>
      <c r="J28" s="2427"/>
      <c r="K28" s="88"/>
      <c r="L28" s="88"/>
    </row>
    <row r="29" spans="1:12" ht="20.100000000000001" customHeight="1">
      <c r="A29" s="389"/>
      <c r="B29" s="389"/>
      <c r="C29" s="391"/>
      <c r="D29" s="389"/>
      <c r="E29" s="2441"/>
      <c r="F29" s="2460"/>
      <c r="G29" s="2460"/>
      <c r="H29" s="2441"/>
      <c r="I29" s="2460"/>
      <c r="J29" s="2442"/>
      <c r="K29" s="88"/>
      <c r="L29" s="88"/>
    </row>
    <row r="30" spans="1:12" ht="20.100000000000001" customHeight="1">
      <c r="A30" s="389"/>
      <c r="B30" s="389"/>
      <c r="C30" s="391"/>
      <c r="D30" s="389"/>
      <c r="E30" s="2441"/>
      <c r="F30" s="2460"/>
      <c r="G30" s="2460"/>
      <c r="H30" s="2441"/>
      <c r="I30" s="2460"/>
      <c r="J30" s="2442"/>
      <c r="K30" s="88"/>
      <c r="L30" s="88"/>
    </row>
    <row r="31" spans="1:12" ht="20.100000000000001" customHeight="1">
      <c r="A31" s="389"/>
      <c r="B31" s="389"/>
      <c r="C31" s="391"/>
      <c r="D31" s="389"/>
      <c r="E31" s="2441"/>
      <c r="F31" s="2460"/>
      <c r="G31" s="2460"/>
      <c r="H31" s="2441"/>
      <c r="I31" s="2460"/>
      <c r="J31" s="2442"/>
      <c r="K31" s="88"/>
      <c r="L31" s="88"/>
    </row>
    <row r="32" spans="1:12" ht="20.100000000000001" customHeight="1">
      <c r="A32" s="389"/>
      <c r="B32" s="389"/>
      <c r="C32" s="391"/>
      <c r="D32" s="389"/>
      <c r="E32" s="2441"/>
      <c r="F32" s="2460"/>
      <c r="G32" s="2460"/>
      <c r="H32" s="2441"/>
      <c r="I32" s="2460"/>
      <c r="J32" s="2442"/>
      <c r="K32" s="88"/>
      <c r="L32" s="88"/>
    </row>
    <row r="33" spans="1:12" ht="20.100000000000001" customHeight="1">
      <c r="A33" s="350" t="s">
        <v>249</v>
      </c>
      <c r="B33" s="32"/>
      <c r="C33" s="32"/>
      <c r="D33" s="33"/>
      <c r="E33" s="32"/>
      <c r="F33" s="32"/>
      <c r="G33" s="32"/>
      <c r="H33" s="32"/>
      <c r="I33" s="32"/>
      <c r="J33" s="32"/>
      <c r="K33" s="32"/>
      <c r="L33" s="32"/>
    </row>
    <row r="34" spans="1:12">
      <c r="A34" s="32" t="s">
        <v>563</v>
      </c>
      <c r="B34" s="32"/>
      <c r="C34" s="32"/>
      <c r="D34" s="33"/>
      <c r="E34" s="32"/>
      <c r="F34" s="32"/>
      <c r="G34" s="32"/>
      <c r="H34" s="32"/>
      <c r="I34" s="32"/>
      <c r="J34" s="32"/>
      <c r="K34" s="32"/>
      <c r="L34" s="32"/>
    </row>
    <row r="35" spans="1:12">
      <c r="A35" s="32" t="s">
        <v>2</v>
      </c>
      <c r="B35" s="32"/>
      <c r="C35" s="32"/>
      <c r="D35" s="33"/>
      <c r="E35" s="32"/>
      <c r="F35" s="32"/>
      <c r="G35" s="32"/>
      <c r="H35" s="32"/>
      <c r="I35" s="32"/>
      <c r="J35" s="32"/>
      <c r="K35" s="32"/>
      <c r="L35" s="32"/>
    </row>
    <row r="36" spans="1:12">
      <c r="A36" s="32" t="s">
        <v>3</v>
      </c>
      <c r="B36" s="32"/>
      <c r="C36" s="32"/>
      <c r="D36" s="33"/>
      <c r="E36" s="32"/>
      <c r="F36" s="32"/>
      <c r="G36" s="32"/>
      <c r="H36" s="32"/>
      <c r="I36" s="32"/>
      <c r="J36" s="32"/>
      <c r="K36" s="32"/>
      <c r="L36" s="32"/>
    </row>
    <row r="37" spans="1:12">
      <c r="A37" s="32" t="s">
        <v>564</v>
      </c>
      <c r="B37" s="32"/>
      <c r="C37" s="32"/>
      <c r="D37" s="33"/>
      <c r="E37" s="32"/>
      <c r="F37" s="32"/>
      <c r="G37" s="32"/>
      <c r="H37" s="32"/>
      <c r="I37" s="32"/>
      <c r="J37" s="32"/>
      <c r="K37" s="32"/>
      <c r="L37" s="32"/>
    </row>
    <row r="38" spans="1:12">
      <c r="A38" s="32" t="s">
        <v>4</v>
      </c>
      <c r="B38" s="32"/>
      <c r="C38" s="32"/>
      <c r="D38" s="33"/>
      <c r="E38" s="32"/>
      <c r="F38" s="32"/>
      <c r="G38" s="32"/>
      <c r="H38" s="32"/>
      <c r="I38" s="32"/>
      <c r="J38" s="32"/>
      <c r="K38" s="32"/>
      <c r="L38" s="32"/>
    </row>
    <row r="39" spans="1:12">
      <c r="A39" s="32" t="s">
        <v>5</v>
      </c>
      <c r="B39" s="32"/>
      <c r="C39" s="32"/>
      <c r="D39" s="33"/>
      <c r="E39" s="32"/>
      <c r="F39" s="32"/>
      <c r="G39" s="32"/>
      <c r="H39" s="32"/>
      <c r="I39" s="32"/>
      <c r="J39" s="32"/>
      <c r="K39" s="32"/>
      <c r="L39" s="32"/>
    </row>
    <row r="40" spans="1:12">
      <c r="A40" s="32"/>
      <c r="B40" s="32"/>
      <c r="C40" s="32"/>
      <c r="D40" s="33"/>
      <c r="E40" s="32"/>
      <c r="F40" s="32"/>
      <c r="G40" s="32"/>
      <c r="H40" s="32"/>
      <c r="I40" s="32"/>
      <c r="J40" s="32"/>
      <c r="K40" s="32"/>
      <c r="L40" s="32"/>
    </row>
    <row r="41" spans="1:12">
      <c r="A41" s="32"/>
      <c r="B41" s="32"/>
      <c r="C41" s="32"/>
      <c r="D41" s="33"/>
      <c r="E41" s="32"/>
      <c r="F41" s="32"/>
      <c r="G41" s="32"/>
      <c r="H41" s="32"/>
      <c r="I41" s="32"/>
      <c r="J41" s="32"/>
      <c r="K41" s="32"/>
      <c r="L41" s="32"/>
    </row>
    <row r="42" spans="1:12">
      <c r="A42" s="32"/>
      <c r="B42" s="32"/>
      <c r="C42" s="32"/>
      <c r="D42" s="33"/>
      <c r="E42" s="32"/>
      <c r="F42" s="32"/>
      <c r="G42" s="32"/>
      <c r="H42" s="32"/>
      <c r="I42" s="32"/>
      <c r="J42" s="32"/>
      <c r="K42" s="32"/>
      <c r="L42" s="32"/>
    </row>
    <row r="43" spans="1:12">
      <c r="A43" s="32"/>
      <c r="B43" s="32"/>
      <c r="C43" s="32"/>
      <c r="D43" s="33"/>
      <c r="E43" s="32"/>
      <c r="F43" s="32"/>
      <c r="G43" s="32"/>
      <c r="H43" s="32"/>
      <c r="I43" s="32"/>
      <c r="J43" s="32"/>
      <c r="K43" s="32"/>
      <c r="L43" s="32"/>
    </row>
    <row r="44" spans="1:12">
      <c r="A44" s="32"/>
      <c r="B44" s="32"/>
      <c r="C44" s="32"/>
      <c r="D44" s="33"/>
      <c r="E44" s="32"/>
      <c r="F44" s="32"/>
      <c r="G44" s="32"/>
      <c r="H44" s="32"/>
      <c r="I44" s="32"/>
      <c r="J44" s="32"/>
      <c r="K44" s="32"/>
      <c r="L44" s="32"/>
    </row>
    <row r="45" spans="1:12">
      <c r="A45" s="32"/>
      <c r="B45" s="32"/>
      <c r="C45" s="32"/>
      <c r="D45" s="33"/>
      <c r="E45" s="32"/>
      <c r="F45" s="32"/>
      <c r="G45" s="32"/>
      <c r="H45" s="32"/>
      <c r="I45" s="32"/>
      <c r="J45" s="32"/>
      <c r="K45" s="32"/>
      <c r="L45" s="32"/>
    </row>
    <row r="46" spans="1:12">
      <c r="A46" s="32"/>
      <c r="B46" s="32"/>
      <c r="C46" s="32"/>
      <c r="D46" s="33"/>
      <c r="E46" s="32"/>
      <c r="F46" s="32"/>
      <c r="G46" s="32"/>
      <c r="H46" s="32"/>
      <c r="I46" s="32"/>
      <c r="J46" s="32"/>
      <c r="K46" s="32"/>
      <c r="L46" s="32"/>
    </row>
    <row r="47" spans="1:12">
      <c r="A47" s="32"/>
      <c r="B47" s="32"/>
      <c r="C47" s="32"/>
      <c r="D47" s="33"/>
      <c r="E47" s="32"/>
      <c r="F47" s="32"/>
      <c r="G47" s="32"/>
      <c r="H47" s="32"/>
      <c r="I47" s="32"/>
      <c r="J47" s="32"/>
      <c r="K47" s="32"/>
      <c r="L47" s="32"/>
    </row>
    <row r="48" spans="1:12">
      <c r="A48" s="32"/>
      <c r="B48" s="32"/>
      <c r="C48" s="32"/>
      <c r="D48" s="33"/>
      <c r="E48" s="32"/>
      <c r="F48" s="32"/>
      <c r="G48" s="32"/>
      <c r="H48" s="32"/>
      <c r="I48" s="32"/>
      <c r="J48" s="32"/>
      <c r="K48" s="32"/>
      <c r="L48" s="32"/>
    </row>
    <row r="49" spans="1:12">
      <c r="A49" s="32"/>
      <c r="B49" s="32"/>
      <c r="C49" s="32"/>
      <c r="D49" s="33"/>
      <c r="E49" s="32"/>
      <c r="F49" s="32"/>
      <c r="G49" s="32"/>
      <c r="H49" s="32"/>
      <c r="I49" s="32"/>
      <c r="J49" s="32"/>
      <c r="K49" s="32"/>
      <c r="L49" s="32"/>
    </row>
    <row r="50" spans="1:12">
      <c r="A50" s="32"/>
      <c r="B50" s="32"/>
      <c r="C50" s="32"/>
      <c r="D50" s="33"/>
      <c r="E50" s="32"/>
      <c r="F50" s="32"/>
      <c r="G50" s="32"/>
      <c r="H50" s="32"/>
      <c r="I50" s="32"/>
      <c r="J50" s="32"/>
      <c r="K50" s="32"/>
      <c r="L50" s="32"/>
    </row>
    <row r="51" spans="1:12">
      <c r="A51" s="32"/>
      <c r="B51" s="32"/>
      <c r="C51" s="32"/>
      <c r="D51" s="33"/>
      <c r="E51" s="32"/>
      <c r="F51" s="32"/>
      <c r="G51" s="32"/>
      <c r="H51" s="32"/>
      <c r="I51" s="32"/>
      <c r="J51" s="32"/>
      <c r="K51" s="32"/>
      <c r="L51" s="32"/>
    </row>
    <row r="52" spans="1:12">
      <c r="A52" s="32"/>
      <c r="B52" s="32"/>
      <c r="C52" s="32"/>
      <c r="D52" s="33"/>
      <c r="E52" s="32"/>
      <c r="F52" s="32"/>
      <c r="G52" s="32"/>
      <c r="H52" s="32"/>
      <c r="I52" s="32"/>
      <c r="J52" s="32"/>
      <c r="K52" s="32"/>
      <c r="L52" s="32"/>
    </row>
    <row r="53" spans="1:12">
      <c r="A53" s="32"/>
      <c r="B53" s="32"/>
      <c r="C53" s="32"/>
      <c r="D53" s="33"/>
      <c r="E53" s="32"/>
      <c r="F53" s="32"/>
      <c r="G53" s="32"/>
      <c r="H53" s="32"/>
      <c r="I53" s="32"/>
      <c r="J53" s="32"/>
      <c r="K53" s="32"/>
      <c r="L53" s="32"/>
    </row>
    <row r="54" spans="1:12">
      <c r="A54" s="32"/>
      <c r="B54" s="32"/>
      <c r="C54" s="32"/>
      <c r="D54" s="33"/>
      <c r="E54" s="32"/>
      <c r="F54" s="32"/>
      <c r="G54" s="32"/>
      <c r="H54" s="32"/>
      <c r="I54" s="32"/>
      <c r="J54" s="32"/>
      <c r="K54" s="32"/>
      <c r="L54" s="32"/>
    </row>
    <row r="55" spans="1:12">
      <c r="A55" s="32"/>
      <c r="B55" s="32"/>
      <c r="C55" s="32"/>
      <c r="D55" s="33"/>
      <c r="E55" s="32"/>
      <c r="F55" s="32"/>
      <c r="G55" s="32"/>
      <c r="H55" s="32"/>
      <c r="I55" s="32"/>
      <c r="J55" s="32"/>
      <c r="K55" s="32"/>
      <c r="L55" s="32"/>
    </row>
    <row r="56" spans="1:12">
      <c r="A56" s="32"/>
      <c r="B56" s="32"/>
      <c r="C56" s="32"/>
      <c r="D56" s="33"/>
      <c r="E56" s="32"/>
      <c r="F56" s="32"/>
      <c r="G56" s="32"/>
      <c r="H56" s="32"/>
      <c r="I56" s="32"/>
      <c r="J56" s="32"/>
      <c r="K56" s="32"/>
      <c r="L56" s="32"/>
    </row>
    <row r="57" spans="1:12">
      <c r="A57" s="32"/>
      <c r="B57" s="32"/>
      <c r="C57" s="32"/>
      <c r="D57" s="33"/>
      <c r="E57" s="32"/>
      <c r="F57" s="32"/>
      <c r="G57" s="32"/>
      <c r="H57" s="32"/>
      <c r="I57" s="32"/>
      <c r="J57" s="32"/>
      <c r="K57" s="32"/>
      <c r="L57" s="32"/>
    </row>
    <row r="58" spans="1:12">
      <c r="A58" s="32"/>
      <c r="B58" s="32"/>
      <c r="C58" s="32"/>
      <c r="D58" s="33"/>
      <c r="E58" s="32"/>
      <c r="F58" s="32"/>
      <c r="G58" s="32"/>
      <c r="H58" s="32"/>
      <c r="I58" s="32"/>
      <c r="J58" s="32"/>
      <c r="K58" s="32"/>
      <c r="L58" s="32"/>
    </row>
    <row r="59" spans="1:12">
      <c r="A59" s="32"/>
      <c r="B59" s="32"/>
      <c r="C59" s="32"/>
      <c r="D59" s="33"/>
      <c r="E59" s="32"/>
      <c r="F59" s="32"/>
      <c r="G59" s="32"/>
      <c r="H59" s="32"/>
      <c r="I59" s="32"/>
      <c r="J59" s="32"/>
      <c r="K59" s="32"/>
      <c r="L59" s="32"/>
    </row>
    <row r="60" spans="1:12">
      <c r="A60" s="32"/>
      <c r="B60" s="32"/>
      <c r="C60" s="32"/>
      <c r="D60" s="33"/>
      <c r="E60" s="32"/>
      <c r="F60" s="32"/>
      <c r="G60" s="32"/>
      <c r="H60" s="32"/>
      <c r="I60" s="32"/>
      <c r="J60" s="32"/>
      <c r="K60" s="32"/>
      <c r="L60" s="32"/>
    </row>
    <row r="61" spans="1:12">
      <c r="A61" s="32"/>
      <c r="B61" s="32"/>
      <c r="C61" s="32"/>
      <c r="D61" s="33"/>
      <c r="E61" s="32"/>
      <c r="F61" s="32"/>
      <c r="G61" s="32"/>
      <c r="H61" s="32"/>
      <c r="I61" s="32"/>
      <c r="J61" s="32"/>
      <c r="K61" s="32"/>
      <c r="L61" s="32"/>
    </row>
    <row r="62" spans="1:12">
      <c r="A62" s="32"/>
      <c r="B62" s="32"/>
      <c r="C62" s="32"/>
      <c r="D62" s="33"/>
      <c r="E62" s="32"/>
      <c r="F62" s="32"/>
      <c r="G62" s="32"/>
      <c r="H62" s="32"/>
      <c r="I62" s="32"/>
      <c r="J62" s="32"/>
      <c r="K62" s="32"/>
      <c r="L62" s="32"/>
    </row>
    <row r="63" spans="1:12">
      <c r="A63" s="32"/>
      <c r="B63" s="32"/>
      <c r="C63" s="32"/>
      <c r="D63" s="33"/>
      <c r="E63" s="32"/>
      <c r="F63" s="32"/>
      <c r="G63" s="32"/>
      <c r="H63" s="32"/>
      <c r="I63" s="32"/>
      <c r="J63" s="32"/>
      <c r="K63" s="32"/>
      <c r="L63" s="32"/>
    </row>
    <row r="64" spans="1:12">
      <c r="A64" s="32"/>
      <c r="B64" s="32"/>
      <c r="C64" s="32"/>
      <c r="D64" s="33"/>
      <c r="E64" s="32"/>
      <c r="F64" s="32"/>
      <c r="G64" s="32"/>
      <c r="H64" s="32"/>
      <c r="I64" s="32"/>
      <c r="J64" s="32"/>
      <c r="K64" s="32"/>
      <c r="L64" s="32"/>
    </row>
    <row r="65" spans="1:12">
      <c r="A65" s="32"/>
      <c r="B65" s="32"/>
      <c r="C65" s="32"/>
      <c r="D65" s="33"/>
      <c r="E65" s="32"/>
      <c r="F65" s="32"/>
      <c r="G65" s="32"/>
      <c r="H65" s="32"/>
      <c r="I65" s="32"/>
      <c r="J65" s="32"/>
      <c r="K65" s="32"/>
      <c r="L65" s="32"/>
    </row>
    <row r="66" spans="1:12">
      <c r="A66" s="32"/>
      <c r="B66" s="32"/>
      <c r="C66" s="32"/>
      <c r="D66" s="33"/>
      <c r="E66" s="32"/>
      <c r="F66" s="32"/>
      <c r="G66" s="32"/>
      <c r="H66" s="32"/>
      <c r="I66" s="32"/>
      <c r="J66" s="32"/>
      <c r="K66" s="32"/>
      <c r="L66" s="32"/>
    </row>
    <row r="67" spans="1:12">
      <c r="A67" s="32"/>
      <c r="B67" s="32"/>
      <c r="C67" s="32"/>
      <c r="D67" s="33"/>
      <c r="E67" s="32"/>
      <c r="F67" s="32"/>
      <c r="G67" s="32"/>
      <c r="H67" s="32"/>
      <c r="I67" s="32"/>
      <c r="J67" s="32"/>
      <c r="K67" s="32"/>
      <c r="L67" s="32"/>
    </row>
    <row r="68" spans="1:12">
      <c r="A68" s="32"/>
      <c r="B68" s="32"/>
      <c r="C68" s="32"/>
      <c r="D68" s="33"/>
      <c r="E68" s="32"/>
      <c r="F68" s="32"/>
      <c r="G68" s="32"/>
      <c r="H68" s="32"/>
      <c r="I68" s="32"/>
      <c r="J68" s="32"/>
      <c r="K68" s="32"/>
      <c r="L68" s="32"/>
    </row>
    <row r="69" spans="1:12">
      <c r="A69" s="32"/>
      <c r="B69" s="32"/>
      <c r="C69" s="32"/>
      <c r="D69" s="33"/>
      <c r="E69" s="32"/>
      <c r="F69" s="32"/>
      <c r="G69" s="32"/>
      <c r="H69" s="32"/>
      <c r="I69" s="32"/>
      <c r="J69" s="32"/>
      <c r="K69" s="32"/>
      <c r="L69" s="32"/>
    </row>
    <row r="70" spans="1:12">
      <c r="A70" s="32"/>
      <c r="B70" s="32"/>
      <c r="C70" s="32"/>
      <c r="D70" s="33"/>
      <c r="E70" s="32"/>
      <c r="F70" s="32"/>
      <c r="G70" s="32"/>
      <c r="H70" s="32"/>
      <c r="I70" s="32"/>
      <c r="J70" s="32"/>
      <c r="K70" s="32"/>
      <c r="L70" s="32"/>
    </row>
    <row r="71" spans="1:12">
      <c r="A71" s="32"/>
      <c r="B71" s="32"/>
      <c r="C71" s="32"/>
      <c r="D71" s="33"/>
      <c r="E71" s="32"/>
      <c r="F71" s="32"/>
      <c r="G71" s="32"/>
      <c r="H71" s="32"/>
      <c r="I71" s="32"/>
      <c r="J71" s="32"/>
      <c r="K71" s="32"/>
      <c r="L71" s="32"/>
    </row>
    <row r="72" spans="1:12">
      <c r="A72" s="32"/>
      <c r="B72" s="32"/>
      <c r="C72" s="32"/>
      <c r="D72" s="33"/>
      <c r="E72" s="32"/>
      <c r="F72" s="32"/>
      <c r="G72" s="32"/>
      <c r="H72" s="32"/>
      <c r="I72" s="32"/>
      <c r="J72" s="32"/>
      <c r="K72" s="32"/>
      <c r="L72" s="32"/>
    </row>
    <row r="73" spans="1:12">
      <c r="A73" s="32"/>
      <c r="B73" s="32"/>
      <c r="C73" s="32"/>
      <c r="D73" s="33"/>
      <c r="E73" s="32"/>
      <c r="F73" s="32"/>
      <c r="G73" s="32"/>
      <c r="H73" s="32"/>
      <c r="I73" s="32"/>
      <c r="J73" s="32"/>
      <c r="K73" s="32"/>
      <c r="L73" s="32"/>
    </row>
    <row r="74" spans="1:12">
      <c r="A74" s="32"/>
      <c r="B74" s="32"/>
      <c r="C74" s="32"/>
      <c r="D74" s="33"/>
      <c r="E74" s="32"/>
      <c r="F74" s="32"/>
      <c r="G74" s="32"/>
      <c r="H74" s="32"/>
      <c r="I74" s="32"/>
      <c r="J74" s="32"/>
      <c r="K74" s="32"/>
      <c r="L74" s="32"/>
    </row>
    <row r="75" spans="1:12">
      <c r="A75" s="32"/>
      <c r="B75" s="32"/>
      <c r="C75" s="32"/>
      <c r="D75" s="33"/>
      <c r="E75" s="32"/>
      <c r="F75" s="32"/>
      <c r="G75" s="32"/>
      <c r="H75" s="32"/>
      <c r="I75" s="32"/>
      <c r="J75" s="32"/>
      <c r="K75" s="32"/>
      <c r="L75" s="32"/>
    </row>
    <row r="76" spans="1:12">
      <c r="A76" s="32"/>
      <c r="B76" s="32"/>
      <c r="C76" s="32"/>
      <c r="D76" s="33"/>
      <c r="E76" s="32"/>
      <c r="F76" s="32"/>
      <c r="G76" s="32"/>
      <c r="H76" s="32"/>
      <c r="I76" s="32"/>
      <c r="J76" s="32"/>
      <c r="K76" s="32"/>
      <c r="L76" s="32"/>
    </row>
    <row r="77" spans="1:12">
      <c r="A77" s="32"/>
      <c r="B77" s="32"/>
      <c r="C77" s="32"/>
      <c r="D77" s="33"/>
      <c r="E77" s="32"/>
      <c r="F77" s="32"/>
      <c r="G77" s="32"/>
      <c r="H77" s="32"/>
      <c r="I77" s="32"/>
      <c r="J77" s="32"/>
      <c r="K77" s="32"/>
      <c r="L77" s="32"/>
    </row>
    <row r="78" spans="1:12">
      <c r="A78" s="32"/>
      <c r="B78" s="32"/>
      <c r="C78" s="32"/>
      <c r="D78" s="33"/>
      <c r="E78" s="32"/>
      <c r="F78" s="32"/>
      <c r="G78" s="32"/>
      <c r="H78" s="32"/>
      <c r="I78" s="32"/>
      <c r="J78" s="32"/>
      <c r="K78" s="32"/>
      <c r="L78" s="32"/>
    </row>
    <row r="79" spans="1:12">
      <c r="A79" s="32"/>
      <c r="B79" s="32"/>
      <c r="C79" s="32"/>
      <c r="D79" s="33"/>
      <c r="E79" s="32"/>
      <c r="F79" s="32"/>
      <c r="G79" s="32"/>
      <c r="H79" s="32"/>
      <c r="I79" s="32"/>
      <c r="J79" s="32"/>
      <c r="K79" s="32"/>
      <c r="L79" s="32"/>
    </row>
  </sheetData>
  <sheetProtection formatCells="0"/>
  <mergeCells count="75">
    <mergeCell ref="H32:J32"/>
    <mergeCell ref="A27:J27"/>
    <mergeCell ref="E32:G32"/>
    <mergeCell ref="E30:G30"/>
    <mergeCell ref="E31:G31"/>
    <mergeCell ref="E29:G29"/>
    <mergeCell ref="H28:J28"/>
    <mergeCell ref="H29:J29"/>
    <mergeCell ref="H30:J30"/>
    <mergeCell ref="H31:J31"/>
    <mergeCell ref="E25:F25"/>
    <mergeCell ref="G25:H25"/>
    <mergeCell ref="I25:J25"/>
    <mergeCell ref="K25:L25"/>
    <mergeCell ref="E28:G28"/>
    <mergeCell ref="E23:F23"/>
    <mergeCell ref="G23:H23"/>
    <mergeCell ref="I23:J23"/>
    <mergeCell ref="K23:L23"/>
    <mergeCell ref="E24:F24"/>
    <mergeCell ref="G24:H24"/>
    <mergeCell ref="I24:J24"/>
    <mergeCell ref="K24:L24"/>
    <mergeCell ref="E21:F21"/>
    <mergeCell ref="G21:H21"/>
    <mergeCell ref="I21:J21"/>
    <mergeCell ref="K21:L21"/>
    <mergeCell ref="E22:F22"/>
    <mergeCell ref="G22:H22"/>
    <mergeCell ref="I22:J22"/>
    <mergeCell ref="K22:L22"/>
    <mergeCell ref="A18:L18"/>
    <mergeCell ref="A19:A20"/>
    <mergeCell ref="B19:D19"/>
    <mergeCell ref="E19:J19"/>
    <mergeCell ref="K19:L20"/>
    <mergeCell ref="E20:F20"/>
    <mergeCell ref="G20:H20"/>
    <mergeCell ref="I20:J20"/>
    <mergeCell ref="E15:F15"/>
    <mergeCell ref="G15:H15"/>
    <mergeCell ref="I15:J15"/>
    <mergeCell ref="K15:L15"/>
    <mergeCell ref="E16:F16"/>
    <mergeCell ref="G16:H16"/>
    <mergeCell ref="I16:J16"/>
    <mergeCell ref="K16:L16"/>
    <mergeCell ref="E13:F13"/>
    <mergeCell ref="G13:H13"/>
    <mergeCell ref="I13:J13"/>
    <mergeCell ref="K13:L13"/>
    <mergeCell ref="E14:F14"/>
    <mergeCell ref="G14:H14"/>
    <mergeCell ref="I14:J14"/>
    <mergeCell ref="K14:L14"/>
    <mergeCell ref="E11:F11"/>
    <mergeCell ref="G11:J11"/>
    <mergeCell ref="K11:L11"/>
    <mergeCell ref="E12:F12"/>
    <mergeCell ref="G12:H12"/>
    <mergeCell ref="I12:J12"/>
    <mergeCell ref="K12:L12"/>
    <mergeCell ref="B7:D7"/>
    <mergeCell ref="E7:F7"/>
    <mergeCell ref="G7:L7"/>
    <mergeCell ref="B8:D8"/>
    <mergeCell ref="E8:F8"/>
    <mergeCell ref="G8:L8"/>
    <mergeCell ref="A3:L3"/>
    <mergeCell ref="E5:L5"/>
    <mergeCell ref="B6:D6"/>
    <mergeCell ref="E6:F6"/>
    <mergeCell ref="G6:H6"/>
    <mergeCell ref="J6:K6"/>
    <mergeCell ref="B5:C5"/>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P87"/>
  <sheetViews>
    <sheetView showGridLines="0" view="pageBreakPreview" zoomScaleNormal="85" zoomScaleSheetLayoutView="100" workbookViewId="0">
      <selection activeCell="I41" sqref="I41:J41"/>
    </sheetView>
  </sheetViews>
  <sheetFormatPr defaultColWidth="8.88671875" defaultRowHeight="13.2"/>
  <cols>
    <col min="1" max="1" width="2.21875" style="958" customWidth="1"/>
    <col min="2" max="2" width="14.33203125" style="958" customWidth="1"/>
    <col min="3" max="3" width="15.21875" style="958" customWidth="1"/>
    <col min="4" max="4" width="10" style="958" customWidth="1"/>
    <col min="5" max="5" width="13.6640625" style="958" customWidth="1"/>
    <col min="6" max="6" width="8.109375" style="958" customWidth="1"/>
    <col min="7" max="7" width="18.77734375" style="958" customWidth="1"/>
    <col min="8" max="8" width="7.88671875" style="958" bestFit="1" customWidth="1"/>
    <col min="9" max="13" width="7.6640625" style="958" customWidth="1"/>
    <col min="14" max="14" width="1.44140625" style="958" customWidth="1"/>
    <col min="15" max="16384" width="8.88671875" style="958"/>
  </cols>
  <sheetData>
    <row r="1" spans="2:16" ht="19.2">
      <c r="B1" s="2461" t="s">
        <v>1318</v>
      </c>
      <c r="C1" s="2461"/>
      <c r="D1" s="2461"/>
      <c r="E1" s="2461"/>
      <c r="F1" s="2461"/>
      <c r="G1" s="2461"/>
      <c r="H1" s="2461"/>
      <c r="I1" s="2461"/>
      <c r="J1" s="2461"/>
      <c r="K1" s="2461"/>
      <c r="L1" s="2461"/>
      <c r="M1" s="2461"/>
    </row>
    <row r="2" spans="2:16" ht="4.95" customHeight="1">
      <c r="B2" s="959"/>
      <c r="C2" s="959"/>
      <c r="D2" s="960"/>
      <c r="E2" s="960"/>
      <c r="F2" s="960"/>
      <c r="G2" s="960"/>
      <c r="H2" s="960"/>
      <c r="I2" s="960"/>
      <c r="J2" s="959"/>
      <c r="K2" s="959"/>
      <c r="L2" s="959"/>
      <c r="M2" s="959"/>
    </row>
    <row r="3" spans="2:16" ht="17.100000000000001" customHeight="1">
      <c r="B3" s="961" t="s">
        <v>1319</v>
      </c>
    </row>
    <row r="4" spans="2:16" ht="14.1" customHeight="1">
      <c r="B4" s="962" t="s">
        <v>96</v>
      </c>
      <c r="C4" s="1044" t="str">
        <f>"50"&amp;入力シート!C3&amp;"-"&amp;入力シート!C4</f>
        <v>503-12345-001</v>
      </c>
      <c r="D4" s="963"/>
      <c r="E4" s="962" t="s">
        <v>82</v>
      </c>
      <c r="F4" s="1045" t="str">
        <f>入力シート!C10</f>
        <v>県道博多天神線排水性舗装工事（第２工区）</v>
      </c>
      <c r="G4" s="963"/>
      <c r="H4" s="963"/>
      <c r="I4" s="963"/>
      <c r="J4" s="963"/>
      <c r="K4" s="963"/>
      <c r="L4" s="963"/>
      <c r="M4" s="964"/>
    </row>
    <row r="5" spans="2:16" ht="14.25" customHeight="1">
      <c r="B5" s="2462" t="s">
        <v>1320</v>
      </c>
      <c r="C5" s="2463"/>
      <c r="D5" s="2463"/>
      <c r="E5" s="2464"/>
      <c r="F5" s="2465"/>
      <c r="G5" s="2466"/>
      <c r="H5" s="2466"/>
      <c r="I5" s="2466"/>
      <c r="J5" s="2466"/>
      <c r="K5" s="2466"/>
      <c r="L5" s="965"/>
      <c r="M5" s="966"/>
    </row>
    <row r="6" spans="2:16" ht="5.0999999999999996" customHeight="1"/>
    <row r="7" spans="2:16" ht="17.100000000000001" customHeight="1">
      <c r="B7" s="958" t="s">
        <v>1321</v>
      </c>
    </row>
    <row r="8" spans="2:16">
      <c r="B8" s="2467" t="s">
        <v>1322</v>
      </c>
      <c r="C8" s="2468"/>
      <c r="D8" s="2469"/>
      <c r="E8" s="2470" t="s">
        <v>1323</v>
      </c>
      <c r="F8" s="2471"/>
      <c r="G8" s="2472" t="s">
        <v>1324</v>
      </c>
      <c r="H8" s="2473"/>
      <c r="I8" s="2473"/>
      <c r="J8" s="2473"/>
      <c r="K8" s="2474" t="s">
        <v>1323</v>
      </c>
      <c r="L8" s="2474"/>
      <c r="M8" s="2475"/>
    </row>
    <row r="9" spans="2:16">
      <c r="B9" s="2485" t="s">
        <v>1325</v>
      </c>
      <c r="C9" s="2486"/>
      <c r="D9" s="2487"/>
      <c r="E9" s="2488" t="s">
        <v>1326</v>
      </c>
      <c r="F9" s="2489"/>
      <c r="G9" s="2490" t="s">
        <v>1327</v>
      </c>
      <c r="H9" s="2491"/>
      <c r="I9" s="2491"/>
      <c r="J9" s="2491"/>
      <c r="K9" s="2492" t="s">
        <v>1328</v>
      </c>
      <c r="L9" s="2492"/>
      <c r="M9" s="2493"/>
      <c r="P9" s="958" t="s">
        <v>1329</v>
      </c>
    </row>
    <row r="10" spans="2:16">
      <c r="B10" s="2476" t="s">
        <v>1330</v>
      </c>
      <c r="C10" s="2477"/>
      <c r="D10" s="2478"/>
      <c r="E10" s="2479" t="s">
        <v>1331</v>
      </c>
      <c r="F10" s="2480"/>
      <c r="G10" s="2481" t="s">
        <v>1332</v>
      </c>
      <c r="H10" s="2482"/>
      <c r="I10" s="2482"/>
      <c r="J10" s="2482"/>
      <c r="K10" s="2483" t="s">
        <v>1331</v>
      </c>
      <c r="L10" s="2483"/>
      <c r="M10" s="2484"/>
      <c r="P10" s="958" t="s">
        <v>1333</v>
      </c>
    </row>
    <row r="11" spans="2:16">
      <c r="B11" s="2476" t="s">
        <v>1334</v>
      </c>
      <c r="C11" s="2477"/>
      <c r="D11" s="2478"/>
      <c r="E11" s="2479" t="s">
        <v>1335</v>
      </c>
      <c r="F11" s="2480"/>
      <c r="G11" s="2481" t="s">
        <v>53</v>
      </c>
      <c r="H11" s="2482"/>
      <c r="I11" s="2482"/>
      <c r="J11" s="2482"/>
      <c r="K11" s="2483" t="s">
        <v>1336</v>
      </c>
      <c r="L11" s="2483"/>
      <c r="M11" s="2484"/>
      <c r="P11" s="958" t="s">
        <v>1337</v>
      </c>
    </row>
    <row r="12" spans="2:16">
      <c r="B12" s="2476" t="s">
        <v>1338</v>
      </c>
      <c r="C12" s="2477"/>
      <c r="D12" s="2478"/>
      <c r="E12" s="2479" t="s">
        <v>1328</v>
      </c>
      <c r="F12" s="2480"/>
      <c r="G12" s="2481" t="s">
        <v>1339</v>
      </c>
      <c r="H12" s="2482"/>
      <c r="I12" s="2482"/>
      <c r="J12" s="2482"/>
      <c r="K12" s="2483" t="s">
        <v>1340</v>
      </c>
      <c r="L12" s="2483"/>
      <c r="M12" s="2484"/>
    </row>
    <row r="13" spans="2:16">
      <c r="B13" s="2494" t="s">
        <v>1341</v>
      </c>
      <c r="C13" s="2495"/>
      <c r="D13" s="2496"/>
      <c r="E13" s="2497"/>
      <c r="F13" s="2497"/>
      <c r="G13" s="2497"/>
      <c r="H13" s="2497"/>
      <c r="I13" s="2497"/>
      <c r="J13" s="2497"/>
      <c r="K13" s="2497"/>
      <c r="L13" s="2497"/>
      <c r="M13" s="2498"/>
    </row>
    <row r="14" spans="2:16" ht="5.0999999999999996" customHeight="1">
      <c r="B14" s="967"/>
      <c r="C14" s="967"/>
      <c r="D14" s="967"/>
      <c r="E14" s="967"/>
      <c r="F14" s="968"/>
      <c r="G14" s="969"/>
      <c r="H14" s="969"/>
      <c r="I14" s="969"/>
      <c r="J14" s="969"/>
      <c r="K14" s="969"/>
      <c r="L14" s="969"/>
      <c r="M14" s="969"/>
    </row>
    <row r="15" spans="2:16" ht="17.100000000000001" customHeight="1">
      <c r="B15" s="961" t="s">
        <v>1342</v>
      </c>
    </row>
    <row r="16" spans="2:16">
      <c r="B16" s="970" t="s">
        <v>1343</v>
      </c>
      <c r="C16" s="2499" t="s">
        <v>1344</v>
      </c>
      <c r="D16" s="2500"/>
      <c r="E16" s="2501"/>
      <c r="F16" s="2502" t="s">
        <v>1345</v>
      </c>
      <c r="G16" s="2503"/>
      <c r="H16" s="2503"/>
      <c r="I16" s="2502" t="s">
        <v>1346</v>
      </c>
      <c r="J16" s="2503"/>
      <c r="K16" s="2503"/>
      <c r="L16" s="2503"/>
      <c r="M16" s="2504"/>
    </row>
    <row r="17" spans="2:16" ht="14.1" customHeight="1">
      <c r="B17" s="2505" t="s">
        <v>1347</v>
      </c>
      <c r="C17" s="971" t="s">
        <v>1348</v>
      </c>
      <c r="D17" s="972"/>
      <c r="E17" s="972"/>
      <c r="F17" s="2508" t="s">
        <v>1349</v>
      </c>
      <c r="G17" s="2509"/>
      <c r="H17" s="2509"/>
      <c r="I17" s="2510"/>
      <c r="J17" s="2511"/>
      <c r="K17" s="2511"/>
      <c r="L17" s="2511"/>
      <c r="M17" s="2512"/>
    </row>
    <row r="18" spans="2:16" ht="13.5" customHeight="1">
      <c r="B18" s="2506"/>
      <c r="C18" s="971" t="s">
        <v>1350</v>
      </c>
      <c r="D18" s="972"/>
      <c r="E18" s="972"/>
      <c r="F18" s="2508" t="s">
        <v>1351</v>
      </c>
      <c r="G18" s="2509"/>
      <c r="H18" s="2509"/>
      <c r="I18" s="2510"/>
      <c r="J18" s="2511"/>
      <c r="K18" s="2511"/>
      <c r="L18" s="2511"/>
      <c r="M18" s="2512"/>
    </row>
    <row r="19" spans="2:16" ht="14.25" customHeight="1">
      <c r="B19" s="2506"/>
      <c r="C19" s="971" t="s">
        <v>1352</v>
      </c>
      <c r="D19" s="972"/>
      <c r="E19" s="973"/>
      <c r="F19" s="2508" t="s">
        <v>1353</v>
      </c>
      <c r="G19" s="2509"/>
      <c r="H19" s="2509"/>
      <c r="I19" s="2510"/>
      <c r="J19" s="2511"/>
      <c r="K19" s="2511"/>
      <c r="L19" s="2511"/>
      <c r="M19" s="2512"/>
    </row>
    <row r="20" spans="2:16" ht="14.1" customHeight="1">
      <c r="B20" s="2507"/>
      <c r="C20" s="974" t="s">
        <v>1354</v>
      </c>
      <c r="D20" s="975"/>
      <c r="E20" s="975"/>
      <c r="F20" s="2525" t="s">
        <v>1355</v>
      </c>
      <c r="G20" s="2526"/>
      <c r="H20" s="2526"/>
      <c r="I20" s="2527"/>
      <c r="J20" s="2528"/>
      <c r="K20" s="2528"/>
      <c r="L20" s="2528"/>
      <c r="M20" s="2529"/>
    </row>
    <row r="21" spans="2:16" ht="14.1" customHeight="1">
      <c r="B21" s="962" t="s">
        <v>54</v>
      </c>
      <c r="C21" s="976" t="s">
        <v>1356</v>
      </c>
      <c r="D21" s="977"/>
      <c r="E21" s="977"/>
      <c r="F21" s="2513" t="s">
        <v>1357</v>
      </c>
      <c r="G21" s="2514"/>
      <c r="H21" s="2514"/>
      <c r="I21" s="2515"/>
      <c r="J21" s="2466"/>
      <c r="K21" s="2466"/>
      <c r="L21" s="2466"/>
      <c r="M21" s="2516"/>
    </row>
    <row r="22" spans="2:16" ht="14.1" customHeight="1">
      <c r="B22" s="962" t="s">
        <v>1358</v>
      </c>
      <c r="C22" s="976" t="s">
        <v>1359</v>
      </c>
      <c r="D22" s="977"/>
      <c r="E22" s="977"/>
      <c r="F22" s="2513" t="s">
        <v>1360</v>
      </c>
      <c r="G22" s="2514"/>
      <c r="H22" s="2514"/>
      <c r="I22" s="2515"/>
      <c r="J22" s="2466"/>
      <c r="K22" s="2466"/>
      <c r="L22" s="2466"/>
      <c r="M22" s="2516"/>
    </row>
    <row r="23" spans="2:16" ht="14.1" customHeight="1">
      <c r="B23" s="978" t="s">
        <v>1361</v>
      </c>
      <c r="C23" s="979" t="s">
        <v>1362</v>
      </c>
      <c r="D23" s="980"/>
      <c r="E23" s="980"/>
      <c r="F23" s="2517" t="s">
        <v>1363</v>
      </c>
      <c r="G23" s="2518"/>
      <c r="H23" s="2518"/>
      <c r="I23" s="2519"/>
      <c r="J23" s="2520"/>
      <c r="K23" s="2520"/>
      <c r="L23" s="2520"/>
      <c r="M23" s="2521"/>
    </row>
    <row r="24" spans="2:16" ht="5.0999999999999996" customHeight="1"/>
    <row r="25" spans="2:16" ht="17.100000000000001" customHeight="1">
      <c r="B25" s="961" t="s">
        <v>1364</v>
      </c>
      <c r="P25" s="958" t="s">
        <v>1365</v>
      </c>
    </row>
    <row r="26" spans="2:16" ht="14.25" customHeight="1">
      <c r="B26" s="2522" t="s">
        <v>1366</v>
      </c>
      <c r="C26" s="2523"/>
      <c r="D26" s="2523"/>
      <c r="E26" s="2524"/>
      <c r="F26" s="2465"/>
      <c r="G26" s="2466"/>
      <c r="H26" s="2466"/>
      <c r="I26" s="2466"/>
      <c r="J26" s="2466"/>
      <c r="K26" s="2466"/>
      <c r="L26" s="981"/>
      <c r="M26" s="982"/>
      <c r="P26" s="958" t="s">
        <v>1367</v>
      </c>
    </row>
    <row r="27" spans="2:16" ht="15" customHeight="1">
      <c r="B27" s="2530" t="s">
        <v>1368</v>
      </c>
      <c r="C27" s="2531"/>
      <c r="D27" s="2536" t="s">
        <v>1369</v>
      </c>
      <c r="E27" s="2537"/>
      <c r="F27" s="2538"/>
      <c r="G27" s="2539"/>
      <c r="H27" s="2539"/>
      <c r="I27" s="2539"/>
      <c r="J27" s="2539"/>
      <c r="K27" s="2539"/>
      <c r="L27" s="2539"/>
      <c r="M27" s="2540"/>
      <c r="P27" s="958" t="s">
        <v>1370</v>
      </c>
    </row>
    <row r="28" spans="2:16" ht="15" customHeight="1">
      <c r="B28" s="2532"/>
      <c r="C28" s="2533"/>
      <c r="D28" s="2541" t="s">
        <v>1371</v>
      </c>
      <c r="E28" s="2542"/>
      <c r="F28" s="2547" t="s">
        <v>1372</v>
      </c>
      <c r="G28" s="2548"/>
      <c r="H28" s="2549"/>
      <c r="I28" s="2547" t="s">
        <v>1373</v>
      </c>
      <c r="J28" s="2548"/>
      <c r="K28" s="2548"/>
      <c r="L28" s="2548"/>
      <c r="M28" s="2550"/>
    </row>
    <row r="29" spans="2:16" ht="15" customHeight="1">
      <c r="B29" s="2532"/>
      <c r="C29" s="2533"/>
      <c r="D29" s="2543"/>
      <c r="E29" s="2544"/>
      <c r="F29" s="2551" t="s">
        <v>1374</v>
      </c>
      <c r="G29" s="2552"/>
      <c r="H29" s="2553"/>
      <c r="I29" s="2554" t="s">
        <v>1375</v>
      </c>
      <c r="J29" s="2555"/>
      <c r="K29" s="2555"/>
      <c r="L29" s="2555"/>
      <c r="M29" s="983"/>
      <c r="P29" s="958" t="s">
        <v>1376</v>
      </c>
    </row>
    <row r="30" spans="2:16" ht="15" customHeight="1">
      <c r="B30" s="2532"/>
      <c r="C30" s="2533"/>
      <c r="D30" s="2543"/>
      <c r="E30" s="2544"/>
      <c r="F30" s="2551" t="s">
        <v>1377</v>
      </c>
      <c r="G30" s="2552"/>
      <c r="H30" s="2553"/>
      <c r="I30" s="2554" t="s">
        <v>1378</v>
      </c>
      <c r="J30" s="2555"/>
      <c r="K30" s="2555"/>
      <c r="L30" s="2555"/>
      <c r="M30" s="983"/>
      <c r="P30" s="958" t="s">
        <v>1379</v>
      </c>
    </row>
    <row r="31" spans="2:16" ht="15" customHeight="1">
      <c r="B31" s="2532"/>
      <c r="C31" s="2533"/>
      <c r="D31" s="2543"/>
      <c r="E31" s="2544"/>
      <c r="F31" s="2551" t="s">
        <v>1380</v>
      </c>
      <c r="G31" s="2552"/>
      <c r="H31" s="2553"/>
      <c r="I31" s="2569"/>
      <c r="J31" s="2570"/>
      <c r="K31" s="2570"/>
      <c r="L31" s="2570"/>
      <c r="M31" s="2571"/>
      <c r="P31" s="958" t="s">
        <v>1381</v>
      </c>
    </row>
    <row r="32" spans="2:16" ht="15" customHeight="1">
      <c r="B32" s="2534"/>
      <c r="C32" s="2535"/>
      <c r="D32" s="2545"/>
      <c r="E32" s="2546"/>
      <c r="F32" s="2572" t="s">
        <v>1382</v>
      </c>
      <c r="G32" s="2573"/>
      <c r="H32" s="2574"/>
      <c r="I32" s="2575"/>
      <c r="J32" s="2576"/>
      <c r="K32" s="2576"/>
      <c r="L32" s="2576"/>
      <c r="M32" s="2577"/>
      <c r="P32" s="958" t="s">
        <v>1383</v>
      </c>
    </row>
    <row r="33" spans="2:16" ht="5.0999999999999996" customHeight="1">
      <c r="B33" s="984"/>
      <c r="C33" s="985"/>
      <c r="D33" s="986"/>
      <c r="E33" s="984"/>
      <c r="M33" s="987"/>
    </row>
    <row r="34" spans="2:16" ht="17.100000000000001" customHeight="1">
      <c r="B34" s="961" t="s">
        <v>1384</v>
      </c>
    </row>
    <row r="35" spans="2:16" ht="13.2" customHeight="1">
      <c r="B35" s="988" t="s">
        <v>1385</v>
      </c>
      <c r="C35" s="989"/>
      <c r="D35" s="2499" t="s">
        <v>1386</v>
      </c>
      <c r="E35" s="2578"/>
      <c r="F35" s="2578"/>
      <c r="G35" s="2578"/>
      <c r="H35" s="2579"/>
      <c r="I35" s="2502" t="s">
        <v>1387</v>
      </c>
      <c r="J35" s="2503"/>
      <c r="K35" s="2499" t="s">
        <v>1388</v>
      </c>
      <c r="L35" s="2578"/>
      <c r="M35" s="2585"/>
    </row>
    <row r="36" spans="2:16">
      <c r="B36" s="990"/>
      <c r="C36" s="991" t="s">
        <v>1389</v>
      </c>
      <c r="D36" s="2580"/>
      <c r="E36" s="2581"/>
      <c r="F36" s="2581"/>
      <c r="G36" s="2581"/>
      <c r="H36" s="2582"/>
      <c r="I36" s="2583"/>
      <c r="J36" s="2584"/>
      <c r="K36" s="2580"/>
      <c r="L36" s="2581"/>
      <c r="M36" s="2586"/>
    </row>
    <row r="37" spans="2:16">
      <c r="B37" s="992" t="s">
        <v>1390</v>
      </c>
      <c r="C37" s="977"/>
      <c r="D37" s="2556" t="s">
        <v>1391</v>
      </c>
      <c r="E37" s="2557"/>
      <c r="F37" s="2557"/>
      <c r="G37" s="2557"/>
      <c r="H37" s="2558"/>
      <c r="I37" s="2559" t="s">
        <v>1392</v>
      </c>
      <c r="J37" s="2560"/>
      <c r="K37" s="993"/>
      <c r="L37" s="994"/>
      <c r="M37" s="995"/>
    </row>
    <row r="38" spans="2:16" s="1002" customFormat="1" ht="14.1" customHeight="1">
      <c r="B38" s="996" t="s">
        <v>1393</v>
      </c>
      <c r="C38" s="997"/>
      <c r="D38" s="998"/>
      <c r="E38" s="2561" t="s">
        <v>1394</v>
      </c>
      <c r="F38" s="2562"/>
      <c r="G38" s="2562"/>
      <c r="H38" s="2562"/>
      <c r="I38" s="2563" t="s">
        <v>1395</v>
      </c>
      <c r="J38" s="2564"/>
      <c r="K38" s="999"/>
      <c r="L38" s="1000"/>
      <c r="M38" s="1001"/>
    </row>
    <row r="39" spans="2:16" s="1002" customFormat="1" ht="14.1" customHeight="1">
      <c r="B39" s="996"/>
      <c r="C39" s="1003" t="s">
        <v>50</v>
      </c>
      <c r="D39" s="998"/>
      <c r="E39" s="2565" t="s">
        <v>54</v>
      </c>
      <c r="F39" s="2566"/>
      <c r="G39" s="2566"/>
      <c r="H39" s="2566"/>
      <c r="I39" s="2567" t="s">
        <v>1396</v>
      </c>
      <c r="J39" s="2568"/>
      <c r="K39" s="1004"/>
      <c r="L39" s="1005"/>
      <c r="M39" s="1006"/>
    </row>
    <row r="40" spans="2:16" s="1002" customFormat="1" ht="14.1" customHeight="1">
      <c r="B40" s="1007"/>
      <c r="C40" s="1008" t="s">
        <v>51</v>
      </c>
      <c r="D40" s="1009"/>
      <c r="E40" s="2600" t="s">
        <v>55</v>
      </c>
      <c r="F40" s="2601"/>
      <c r="G40" s="2601"/>
      <c r="H40" s="2601"/>
      <c r="I40" s="2602" t="s">
        <v>1397</v>
      </c>
      <c r="J40" s="2603"/>
      <c r="K40" s="1010"/>
      <c r="L40" s="1011"/>
      <c r="M40" s="1012"/>
      <c r="P40" s="958" t="s">
        <v>1387</v>
      </c>
    </row>
    <row r="41" spans="2:16">
      <c r="B41" s="1013" t="s">
        <v>1398</v>
      </c>
      <c r="C41" s="989"/>
      <c r="D41" s="2597" t="s">
        <v>1399</v>
      </c>
      <c r="E41" s="2598"/>
      <c r="F41" s="2598"/>
      <c r="G41" s="2598"/>
      <c r="H41" s="2599"/>
      <c r="I41" s="2590"/>
      <c r="J41" s="2591"/>
      <c r="K41" s="1014"/>
      <c r="L41" s="1015"/>
      <c r="M41" s="1016"/>
      <c r="P41" s="958" t="s">
        <v>1400</v>
      </c>
    </row>
    <row r="42" spans="2:16">
      <c r="B42" s="990"/>
      <c r="C42" s="980"/>
      <c r="D42" s="2604" t="s">
        <v>228</v>
      </c>
      <c r="E42" s="2605"/>
      <c r="F42" s="2605"/>
      <c r="G42" s="2605"/>
      <c r="H42" s="2606"/>
      <c r="I42" s="2595"/>
      <c r="J42" s="2596"/>
      <c r="K42" s="1017"/>
      <c r="L42" s="1018"/>
      <c r="M42" s="1019"/>
      <c r="P42" s="958" t="s">
        <v>1401</v>
      </c>
    </row>
    <row r="43" spans="2:16">
      <c r="B43" s="1020" t="s">
        <v>1402</v>
      </c>
      <c r="C43" s="1021"/>
      <c r="D43" s="2587" t="s">
        <v>1403</v>
      </c>
      <c r="E43" s="2588"/>
      <c r="F43" s="2588"/>
      <c r="G43" s="2588"/>
      <c r="H43" s="2589"/>
      <c r="I43" s="2590"/>
      <c r="J43" s="2591"/>
      <c r="K43" s="1014"/>
      <c r="L43" s="1015"/>
      <c r="M43" s="1016"/>
    </row>
    <row r="44" spans="2:16">
      <c r="B44" s="1020"/>
      <c r="C44" s="1022" t="s">
        <v>49</v>
      </c>
      <c r="D44" s="2592"/>
      <c r="E44" s="2593"/>
      <c r="F44" s="2593"/>
      <c r="G44" s="2593"/>
      <c r="H44" s="2594"/>
      <c r="I44" s="2595"/>
      <c r="J44" s="2596"/>
      <c r="K44" s="1017"/>
      <c r="L44" s="1018"/>
      <c r="M44" s="1019"/>
    </row>
    <row r="45" spans="2:16">
      <c r="B45" s="1013" t="s">
        <v>1404</v>
      </c>
      <c r="C45" s="989"/>
      <c r="D45" s="2597" t="s">
        <v>1405</v>
      </c>
      <c r="E45" s="2598"/>
      <c r="F45" s="2598"/>
      <c r="G45" s="2598"/>
      <c r="H45" s="2599"/>
      <c r="I45" s="2590"/>
      <c r="J45" s="2591"/>
      <c r="K45" s="1014"/>
      <c r="L45" s="1015"/>
      <c r="M45" s="1016"/>
    </row>
    <row r="46" spans="2:16">
      <c r="B46" s="990"/>
      <c r="C46" s="1023" t="s">
        <v>1406</v>
      </c>
      <c r="D46" s="2604"/>
      <c r="E46" s="2605"/>
      <c r="F46" s="2605"/>
      <c r="G46" s="2605"/>
      <c r="H46" s="2606"/>
      <c r="I46" s="2595"/>
      <c r="J46" s="2596"/>
      <c r="K46" s="1017"/>
      <c r="L46" s="1018"/>
      <c r="M46" s="1019"/>
    </row>
    <row r="47" spans="2:16">
      <c r="B47" s="992" t="s">
        <v>1407</v>
      </c>
      <c r="C47" s="1024"/>
      <c r="D47" s="2556" t="s">
        <v>1408</v>
      </c>
      <c r="E47" s="2557"/>
      <c r="F47" s="2557"/>
      <c r="G47" s="2557"/>
      <c r="H47" s="2558"/>
      <c r="I47" s="2607"/>
      <c r="J47" s="2608"/>
      <c r="K47" s="993"/>
      <c r="L47" s="994"/>
      <c r="M47" s="995"/>
    </row>
    <row r="48" spans="2:16">
      <c r="B48" s="1020" t="s">
        <v>1409</v>
      </c>
      <c r="C48" s="1021"/>
      <c r="D48" s="2587" t="s">
        <v>1410</v>
      </c>
      <c r="E48" s="2588"/>
      <c r="F48" s="2588"/>
      <c r="G48" s="2588"/>
      <c r="H48" s="2589"/>
      <c r="I48" s="2590"/>
      <c r="J48" s="2591"/>
      <c r="K48" s="1014"/>
      <c r="L48" s="1015"/>
      <c r="M48" s="1016"/>
    </row>
    <row r="49" spans="2:16">
      <c r="B49" s="990"/>
      <c r="C49" s="1023" t="s">
        <v>1406</v>
      </c>
      <c r="D49" s="2604" t="s">
        <v>1411</v>
      </c>
      <c r="E49" s="2605"/>
      <c r="F49" s="2605"/>
      <c r="G49" s="2605"/>
      <c r="H49" s="2606"/>
      <c r="I49" s="2595"/>
      <c r="J49" s="2596"/>
      <c r="K49" s="1017"/>
      <c r="L49" s="1018"/>
      <c r="M49" s="1019"/>
    </row>
    <row r="50" spans="2:16">
      <c r="B50" s="1020" t="s">
        <v>1412</v>
      </c>
      <c r="C50" s="1021"/>
      <c r="D50" s="2587" t="s">
        <v>1413</v>
      </c>
      <c r="E50" s="2588"/>
      <c r="F50" s="2588"/>
      <c r="G50" s="2588"/>
      <c r="H50" s="2589"/>
      <c r="I50" s="2590"/>
      <c r="J50" s="2591"/>
      <c r="K50" s="1014"/>
      <c r="L50" s="1015"/>
      <c r="M50" s="1016"/>
    </row>
    <row r="51" spans="2:16">
      <c r="B51" s="990"/>
      <c r="C51" s="1023" t="s">
        <v>1414</v>
      </c>
      <c r="D51" s="2604" t="s">
        <v>229</v>
      </c>
      <c r="E51" s="2605"/>
      <c r="F51" s="2605"/>
      <c r="G51" s="2605"/>
      <c r="H51" s="2606"/>
      <c r="I51" s="2595"/>
      <c r="J51" s="2596"/>
      <c r="K51" s="1017"/>
      <c r="L51" s="1018"/>
      <c r="M51" s="1019"/>
    </row>
    <row r="52" spans="2:16" ht="4.95" customHeight="1">
      <c r="B52" s="1021"/>
      <c r="C52" s="1021"/>
      <c r="D52" s="1021"/>
      <c r="E52" s="1021"/>
      <c r="F52" s="1021"/>
      <c r="G52" s="1021"/>
      <c r="H52" s="1021"/>
      <c r="I52" s="1021"/>
      <c r="J52" s="1021"/>
      <c r="K52" s="1021"/>
      <c r="L52" s="1021"/>
      <c r="M52" s="1021"/>
    </row>
    <row r="53" spans="2:16" ht="14.4">
      <c r="B53" s="961" t="s">
        <v>1415</v>
      </c>
    </row>
    <row r="54" spans="2:16" ht="9" customHeight="1">
      <c r="B54" s="2618"/>
      <c r="C54" s="2499" t="s">
        <v>1416</v>
      </c>
      <c r="D54" s="2578"/>
      <c r="E54" s="2579"/>
      <c r="F54" s="2499" t="s">
        <v>1417</v>
      </c>
      <c r="G54" s="2578"/>
      <c r="H54" s="2579"/>
      <c r="I54" s="2502" t="s">
        <v>1418</v>
      </c>
      <c r="J54" s="2542"/>
      <c r="K54" s="2499" t="s">
        <v>139</v>
      </c>
      <c r="L54" s="2578"/>
      <c r="M54" s="2585"/>
    </row>
    <row r="55" spans="2:16" ht="9" customHeight="1">
      <c r="B55" s="2619"/>
      <c r="C55" s="2620"/>
      <c r="D55" s="2621"/>
      <c r="E55" s="2622"/>
      <c r="F55" s="2620"/>
      <c r="G55" s="2621"/>
      <c r="H55" s="2622"/>
      <c r="I55" s="2623"/>
      <c r="J55" s="2624"/>
      <c r="K55" s="2620"/>
      <c r="L55" s="2621"/>
      <c r="M55" s="2625"/>
    </row>
    <row r="56" spans="2:16">
      <c r="B56" s="1025" t="s">
        <v>1419</v>
      </c>
      <c r="C56" s="1026" t="s">
        <v>1420</v>
      </c>
      <c r="D56" s="1027"/>
      <c r="E56" s="1028"/>
      <c r="F56" s="2508" t="s">
        <v>54</v>
      </c>
      <c r="G56" s="2509"/>
      <c r="H56" s="2626"/>
      <c r="I56" s="2627" t="s">
        <v>1421</v>
      </c>
      <c r="J56" s="2628"/>
      <c r="K56" s="1026" t="s">
        <v>1422</v>
      </c>
      <c r="L56" s="1029"/>
      <c r="M56" s="1030"/>
      <c r="P56" s="958" t="s">
        <v>1423</v>
      </c>
    </row>
    <row r="57" spans="2:16" ht="15" customHeight="1">
      <c r="B57" s="2629" t="s">
        <v>1424</v>
      </c>
      <c r="C57" s="2631" t="s">
        <v>1425</v>
      </c>
      <c r="D57" s="2631" t="s">
        <v>1426</v>
      </c>
      <c r="E57" s="2631"/>
      <c r="F57" s="2508" t="s">
        <v>1427</v>
      </c>
      <c r="G57" s="2509"/>
      <c r="H57" s="2615"/>
      <c r="I57" s="2616"/>
      <c r="J57" s="2617"/>
      <c r="K57" s="2609" t="s">
        <v>1428</v>
      </c>
      <c r="L57" s="2610"/>
      <c r="M57" s="2611"/>
      <c r="P57" s="958" t="s">
        <v>1429</v>
      </c>
    </row>
    <row r="58" spans="2:16" ht="15" customHeight="1">
      <c r="B58" s="2630"/>
      <c r="C58" s="2612"/>
      <c r="D58" s="2612" t="s">
        <v>1430</v>
      </c>
      <c r="E58" s="2612"/>
      <c r="F58" s="2613" t="s">
        <v>1431</v>
      </c>
      <c r="G58" s="2614"/>
      <c r="H58" s="2615"/>
      <c r="I58" s="2616"/>
      <c r="J58" s="2617"/>
      <c r="K58" s="1031"/>
      <c r="L58" s="1032"/>
      <c r="M58" s="1033"/>
      <c r="P58" s="958" t="s">
        <v>1432</v>
      </c>
    </row>
    <row r="59" spans="2:16" ht="15" customHeight="1">
      <c r="B59" s="2630"/>
      <c r="C59" s="2612"/>
      <c r="D59" s="2612"/>
      <c r="E59" s="2612"/>
      <c r="F59" s="2613" t="s">
        <v>1433</v>
      </c>
      <c r="G59" s="2614"/>
      <c r="H59" s="2615"/>
      <c r="I59" s="2616"/>
      <c r="J59" s="2617"/>
      <c r="K59" s="1031"/>
      <c r="L59" s="1032"/>
      <c r="M59" s="1033"/>
      <c r="P59" s="958" t="s">
        <v>1434</v>
      </c>
    </row>
    <row r="60" spans="2:16" ht="15" customHeight="1">
      <c r="B60" s="2630"/>
      <c r="C60" s="2612"/>
      <c r="D60" s="2612"/>
      <c r="E60" s="2612"/>
      <c r="F60" s="2613" t="s">
        <v>1435</v>
      </c>
      <c r="G60" s="2614"/>
      <c r="H60" s="2615"/>
      <c r="I60" s="2616"/>
      <c r="J60" s="2617"/>
      <c r="K60" s="1031"/>
      <c r="L60" s="1032"/>
      <c r="M60" s="1033"/>
      <c r="P60" s="958" t="s">
        <v>1436</v>
      </c>
    </row>
    <row r="61" spans="2:16" ht="15" customHeight="1">
      <c r="B61" s="2630"/>
      <c r="C61" s="1031" t="s">
        <v>1437</v>
      </c>
      <c r="D61" s="1034"/>
      <c r="E61" s="1035"/>
      <c r="F61" s="2613" t="s">
        <v>1438</v>
      </c>
      <c r="G61" s="2614"/>
      <c r="H61" s="2615"/>
      <c r="I61" s="2616"/>
      <c r="J61" s="2617"/>
      <c r="K61" s="1031"/>
      <c r="L61" s="1032"/>
      <c r="M61" s="1033"/>
      <c r="P61" s="958" t="s">
        <v>1439</v>
      </c>
    </row>
    <row r="62" spans="2:16" ht="15" customHeight="1">
      <c r="B62" s="2630"/>
      <c r="C62" s="2612" t="s">
        <v>1440</v>
      </c>
      <c r="D62" s="2612" t="s">
        <v>1441</v>
      </c>
      <c r="E62" s="2637" t="s">
        <v>1442</v>
      </c>
      <c r="F62" s="2613" t="s">
        <v>1443</v>
      </c>
      <c r="G62" s="2614"/>
      <c r="H62" s="2615"/>
      <c r="I62" s="2616"/>
      <c r="J62" s="2617"/>
      <c r="K62" s="1031"/>
      <c r="L62" s="1032"/>
      <c r="M62" s="1033"/>
    </row>
    <row r="63" spans="2:16" ht="15" customHeight="1">
      <c r="B63" s="2630"/>
      <c r="C63" s="2612"/>
      <c r="D63" s="2612"/>
      <c r="E63" s="2637"/>
      <c r="F63" s="2613" t="s">
        <v>1444</v>
      </c>
      <c r="G63" s="2614"/>
      <c r="H63" s="2615"/>
      <c r="I63" s="2616"/>
      <c r="J63" s="2617"/>
      <c r="K63" s="1031"/>
      <c r="L63" s="1032"/>
      <c r="M63" s="1033"/>
    </row>
    <row r="64" spans="2:16" ht="15" customHeight="1">
      <c r="B64" s="2630"/>
      <c r="C64" s="2612"/>
      <c r="D64" s="2612"/>
      <c r="E64" s="2637"/>
      <c r="F64" s="2613" t="s">
        <v>1445</v>
      </c>
      <c r="G64" s="2614"/>
      <c r="H64" s="2615"/>
      <c r="I64" s="2616"/>
      <c r="J64" s="2617"/>
      <c r="K64" s="1031"/>
      <c r="L64" s="1032"/>
      <c r="M64" s="1033"/>
    </row>
    <row r="65" spans="2:13" ht="15" customHeight="1">
      <c r="B65" s="2630"/>
      <c r="C65" s="2612"/>
      <c r="D65" s="2612"/>
      <c r="E65" s="2637"/>
      <c r="F65" s="2613" t="s">
        <v>1446</v>
      </c>
      <c r="G65" s="2614"/>
      <c r="H65" s="2615"/>
      <c r="I65" s="2616"/>
      <c r="J65" s="2617"/>
      <c r="K65" s="1031"/>
      <c r="L65" s="1032"/>
      <c r="M65" s="1033"/>
    </row>
    <row r="66" spans="2:13" ht="15" customHeight="1">
      <c r="B66" s="2630"/>
      <c r="C66" s="2612"/>
      <c r="D66" s="2612"/>
      <c r="E66" s="2637"/>
      <c r="F66" s="2613" t="s">
        <v>1447</v>
      </c>
      <c r="G66" s="2614"/>
      <c r="H66" s="2615"/>
      <c r="I66" s="2616"/>
      <c r="J66" s="2617"/>
      <c r="K66" s="1031"/>
      <c r="L66" s="1032"/>
      <c r="M66" s="1033"/>
    </row>
    <row r="67" spans="2:13" ht="15" customHeight="1">
      <c r="B67" s="2630"/>
      <c r="C67" s="2612"/>
      <c r="D67" s="2612"/>
      <c r="E67" s="2637"/>
      <c r="F67" s="2613" t="s">
        <v>1448</v>
      </c>
      <c r="G67" s="2614"/>
      <c r="H67" s="2615"/>
      <c r="I67" s="2616"/>
      <c r="J67" s="2617"/>
      <c r="K67" s="1031"/>
      <c r="L67" s="1032"/>
      <c r="M67" s="1033"/>
    </row>
    <row r="68" spans="2:13" ht="15" customHeight="1">
      <c r="B68" s="2630"/>
      <c r="C68" s="2612"/>
      <c r="D68" s="2612"/>
      <c r="E68" s="1036" t="s">
        <v>1449</v>
      </c>
      <c r="F68" s="2613" t="s">
        <v>1450</v>
      </c>
      <c r="G68" s="2614"/>
      <c r="H68" s="2615"/>
      <c r="I68" s="2616"/>
      <c r="J68" s="2617"/>
      <c r="K68" s="1031"/>
      <c r="L68" s="1032"/>
      <c r="M68" s="1033"/>
    </row>
    <row r="69" spans="2:13" ht="15" customHeight="1">
      <c r="B69" s="2630"/>
      <c r="C69" s="2612"/>
      <c r="D69" s="2612"/>
      <c r="E69" s="1036" t="s">
        <v>1451</v>
      </c>
      <c r="F69" s="2613" t="s">
        <v>1452</v>
      </c>
      <c r="G69" s="2614"/>
      <c r="H69" s="2615"/>
      <c r="I69" s="2616"/>
      <c r="J69" s="2617"/>
      <c r="K69" s="1031"/>
      <c r="L69" s="1032"/>
      <c r="M69" s="1033"/>
    </row>
    <row r="70" spans="2:13" ht="15" customHeight="1">
      <c r="B70" s="2630"/>
      <c r="C70" s="2612"/>
      <c r="D70" s="1037" t="s">
        <v>1453</v>
      </c>
      <c r="E70" s="1036"/>
      <c r="F70" s="2613" t="s">
        <v>1454</v>
      </c>
      <c r="G70" s="2614"/>
      <c r="H70" s="2615"/>
      <c r="I70" s="2616"/>
      <c r="J70" s="2617"/>
      <c r="K70" s="1031"/>
      <c r="L70" s="1032"/>
      <c r="M70" s="1033"/>
    </row>
    <row r="71" spans="2:13" ht="15" customHeight="1">
      <c r="B71" s="2630"/>
      <c r="C71" s="2612"/>
      <c r="D71" s="1037" t="s">
        <v>1455</v>
      </c>
      <c r="E71" s="1036" t="s">
        <v>1456</v>
      </c>
      <c r="F71" s="2613" t="s">
        <v>1457</v>
      </c>
      <c r="G71" s="2614"/>
      <c r="H71" s="2615"/>
      <c r="I71" s="2616"/>
      <c r="J71" s="2617"/>
      <c r="K71" s="1031"/>
      <c r="L71" s="1032"/>
      <c r="M71" s="1033"/>
    </row>
    <row r="72" spans="2:13" ht="15" customHeight="1">
      <c r="B72" s="2630"/>
      <c r="C72" s="2612"/>
      <c r="D72" s="2637" t="s">
        <v>1458</v>
      </c>
      <c r="E72" s="1036" t="s">
        <v>1459</v>
      </c>
      <c r="F72" s="2613" t="s">
        <v>1460</v>
      </c>
      <c r="G72" s="2614"/>
      <c r="H72" s="2615"/>
      <c r="I72" s="2616"/>
      <c r="J72" s="2617"/>
      <c r="K72" s="1038"/>
      <c r="L72" s="1032"/>
      <c r="M72" s="1033"/>
    </row>
    <row r="73" spans="2:13" ht="15" customHeight="1">
      <c r="B73" s="2630"/>
      <c r="C73" s="2612"/>
      <c r="D73" s="2637"/>
      <c r="E73" s="1036" t="s">
        <v>1461</v>
      </c>
      <c r="F73" s="2613" t="s">
        <v>1462</v>
      </c>
      <c r="G73" s="2614"/>
      <c r="H73" s="2615"/>
      <c r="I73" s="2616"/>
      <c r="J73" s="2617"/>
      <c r="K73" s="1038"/>
      <c r="L73" s="1032"/>
      <c r="M73" s="1033"/>
    </row>
    <row r="74" spans="2:13" ht="15" customHeight="1">
      <c r="B74" s="2630"/>
      <c r="C74" s="2612"/>
      <c r="D74" s="2612" t="s">
        <v>1463</v>
      </c>
      <c r="E74" s="1036" t="s">
        <v>1464</v>
      </c>
      <c r="F74" s="2613" t="s">
        <v>1465</v>
      </c>
      <c r="G74" s="2614"/>
      <c r="H74" s="2615"/>
      <c r="I74" s="2616"/>
      <c r="J74" s="2617"/>
      <c r="K74" s="1038"/>
      <c r="L74" s="1032"/>
      <c r="M74" s="1033"/>
    </row>
    <row r="75" spans="2:13" ht="15" customHeight="1">
      <c r="B75" s="2630"/>
      <c r="C75" s="2612"/>
      <c r="D75" s="2612"/>
      <c r="E75" s="2637" t="s">
        <v>1466</v>
      </c>
      <c r="F75" s="2613" t="s">
        <v>1467</v>
      </c>
      <c r="G75" s="2614"/>
      <c r="H75" s="2615"/>
      <c r="I75" s="2616"/>
      <c r="J75" s="2617"/>
      <c r="K75" s="1031"/>
      <c r="L75" s="1032"/>
      <c r="M75" s="1033"/>
    </row>
    <row r="76" spans="2:13" ht="15" customHeight="1">
      <c r="B76" s="2630"/>
      <c r="C76" s="2612"/>
      <c r="D76" s="2612"/>
      <c r="E76" s="2637"/>
      <c r="F76" s="2613" t="s">
        <v>1468</v>
      </c>
      <c r="G76" s="2614"/>
      <c r="H76" s="2615"/>
      <c r="I76" s="2616"/>
      <c r="J76" s="2617"/>
      <c r="K76" s="1031"/>
      <c r="L76" s="1032"/>
      <c r="M76" s="1033"/>
    </row>
    <row r="77" spans="2:13" ht="15" customHeight="1">
      <c r="B77" s="2630"/>
      <c r="C77" s="2612"/>
      <c r="D77" s="2632"/>
      <c r="E77" s="1039" t="s">
        <v>1469</v>
      </c>
      <c r="F77" s="2613" t="s">
        <v>1470</v>
      </c>
      <c r="G77" s="2614"/>
      <c r="H77" s="2615"/>
      <c r="I77" s="2616"/>
      <c r="J77" s="2617"/>
      <c r="K77" s="1031"/>
      <c r="L77" s="1032"/>
      <c r="M77" s="1033"/>
    </row>
    <row r="78" spans="2:13" ht="15" customHeight="1">
      <c r="B78" s="2630"/>
      <c r="C78" s="2612"/>
      <c r="D78" s="2632"/>
      <c r="E78" s="1036" t="s">
        <v>640</v>
      </c>
      <c r="F78" s="2613" t="s">
        <v>1471</v>
      </c>
      <c r="G78" s="2614"/>
      <c r="H78" s="2615"/>
      <c r="I78" s="2616"/>
      <c r="J78" s="2617"/>
      <c r="K78" s="1031"/>
      <c r="L78" s="1032"/>
      <c r="M78" s="1033"/>
    </row>
    <row r="79" spans="2:13" ht="15" customHeight="1">
      <c r="B79" s="2630"/>
      <c r="C79" s="2636"/>
      <c r="D79" s="2632"/>
      <c r="E79" s="1039"/>
      <c r="F79" s="2633"/>
      <c r="G79" s="2634"/>
      <c r="H79" s="2635"/>
      <c r="I79" s="2636"/>
      <c r="J79" s="2632"/>
      <c r="K79" s="1031"/>
      <c r="L79" s="1032"/>
      <c r="M79" s="1033"/>
    </row>
    <row r="80" spans="2:13" ht="18" customHeight="1">
      <c r="B80" s="2541" t="s">
        <v>1472</v>
      </c>
      <c r="C80" s="2503"/>
      <c r="D80" s="2542"/>
      <c r="E80" s="2502" t="s">
        <v>1473</v>
      </c>
      <c r="F80" s="2503"/>
      <c r="G80" s="2542"/>
      <c r="H80" s="2502" t="s">
        <v>1418</v>
      </c>
      <c r="I80" s="2542"/>
      <c r="J80" s="2559" t="s">
        <v>139</v>
      </c>
      <c r="K80" s="2560"/>
      <c r="L80" s="2560"/>
      <c r="M80" s="2654"/>
    </row>
    <row r="81" spans="2:16">
      <c r="B81" s="2536" t="s">
        <v>1474</v>
      </c>
      <c r="C81" s="2655"/>
      <c r="D81" s="2537"/>
      <c r="E81" s="2656" t="s">
        <v>1475</v>
      </c>
      <c r="F81" s="2657"/>
      <c r="G81" s="2658"/>
      <c r="H81" s="2659" t="s">
        <v>1476</v>
      </c>
      <c r="I81" s="2660"/>
      <c r="J81" s="2661" t="s">
        <v>1477</v>
      </c>
      <c r="K81" s="2662"/>
      <c r="L81" s="2662"/>
      <c r="M81" s="2663"/>
    </row>
    <row r="82" spans="2:16" ht="14.1" customHeight="1">
      <c r="B82" s="2541" t="s">
        <v>1478</v>
      </c>
      <c r="C82" s="2503"/>
      <c r="D82" s="2542"/>
      <c r="E82" s="2638" t="s">
        <v>1479</v>
      </c>
      <c r="F82" s="2639"/>
      <c r="G82" s="2640"/>
      <c r="H82" s="2641" t="s">
        <v>1436</v>
      </c>
      <c r="I82" s="2642"/>
      <c r="J82" s="2643" t="s">
        <v>1480</v>
      </c>
      <c r="K82" s="2644"/>
      <c r="L82" s="2644"/>
      <c r="M82" s="2645"/>
    </row>
    <row r="83" spans="2:16" ht="14.1" customHeight="1">
      <c r="B83" s="2545"/>
      <c r="C83" s="2584"/>
      <c r="D83" s="2546"/>
      <c r="E83" s="2649" t="s">
        <v>1481</v>
      </c>
      <c r="F83" s="2650"/>
      <c r="G83" s="2651"/>
      <c r="H83" s="2652" t="s">
        <v>1436</v>
      </c>
      <c r="I83" s="2653"/>
      <c r="J83" s="2646"/>
      <c r="K83" s="2647"/>
      <c r="L83" s="2647"/>
      <c r="M83" s="2648"/>
    </row>
    <row r="84" spans="2:16" ht="12.9" customHeight="1">
      <c r="B84" s="1040"/>
      <c r="C84" s="1041"/>
      <c r="D84" s="1041"/>
      <c r="E84" s="1041"/>
      <c r="F84" s="1042"/>
      <c r="G84" s="1042"/>
      <c r="H84" s="1041"/>
      <c r="I84" s="967"/>
      <c r="J84" s="967"/>
      <c r="K84" s="967"/>
      <c r="L84" s="967"/>
      <c r="M84" s="967"/>
    </row>
    <row r="85" spans="2:16" ht="12.9" customHeight="1">
      <c r="B85" s="1040"/>
      <c r="C85" s="1041"/>
      <c r="D85" s="1041"/>
      <c r="E85" s="1041"/>
      <c r="F85" s="1042"/>
      <c r="G85" s="1042"/>
      <c r="H85" s="1041"/>
      <c r="I85" s="967"/>
      <c r="J85" s="967"/>
      <c r="K85" s="967"/>
      <c r="L85" s="967"/>
      <c r="M85" s="967"/>
      <c r="P85" s="1043"/>
    </row>
    <row r="86" spans="2:16" ht="12.9" customHeight="1">
      <c r="B86" s="1040"/>
      <c r="C86" s="969"/>
      <c r="D86" s="969"/>
      <c r="E86" s="969"/>
      <c r="F86" s="969"/>
      <c r="G86" s="969"/>
    </row>
    <row r="87" spans="2:16">
      <c r="B87" s="1040"/>
    </row>
  </sheetData>
  <mergeCells count="171">
    <mergeCell ref="C62:C79"/>
    <mergeCell ref="D62:D69"/>
    <mergeCell ref="E62:E67"/>
    <mergeCell ref="B82:D83"/>
    <mergeCell ref="E82:G82"/>
    <mergeCell ref="H82:I82"/>
    <mergeCell ref="J82:M83"/>
    <mergeCell ref="E83:G83"/>
    <mergeCell ref="H83:I83"/>
    <mergeCell ref="B80:D80"/>
    <mergeCell ref="E80:G80"/>
    <mergeCell ref="H80:I80"/>
    <mergeCell ref="J80:M80"/>
    <mergeCell ref="B81:D81"/>
    <mergeCell ref="E81:G81"/>
    <mergeCell ref="H81:I81"/>
    <mergeCell ref="J81:M81"/>
    <mergeCell ref="D74:D76"/>
    <mergeCell ref="F74:H74"/>
    <mergeCell ref="I74:J74"/>
    <mergeCell ref="E75:E76"/>
    <mergeCell ref="F75:H75"/>
    <mergeCell ref="I75:J75"/>
    <mergeCell ref="F76:H76"/>
    <mergeCell ref="I76:J76"/>
    <mergeCell ref="D77:D79"/>
    <mergeCell ref="F77:H77"/>
    <mergeCell ref="I77:J77"/>
    <mergeCell ref="F78:H78"/>
    <mergeCell ref="I78:J78"/>
    <mergeCell ref="F79:H79"/>
    <mergeCell ref="I79:J79"/>
    <mergeCell ref="F66:H66"/>
    <mergeCell ref="I66:J66"/>
    <mergeCell ref="F67:H67"/>
    <mergeCell ref="I67:J67"/>
    <mergeCell ref="F68:H68"/>
    <mergeCell ref="I68:J68"/>
    <mergeCell ref="D72:D73"/>
    <mergeCell ref="F72:H72"/>
    <mergeCell ref="I72:J72"/>
    <mergeCell ref="F73:H73"/>
    <mergeCell ref="I73:J73"/>
    <mergeCell ref="F62:H62"/>
    <mergeCell ref="I62:J62"/>
    <mergeCell ref="B57:B79"/>
    <mergeCell ref="C57:C60"/>
    <mergeCell ref="D57:E57"/>
    <mergeCell ref="F57:H57"/>
    <mergeCell ref="I57:J57"/>
    <mergeCell ref="F63:H63"/>
    <mergeCell ref="I63:J63"/>
    <mergeCell ref="F64:H64"/>
    <mergeCell ref="I64:J64"/>
    <mergeCell ref="F65:H65"/>
    <mergeCell ref="I65:J65"/>
    <mergeCell ref="I59:J59"/>
    <mergeCell ref="F60:H60"/>
    <mergeCell ref="I60:J60"/>
    <mergeCell ref="F61:H61"/>
    <mergeCell ref="I61:J61"/>
    <mergeCell ref="F69:H69"/>
    <mergeCell ref="I69:J69"/>
    <mergeCell ref="F70:H70"/>
    <mergeCell ref="I70:J70"/>
    <mergeCell ref="F71:H71"/>
    <mergeCell ref="I71:J71"/>
    <mergeCell ref="K57:M57"/>
    <mergeCell ref="D58:E60"/>
    <mergeCell ref="F58:H58"/>
    <mergeCell ref="I58:J58"/>
    <mergeCell ref="F59:H59"/>
    <mergeCell ref="B54:B55"/>
    <mergeCell ref="C54:E55"/>
    <mergeCell ref="F54:H55"/>
    <mergeCell ref="I54:J55"/>
    <mergeCell ref="K54:M55"/>
    <mergeCell ref="F56:H56"/>
    <mergeCell ref="I56:J56"/>
    <mergeCell ref="D49:H49"/>
    <mergeCell ref="I49:J49"/>
    <mergeCell ref="D50:H50"/>
    <mergeCell ref="I50:J50"/>
    <mergeCell ref="D51:H51"/>
    <mergeCell ref="I51:J51"/>
    <mergeCell ref="D46:H46"/>
    <mergeCell ref="I46:J46"/>
    <mergeCell ref="D47:H47"/>
    <mergeCell ref="I47:J47"/>
    <mergeCell ref="D48:H48"/>
    <mergeCell ref="I48:J48"/>
    <mergeCell ref="D43:H43"/>
    <mergeCell ref="I43:J43"/>
    <mergeCell ref="D44:H44"/>
    <mergeCell ref="I44:J44"/>
    <mergeCell ref="D45:H45"/>
    <mergeCell ref="I45:J45"/>
    <mergeCell ref="E40:H40"/>
    <mergeCell ref="I40:J40"/>
    <mergeCell ref="D41:H41"/>
    <mergeCell ref="I41:J41"/>
    <mergeCell ref="D42:H42"/>
    <mergeCell ref="I42:J42"/>
    <mergeCell ref="D37:H37"/>
    <mergeCell ref="I37:J37"/>
    <mergeCell ref="E38:H38"/>
    <mergeCell ref="I38:J38"/>
    <mergeCell ref="E39:H39"/>
    <mergeCell ref="I39:J39"/>
    <mergeCell ref="F31:H31"/>
    <mergeCell ref="I31:M31"/>
    <mergeCell ref="F32:H32"/>
    <mergeCell ref="I32:M32"/>
    <mergeCell ref="D35:H36"/>
    <mergeCell ref="I35:J36"/>
    <mergeCell ref="K35:M36"/>
    <mergeCell ref="B27:C32"/>
    <mergeCell ref="D27:E27"/>
    <mergeCell ref="F27:M27"/>
    <mergeCell ref="D28:E32"/>
    <mergeCell ref="F28:H28"/>
    <mergeCell ref="I28:M28"/>
    <mergeCell ref="F29:H29"/>
    <mergeCell ref="I29:L29"/>
    <mergeCell ref="F30:H30"/>
    <mergeCell ref="I30:L30"/>
    <mergeCell ref="F22:H22"/>
    <mergeCell ref="I22:M22"/>
    <mergeCell ref="F23:H23"/>
    <mergeCell ref="I23:M23"/>
    <mergeCell ref="B26:E26"/>
    <mergeCell ref="F26:K26"/>
    <mergeCell ref="F19:H19"/>
    <mergeCell ref="I19:M19"/>
    <mergeCell ref="F20:H20"/>
    <mergeCell ref="I20:M20"/>
    <mergeCell ref="F21:H21"/>
    <mergeCell ref="I21:M21"/>
    <mergeCell ref="B13:C13"/>
    <mergeCell ref="D13:M13"/>
    <mergeCell ref="C16:E16"/>
    <mergeCell ref="F16:H16"/>
    <mergeCell ref="I16:M16"/>
    <mergeCell ref="B17:B20"/>
    <mergeCell ref="F17:H17"/>
    <mergeCell ref="I17:M17"/>
    <mergeCell ref="F18:H18"/>
    <mergeCell ref="I18:M18"/>
    <mergeCell ref="B12:D12"/>
    <mergeCell ref="E12:F12"/>
    <mergeCell ref="G12:J12"/>
    <mergeCell ref="K12:M12"/>
    <mergeCell ref="B9:D9"/>
    <mergeCell ref="E9:F9"/>
    <mergeCell ref="G9:J9"/>
    <mergeCell ref="K9:M9"/>
    <mergeCell ref="B10:D10"/>
    <mergeCell ref="E10:F10"/>
    <mergeCell ref="G10:J10"/>
    <mergeCell ref="K10:M10"/>
    <mergeCell ref="B1:M1"/>
    <mergeCell ref="B5:E5"/>
    <mergeCell ref="F5:K5"/>
    <mergeCell ref="B8:D8"/>
    <mergeCell ref="E8:F8"/>
    <mergeCell ref="G8:J8"/>
    <mergeCell ref="K8:M8"/>
    <mergeCell ref="B11:D11"/>
    <mergeCell ref="E11:F11"/>
    <mergeCell ref="G11:J11"/>
    <mergeCell ref="K11:M11"/>
  </mergeCells>
  <phoneticPr fontId="10"/>
  <dataValidations count="7">
    <dataValidation type="list" allowBlank="1" showInputMessage="1" showErrorMessage="1" sqref="I30:L30" xr:uid="{00000000-0002-0000-1700-000000000000}">
      <formula1>$P$31:$P$32</formula1>
    </dataValidation>
    <dataValidation type="list" allowBlank="1" showInputMessage="1" showErrorMessage="1" sqref="I29:L29" xr:uid="{00000000-0002-0000-1700-000001000000}">
      <formula1>$P$29:$P$30</formula1>
    </dataValidation>
    <dataValidation type="list" allowBlank="1" showInputMessage="1" showErrorMessage="1" sqref="I57:J78" xr:uid="{00000000-0002-0000-1700-000002000000}">
      <formula1>$P$57:$P$61</formula1>
    </dataValidation>
    <dataValidation type="list" allowBlank="1" showInputMessage="1" showErrorMessage="1" sqref="I79:J79" xr:uid="{00000000-0002-0000-1700-000003000000}">
      <formula1>$P$57:$P$60</formula1>
    </dataValidation>
    <dataValidation type="list" allowBlank="1" showInputMessage="1" showErrorMessage="1" sqref="F26:K26" xr:uid="{00000000-0002-0000-1700-000004000000}">
      <formula1>$P$26:$P$27</formula1>
    </dataValidation>
    <dataValidation type="list" allowBlank="1" showInputMessage="1" showErrorMessage="1" sqref="F5" xr:uid="{00000000-0002-0000-1700-000005000000}">
      <formula1>$P$10:$P$11</formula1>
    </dataValidation>
    <dataValidation type="list" allowBlank="1" showInputMessage="1" showErrorMessage="1" sqref="I41:J51" xr:uid="{00000000-0002-0000-1700-000006000000}">
      <formula1>$P$41:$P$42</formula1>
    </dataValidation>
  </dataValidations>
  <printOptions horizontalCentered="1"/>
  <pageMargins left="0.59055118110236227" right="0.59055118110236227" top="0.39370078740157483" bottom="0.39370078740157483" header="0" footer="0"/>
  <pageSetup paperSize="9" scale="72"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X47"/>
  <sheetViews>
    <sheetView view="pageBreakPreview" zoomScale="80" zoomScaleNormal="100" zoomScaleSheetLayoutView="80" workbookViewId="0">
      <selection activeCell="AD23" sqref="AD23"/>
    </sheetView>
  </sheetViews>
  <sheetFormatPr defaultColWidth="9" defaultRowHeight="13.2"/>
  <cols>
    <col min="1" max="24" width="3.6640625" style="126" customWidth="1"/>
    <col min="25" max="16384" width="9" style="499"/>
  </cols>
  <sheetData>
    <row r="1" spans="1:24">
      <c r="A1" s="124" t="s">
        <v>322</v>
      </c>
      <c r="B1" s="125"/>
      <c r="C1" s="125"/>
      <c r="D1" s="125"/>
      <c r="E1" s="125"/>
      <c r="F1" s="125"/>
      <c r="G1" s="125"/>
      <c r="H1" s="125"/>
      <c r="I1" s="125"/>
      <c r="J1" s="125"/>
      <c r="K1" s="125"/>
      <c r="L1" s="125"/>
      <c r="M1" s="125"/>
      <c r="N1" s="125"/>
      <c r="O1" s="125"/>
      <c r="P1" s="125"/>
      <c r="Q1" s="125"/>
      <c r="R1" s="125"/>
      <c r="S1" s="125"/>
      <c r="T1" s="125"/>
      <c r="U1" s="125"/>
      <c r="V1" s="125"/>
      <c r="W1" s="125"/>
      <c r="X1" s="125"/>
    </row>
    <row r="2" spans="1:24" ht="30" customHeight="1" thickBot="1">
      <c r="A2" s="2723" t="s">
        <v>105</v>
      </c>
      <c r="B2" s="2723"/>
      <c r="C2" s="2723"/>
      <c r="D2" s="2723"/>
      <c r="E2" s="2723"/>
      <c r="F2" s="2723"/>
      <c r="G2" s="2723"/>
      <c r="H2" s="2723"/>
      <c r="I2" s="2723"/>
      <c r="J2" s="2723"/>
      <c r="K2" s="2723"/>
      <c r="L2" s="2723"/>
      <c r="M2" s="2723"/>
      <c r="N2" s="2723"/>
      <c r="O2" s="2723"/>
      <c r="P2" s="2723"/>
      <c r="Q2" s="2723"/>
      <c r="R2" s="2723"/>
      <c r="S2" s="2723"/>
      <c r="T2" s="2723"/>
      <c r="U2" s="2723"/>
      <c r="V2" s="2723"/>
      <c r="W2" s="2723"/>
      <c r="X2" s="2723"/>
    </row>
    <row r="3" spans="1:24" ht="25.5" customHeight="1">
      <c r="A3" s="2724" t="s">
        <v>323</v>
      </c>
      <c r="B3" s="2676"/>
      <c r="C3" s="2676"/>
      <c r="D3" s="2677"/>
      <c r="E3" s="2725" t="s">
        <v>106</v>
      </c>
      <c r="F3" s="2726"/>
      <c r="G3" s="2726"/>
      <c r="H3" s="2727" t="s">
        <v>324</v>
      </c>
      <c r="I3" s="2728"/>
      <c r="J3" s="2729"/>
      <c r="K3" s="2730" t="s">
        <v>107</v>
      </c>
      <c r="L3" s="2676"/>
      <c r="M3" s="2680"/>
      <c r="N3" s="846"/>
      <c r="O3" s="2731">
        <v>37778</v>
      </c>
      <c r="P3" s="2731"/>
      <c r="Q3" s="2731"/>
      <c r="R3" s="2731"/>
      <c r="S3" s="2731"/>
      <c r="T3" s="2731"/>
      <c r="U3" s="2731"/>
      <c r="V3" s="2731"/>
      <c r="W3" s="2731"/>
      <c r="X3" s="847"/>
    </row>
    <row r="4" spans="1:24" ht="25.5" customHeight="1">
      <c r="A4" s="2681" t="s">
        <v>108</v>
      </c>
      <c r="B4" s="2665"/>
      <c r="C4" s="2665"/>
      <c r="D4" s="2666"/>
      <c r="E4" s="2711" t="s">
        <v>325</v>
      </c>
      <c r="F4" s="2712"/>
      <c r="G4" s="2712"/>
      <c r="H4" s="2712"/>
      <c r="I4" s="2712"/>
      <c r="J4" s="2712"/>
      <c r="K4" s="2712"/>
      <c r="L4" s="2712"/>
      <c r="M4" s="2712"/>
      <c r="N4" s="2712"/>
      <c r="O4" s="2712"/>
      <c r="P4" s="2712"/>
      <c r="Q4" s="2712"/>
      <c r="R4" s="2712"/>
      <c r="S4" s="2712"/>
      <c r="T4" s="2712"/>
      <c r="U4" s="2712"/>
      <c r="V4" s="2712"/>
      <c r="W4" s="2712"/>
      <c r="X4" s="2713"/>
    </row>
    <row r="5" spans="1:24" ht="25.5" customHeight="1">
      <c r="A5" s="2681"/>
      <c r="B5" s="2665"/>
      <c r="C5" s="2665"/>
      <c r="D5" s="2666"/>
      <c r="E5" s="2714" t="s">
        <v>326</v>
      </c>
      <c r="F5" s="2714"/>
      <c r="G5" s="2714"/>
      <c r="H5" s="506" t="s">
        <v>500</v>
      </c>
      <c r="I5" s="2715"/>
      <c r="J5" s="2715"/>
      <c r="K5" s="2715"/>
      <c r="L5" s="2715"/>
      <c r="M5" s="2715"/>
      <c r="N5" s="2715"/>
      <c r="O5" s="2715"/>
      <c r="P5" s="2715"/>
      <c r="Q5" s="2715"/>
      <c r="R5" s="2715"/>
      <c r="S5" s="2715"/>
      <c r="T5" s="2715"/>
      <c r="U5" s="2715"/>
      <c r="V5" s="2715"/>
      <c r="W5" s="2715"/>
      <c r="X5" s="507" t="s">
        <v>501</v>
      </c>
    </row>
    <row r="6" spans="1:24" ht="25.5" customHeight="1" thickBot="1">
      <c r="A6" s="2716" t="s">
        <v>247</v>
      </c>
      <c r="B6" s="2695"/>
      <c r="C6" s="2695"/>
      <c r="D6" s="2717"/>
      <c r="E6" s="2718" t="str">
        <f>"第50"&amp;入力シート!C3&amp;"-"&amp;入力シート!C4&amp;"号　"&amp;入力シート!C10</f>
        <v>第503-12345-001号　県道博多天神線排水性舗装工事（第２工区）</v>
      </c>
      <c r="F6" s="2719"/>
      <c r="G6" s="2719"/>
      <c r="H6" s="2719"/>
      <c r="I6" s="2719"/>
      <c r="J6" s="2719"/>
      <c r="K6" s="2719"/>
      <c r="L6" s="2719"/>
      <c r="M6" s="2719"/>
      <c r="N6" s="2719"/>
      <c r="O6" s="2719"/>
      <c r="P6" s="2719"/>
      <c r="Q6" s="2719"/>
      <c r="R6" s="2719"/>
      <c r="S6" s="2719"/>
      <c r="T6" s="2719"/>
      <c r="U6" s="2719"/>
      <c r="V6" s="2719"/>
      <c r="W6" s="2719"/>
      <c r="X6" s="2720"/>
    </row>
    <row r="7" spans="1:24">
      <c r="A7" s="127"/>
      <c r="B7" s="128" t="s">
        <v>109</v>
      </c>
      <c r="C7" s="128"/>
      <c r="D7" s="128"/>
      <c r="E7" s="128"/>
      <c r="F7" s="128"/>
      <c r="G7" s="128"/>
      <c r="H7" s="128"/>
      <c r="I7" s="128"/>
      <c r="J7" s="128"/>
      <c r="K7" s="128"/>
      <c r="L7" s="128"/>
      <c r="M7" s="128"/>
      <c r="N7" s="128"/>
      <c r="O7" s="128"/>
      <c r="P7" s="128"/>
      <c r="Q7" s="128"/>
      <c r="R7" s="128"/>
      <c r="S7" s="128"/>
      <c r="T7" s="128"/>
      <c r="U7" s="128"/>
      <c r="V7" s="128"/>
      <c r="W7" s="128"/>
      <c r="X7" s="129"/>
    </row>
    <row r="8" spans="1:24">
      <c r="A8" s="130"/>
      <c r="B8" s="2721" t="s">
        <v>1761</v>
      </c>
      <c r="C8" s="2721"/>
      <c r="D8" s="2721"/>
      <c r="E8" s="2721"/>
      <c r="F8" s="2721"/>
      <c r="G8" s="2721"/>
      <c r="H8" s="2721"/>
      <c r="I8" s="2721"/>
      <c r="J8" s="2721"/>
      <c r="K8" s="2721"/>
      <c r="L8" s="2721"/>
      <c r="M8" s="2721"/>
      <c r="N8" s="2721"/>
      <c r="O8" s="2721"/>
      <c r="P8" s="2721"/>
      <c r="Q8" s="2721"/>
      <c r="R8" s="2721"/>
      <c r="S8" s="2721"/>
      <c r="T8" s="2721"/>
      <c r="U8" s="2721"/>
      <c r="V8" s="2721"/>
      <c r="W8" s="2721"/>
      <c r="X8" s="131"/>
    </row>
    <row r="9" spans="1:24">
      <c r="A9" s="130"/>
      <c r="B9" s="2721"/>
      <c r="C9" s="2721"/>
      <c r="D9" s="2721"/>
      <c r="E9" s="2721"/>
      <c r="F9" s="2721"/>
      <c r="G9" s="2721"/>
      <c r="H9" s="2721"/>
      <c r="I9" s="2721"/>
      <c r="J9" s="2721"/>
      <c r="K9" s="2721"/>
      <c r="L9" s="2721"/>
      <c r="M9" s="2721"/>
      <c r="N9" s="2721"/>
      <c r="O9" s="2721"/>
      <c r="P9" s="2721"/>
      <c r="Q9" s="2721"/>
      <c r="R9" s="2721"/>
      <c r="S9" s="2721"/>
      <c r="T9" s="2721"/>
      <c r="U9" s="2721"/>
      <c r="V9" s="2721"/>
      <c r="W9" s="2721"/>
      <c r="X9" s="131"/>
    </row>
    <row r="10" spans="1:24">
      <c r="A10" s="130"/>
      <c r="B10" s="2721"/>
      <c r="C10" s="2721"/>
      <c r="D10" s="2721"/>
      <c r="E10" s="2721"/>
      <c r="F10" s="2721"/>
      <c r="G10" s="2721"/>
      <c r="H10" s="2721"/>
      <c r="I10" s="2721"/>
      <c r="J10" s="2721"/>
      <c r="K10" s="2721"/>
      <c r="L10" s="2721"/>
      <c r="M10" s="2721"/>
      <c r="N10" s="2721"/>
      <c r="O10" s="2721"/>
      <c r="P10" s="2721"/>
      <c r="Q10" s="2721"/>
      <c r="R10" s="2721"/>
      <c r="S10" s="2721"/>
      <c r="T10" s="2721"/>
      <c r="U10" s="2721"/>
      <c r="V10" s="2721"/>
      <c r="W10" s="2721"/>
      <c r="X10" s="131"/>
    </row>
    <row r="11" spans="1:24">
      <c r="A11" s="130"/>
      <c r="B11" s="2721"/>
      <c r="C11" s="2721"/>
      <c r="D11" s="2721"/>
      <c r="E11" s="2721"/>
      <c r="F11" s="2721"/>
      <c r="G11" s="2721"/>
      <c r="H11" s="2721"/>
      <c r="I11" s="2721"/>
      <c r="J11" s="2721"/>
      <c r="K11" s="2721"/>
      <c r="L11" s="2721"/>
      <c r="M11" s="2721"/>
      <c r="N11" s="2721"/>
      <c r="O11" s="2721"/>
      <c r="P11" s="2721"/>
      <c r="Q11" s="2721"/>
      <c r="R11" s="2721"/>
      <c r="S11" s="2721"/>
      <c r="T11" s="2721"/>
      <c r="U11" s="2721"/>
      <c r="V11" s="2721"/>
      <c r="W11" s="2721"/>
      <c r="X11" s="131"/>
    </row>
    <row r="12" spans="1:24">
      <c r="A12" s="130"/>
      <c r="B12" s="2721"/>
      <c r="C12" s="2721"/>
      <c r="D12" s="2721"/>
      <c r="E12" s="2721"/>
      <c r="F12" s="2721"/>
      <c r="G12" s="2721"/>
      <c r="H12" s="2721"/>
      <c r="I12" s="2721"/>
      <c r="J12" s="2721"/>
      <c r="K12" s="2721"/>
      <c r="L12" s="2721"/>
      <c r="M12" s="2721"/>
      <c r="N12" s="2721"/>
      <c r="O12" s="2721"/>
      <c r="P12" s="2721"/>
      <c r="Q12" s="2721"/>
      <c r="R12" s="2721"/>
      <c r="S12" s="2721"/>
      <c r="T12" s="2721"/>
      <c r="U12" s="2721"/>
      <c r="V12" s="2721"/>
      <c r="W12" s="2721"/>
      <c r="X12" s="131"/>
    </row>
    <row r="13" spans="1:24">
      <c r="A13" s="130"/>
      <c r="B13" s="2721"/>
      <c r="C13" s="2721"/>
      <c r="D13" s="2721"/>
      <c r="E13" s="2721"/>
      <c r="F13" s="2721"/>
      <c r="G13" s="2721"/>
      <c r="H13" s="2721"/>
      <c r="I13" s="2721"/>
      <c r="J13" s="2721"/>
      <c r="K13" s="2721"/>
      <c r="L13" s="2721"/>
      <c r="M13" s="2721"/>
      <c r="N13" s="2721"/>
      <c r="O13" s="2721"/>
      <c r="P13" s="2721"/>
      <c r="Q13" s="2721"/>
      <c r="R13" s="2721"/>
      <c r="S13" s="2721"/>
      <c r="T13" s="2721"/>
      <c r="U13" s="2721"/>
      <c r="V13" s="2721"/>
      <c r="W13" s="2721"/>
      <c r="X13" s="131"/>
    </row>
    <row r="14" spans="1:24">
      <c r="A14" s="130"/>
      <c r="B14" s="2721"/>
      <c r="C14" s="2721"/>
      <c r="D14" s="2721"/>
      <c r="E14" s="2721"/>
      <c r="F14" s="2721"/>
      <c r="G14" s="2721"/>
      <c r="H14" s="2721"/>
      <c r="I14" s="2721"/>
      <c r="J14" s="2721"/>
      <c r="K14" s="2721"/>
      <c r="L14" s="2721"/>
      <c r="M14" s="2721"/>
      <c r="N14" s="2721"/>
      <c r="O14" s="2721"/>
      <c r="P14" s="2721"/>
      <c r="Q14" s="2721"/>
      <c r="R14" s="2721"/>
      <c r="S14" s="2721"/>
      <c r="T14" s="2721"/>
      <c r="U14" s="2721"/>
      <c r="V14" s="2721"/>
      <c r="W14" s="2721"/>
      <c r="X14" s="131"/>
    </row>
    <row r="15" spans="1:24">
      <c r="A15" s="130"/>
      <c r="B15" s="2721"/>
      <c r="C15" s="2721"/>
      <c r="D15" s="2721"/>
      <c r="E15" s="2721"/>
      <c r="F15" s="2721"/>
      <c r="G15" s="2721"/>
      <c r="H15" s="2721"/>
      <c r="I15" s="2721"/>
      <c r="J15" s="2721"/>
      <c r="K15" s="2721"/>
      <c r="L15" s="2721"/>
      <c r="M15" s="2721"/>
      <c r="N15" s="2721"/>
      <c r="O15" s="2721"/>
      <c r="P15" s="2721"/>
      <c r="Q15" s="2721"/>
      <c r="R15" s="2721"/>
      <c r="S15" s="2721"/>
      <c r="T15" s="2721"/>
      <c r="U15" s="2721"/>
      <c r="V15" s="2721"/>
      <c r="W15" s="2721"/>
      <c r="X15" s="131"/>
    </row>
    <row r="16" spans="1:24">
      <c r="A16" s="130"/>
      <c r="B16" s="2721"/>
      <c r="C16" s="2721"/>
      <c r="D16" s="2721"/>
      <c r="E16" s="2721"/>
      <c r="F16" s="2721"/>
      <c r="G16" s="2721"/>
      <c r="H16" s="2721"/>
      <c r="I16" s="2721"/>
      <c r="J16" s="2721"/>
      <c r="K16" s="2721"/>
      <c r="L16" s="2721"/>
      <c r="M16" s="2721"/>
      <c r="N16" s="2721"/>
      <c r="O16" s="2721"/>
      <c r="P16" s="2721"/>
      <c r="Q16" s="2721"/>
      <c r="R16" s="2721"/>
      <c r="S16" s="2721"/>
      <c r="T16" s="2721"/>
      <c r="U16" s="2721"/>
      <c r="V16" s="2721"/>
      <c r="W16" s="2721"/>
      <c r="X16" s="131"/>
    </row>
    <row r="17" spans="1:24">
      <c r="A17" s="130"/>
      <c r="B17" s="2721"/>
      <c r="C17" s="2721"/>
      <c r="D17" s="2721"/>
      <c r="E17" s="2721"/>
      <c r="F17" s="2721"/>
      <c r="G17" s="2721"/>
      <c r="H17" s="2721"/>
      <c r="I17" s="2721"/>
      <c r="J17" s="2721"/>
      <c r="K17" s="2721"/>
      <c r="L17" s="2721"/>
      <c r="M17" s="2721"/>
      <c r="N17" s="2721"/>
      <c r="O17" s="2721"/>
      <c r="P17" s="2721"/>
      <c r="Q17" s="2721"/>
      <c r="R17" s="2721"/>
      <c r="S17" s="2721"/>
      <c r="T17" s="2721"/>
      <c r="U17" s="2721"/>
      <c r="V17" s="2721"/>
      <c r="W17" s="2721"/>
      <c r="X17" s="131"/>
    </row>
    <row r="18" spans="1:24">
      <c r="A18" s="130"/>
      <c r="B18" s="2721"/>
      <c r="C18" s="2721"/>
      <c r="D18" s="2721"/>
      <c r="E18" s="2721"/>
      <c r="F18" s="2721"/>
      <c r="G18" s="2721"/>
      <c r="H18" s="2721"/>
      <c r="I18" s="2721"/>
      <c r="J18" s="2721"/>
      <c r="K18" s="2721"/>
      <c r="L18" s="2721"/>
      <c r="M18" s="2721"/>
      <c r="N18" s="2721"/>
      <c r="O18" s="2721"/>
      <c r="P18" s="2721"/>
      <c r="Q18" s="2721"/>
      <c r="R18" s="2721"/>
      <c r="S18" s="2721"/>
      <c r="T18" s="2721"/>
      <c r="U18" s="2721"/>
      <c r="V18" s="2721"/>
      <c r="W18" s="2721"/>
      <c r="X18" s="131"/>
    </row>
    <row r="19" spans="1:24">
      <c r="A19" s="130"/>
      <c r="B19" s="2721"/>
      <c r="C19" s="2721"/>
      <c r="D19" s="2721"/>
      <c r="E19" s="2721"/>
      <c r="F19" s="2721"/>
      <c r="G19" s="2721"/>
      <c r="H19" s="2721"/>
      <c r="I19" s="2721"/>
      <c r="J19" s="2721"/>
      <c r="K19" s="2721"/>
      <c r="L19" s="2721"/>
      <c r="M19" s="2721"/>
      <c r="N19" s="2721"/>
      <c r="O19" s="2721"/>
      <c r="P19" s="2721"/>
      <c r="Q19" s="2721"/>
      <c r="R19" s="2721"/>
      <c r="S19" s="2721"/>
      <c r="T19" s="2721"/>
      <c r="U19" s="2721"/>
      <c r="V19" s="2721"/>
      <c r="W19" s="2721"/>
      <c r="X19" s="131"/>
    </row>
    <row r="20" spans="1:24">
      <c r="A20" s="130"/>
      <c r="B20" s="2721"/>
      <c r="C20" s="2721"/>
      <c r="D20" s="2721"/>
      <c r="E20" s="2721"/>
      <c r="F20" s="2721"/>
      <c r="G20" s="2721"/>
      <c r="H20" s="2721"/>
      <c r="I20" s="2721"/>
      <c r="J20" s="2721"/>
      <c r="K20" s="2721"/>
      <c r="L20" s="2721"/>
      <c r="M20" s="2721"/>
      <c r="N20" s="2721"/>
      <c r="O20" s="2721"/>
      <c r="P20" s="2721"/>
      <c r="Q20" s="2721"/>
      <c r="R20" s="2721"/>
      <c r="S20" s="2721"/>
      <c r="T20" s="2721"/>
      <c r="U20" s="2721"/>
      <c r="V20" s="2721"/>
      <c r="W20" s="2721"/>
      <c r="X20" s="131"/>
    </row>
    <row r="21" spans="1:24">
      <c r="A21" s="130"/>
      <c r="B21" s="2721"/>
      <c r="C21" s="2721"/>
      <c r="D21" s="2721"/>
      <c r="E21" s="2721"/>
      <c r="F21" s="2721"/>
      <c r="G21" s="2721"/>
      <c r="H21" s="2721"/>
      <c r="I21" s="2721"/>
      <c r="J21" s="2721"/>
      <c r="K21" s="2721"/>
      <c r="L21" s="2721"/>
      <c r="M21" s="2721"/>
      <c r="N21" s="2721"/>
      <c r="O21" s="2721"/>
      <c r="P21" s="2721"/>
      <c r="Q21" s="2721"/>
      <c r="R21" s="2721"/>
      <c r="S21" s="2721"/>
      <c r="T21" s="2721"/>
      <c r="U21" s="2721"/>
      <c r="V21" s="2721"/>
      <c r="W21" s="2721"/>
      <c r="X21" s="131"/>
    </row>
    <row r="22" spans="1:24">
      <c r="A22" s="130"/>
      <c r="B22" s="2721"/>
      <c r="C22" s="2721"/>
      <c r="D22" s="2721"/>
      <c r="E22" s="2721"/>
      <c r="F22" s="2721"/>
      <c r="G22" s="2721"/>
      <c r="H22" s="2721"/>
      <c r="I22" s="2721"/>
      <c r="J22" s="2721"/>
      <c r="K22" s="2721"/>
      <c r="L22" s="2721"/>
      <c r="M22" s="2721"/>
      <c r="N22" s="2721"/>
      <c r="O22" s="2721"/>
      <c r="P22" s="2721"/>
      <c r="Q22" s="2721"/>
      <c r="R22" s="2721"/>
      <c r="S22" s="2721"/>
      <c r="T22" s="2721"/>
      <c r="U22" s="2721"/>
      <c r="V22" s="2721"/>
      <c r="W22" s="2721"/>
      <c r="X22" s="131"/>
    </row>
    <row r="23" spans="1:24">
      <c r="A23" s="130"/>
      <c r="B23" s="2721"/>
      <c r="C23" s="2721"/>
      <c r="D23" s="2721"/>
      <c r="E23" s="2721"/>
      <c r="F23" s="2721"/>
      <c r="G23" s="2721"/>
      <c r="H23" s="2721"/>
      <c r="I23" s="2721"/>
      <c r="J23" s="2721"/>
      <c r="K23" s="2721"/>
      <c r="L23" s="2721"/>
      <c r="M23" s="2721"/>
      <c r="N23" s="2721"/>
      <c r="O23" s="2721"/>
      <c r="P23" s="2721"/>
      <c r="Q23" s="2721"/>
      <c r="R23" s="2721"/>
      <c r="S23" s="2721"/>
      <c r="T23" s="2721"/>
      <c r="U23" s="2721"/>
      <c r="V23" s="2721"/>
      <c r="W23" s="2721"/>
      <c r="X23" s="131"/>
    </row>
    <row r="24" spans="1:24">
      <c r="A24" s="130"/>
      <c r="B24" s="2721"/>
      <c r="C24" s="2721"/>
      <c r="D24" s="2721"/>
      <c r="E24" s="2721"/>
      <c r="F24" s="2721"/>
      <c r="G24" s="2721"/>
      <c r="H24" s="2721"/>
      <c r="I24" s="2721"/>
      <c r="J24" s="2721"/>
      <c r="K24" s="2721"/>
      <c r="L24" s="2721"/>
      <c r="M24" s="2721"/>
      <c r="N24" s="2721"/>
      <c r="O24" s="2721"/>
      <c r="P24" s="2721"/>
      <c r="Q24" s="2721"/>
      <c r="R24" s="2721"/>
      <c r="S24" s="2721"/>
      <c r="T24" s="2721"/>
      <c r="U24" s="2721"/>
      <c r="V24" s="2721"/>
      <c r="W24" s="2721"/>
      <c r="X24" s="131"/>
    </row>
    <row r="25" spans="1:24">
      <c r="A25" s="130"/>
      <c r="B25" s="2721"/>
      <c r="C25" s="2721"/>
      <c r="D25" s="2721"/>
      <c r="E25" s="2721"/>
      <c r="F25" s="2721"/>
      <c r="G25" s="2721"/>
      <c r="H25" s="2721"/>
      <c r="I25" s="2721"/>
      <c r="J25" s="2721"/>
      <c r="K25" s="2721"/>
      <c r="L25" s="2721"/>
      <c r="M25" s="2721"/>
      <c r="N25" s="2721"/>
      <c r="O25" s="2721"/>
      <c r="P25" s="2721"/>
      <c r="Q25" s="2721"/>
      <c r="R25" s="2721"/>
      <c r="S25" s="2721"/>
      <c r="T25" s="2721"/>
      <c r="U25" s="2721"/>
      <c r="V25" s="2721"/>
      <c r="W25" s="2721"/>
      <c r="X25" s="131"/>
    </row>
    <row r="26" spans="1:24" ht="13.8" thickBot="1">
      <c r="A26" s="132"/>
      <c r="B26" s="2693" t="s">
        <v>327</v>
      </c>
      <c r="C26" s="2693"/>
      <c r="D26" s="2693"/>
      <c r="E26" s="2693"/>
      <c r="F26" s="2693"/>
      <c r="G26" s="2693" t="s">
        <v>328</v>
      </c>
      <c r="H26" s="2693"/>
      <c r="I26" s="2693"/>
      <c r="J26" s="2693"/>
      <c r="K26" s="2693"/>
      <c r="L26" s="2722"/>
      <c r="M26" s="2722"/>
      <c r="N26" s="2722"/>
      <c r="O26" s="2722"/>
      <c r="P26" s="2722"/>
      <c r="Q26" s="2722"/>
      <c r="R26" s="2722"/>
      <c r="S26" s="2722"/>
      <c r="T26" s="2722"/>
      <c r="U26" s="2722"/>
      <c r="V26" s="2722"/>
      <c r="W26" s="2722"/>
      <c r="X26" s="133"/>
    </row>
    <row r="27" spans="1:24" ht="15.75" customHeight="1">
      <c r="A27" s="134"/>
      <c r="B27" s="2707" t="s">
        <v>52</v>
      </c>
      <c r="C27" s="2685" t="s">
        <v>110</v>
      </c>
      <c r="D27" s="2685"/>
      <c r="E27" s="2685"/>
      <c r="F27" s="2685"/>
      <c r="G27" s="2709" t="s">
        <v>329</v>
      </c>
      <c r="H27" s="2709"/>
      <c r="I27" s="2685"/>
      <c r="J27" s="2706" t="s">
        <v>330</v>
      </c>
      <c r="K27" s="2706"/>
      <c r="L27" s="2685"/>
      <c r="M27" s="2706" t="s">
        <v>331</v>
      </c>
      <c r="N27" s="2706"/>
      <c r="O27" s="2685"/>
      <c r="P27" s="2706" t="s">
        <v>332</v>
      </c>
      <c r="Q27" s="2706"/>
      <c r="R27" s="2685"/>
      <c r="S27" s="2706" t="s">
        <v>333</v>
      </c>
      <c r="T27" s="2706"/>
      <c r="U27" s="2685" t="s">
        <v>502</v>
      </c>
      <c r="V27" s="2685"/>
      <c r="W27" s="2685"/>
      <c r="X27" s="131"/>
    </row>
    <row r="28" spans="1:24" ht="15.75" customHeight="1">
      <c r="A28" s="2688" t="s">
        <v>334</v>
      </c>
      <c r="B28" s="2698"/>
      <c r="C28" s="2685"/>
      <c r="D28" s="2685"/>
      <c r="E28" s="2685"/>
      <c r="F28" s="2685"/>
      <c r="G28" s="2710"/>
      <c r="H28" s="2710"/>
      <c r="I28" s="2685"/>
      <c r="J28" s="2685"/>
      <c r="K28" s="2685"/>
      <c r="L28" s="2685"/>
      <c r="M28" s="2685"/>
      <c r="N28" s="2685"/>
      <c r="O28" s="2685"/>
      <c r="P28" s="2685"/>
      <c r="Q28" s="2685"/>
      <c r="R28" s="2685"/>
      <c r="S28" s="2685"/>
      <c r="T28" s="2685"/>
      <c r="U28" s="2685"/>
      <c r="V28" s="2685"/>
      <c r="W28" s="2685"/>
      <c r="X28" s="131"/>
    </row>
    <row r="29" spans="1:24" ht="15.75" customHeight="1">
      <c r="A29" s="2688"/>
      <c r="B29" s="2698"/>
      <c r="C29" s="135"/>
      <c r="D29" s="135"/>
      <c r="E29" s="135"/>
      <c r="F29" s="135"/>
      <c r="G29" s="2689" t="s">
        <v>326</v>
      </c>
      <c r="H29" s="2689"/>
      <c r="I29" s="2689"/>
      <c r="J29" s="2690"/>
      <c r="K29" s="2690"/>
      <c r="L29" s="2690"/>
      <c r="M29" s="2690"/>
      <c r="N29" s="2690"/>
      <c r="O29" s="2690"/>
      <c r="P29" s="2690"/>
      <c r="Q29" s="2690"/>
      <c r="R29" s="2690"/>
      <c r="S29" s="2690"/>
      <c r="T29" s="2690"/>
      <c r="U29" s="2690"/>
      <c r="V29" s="2690"/>
      <c r="W29" s="498"/>
      <c r="X29" s="131"/>
    </row>
    <row r="30" spans="1:24" ht="15.75" customHeight="1">
      <c r="A30" s="2688"/>
      <c r="B30" s="2698"/>
      <c r="C30" s="135"/>
      <c r="D30" s="135"/>
      <c r="E30" s="135"/>
      <c r="F30" s="135"/>
      <c r="G30" s="2689"/>
      <c r="H30" s="2689"/>
      <c r="I30" s="2689"/>
      <c r="J30" s="2690"/>
      <c r="K30" s="2690"/>
      <c r="L30" s="2690"/>
      <c r="M30" s="2690"/>
      <c r="N30" s="2690"/>
      <c r="O30" s="2690"/>
      <c r="P30" s="2690"/>
      <c r="Q30" s="2690"/>
      <c r="R30" s="2690"/>
      <c r="S30" s="2690"/>
      <c r="T30" s="2690"/>
      <c r="U30" s="2690"/>
      <c r="V30" s="2690"/>
      <c r="W30" s="498"/>
      <c r="X30" s="131"/>
    </row>
    <row r="31" spans="1:24" ht="15.75" customHeight="1">
      <c r="A31" s="2688"/>
      <c r="B31" s="2698"/>
      <c r="C31" s="135"/>
      <c r="D31" s="135"/>
      <c r="E31" s="135"/>
      <c r="F31" s="135"/>
      <c r="G31" s="2689"/>
      <c r="H31" s="2689"/>
      <c r="I31" s="2689"/>
      <c r="J31" s="2690"/>
      <c r="K31" s="2690"/>
      <c r="L31" s="2690"/>
      <c r="M31" s="2690"/>
      <c r="N31" s="2690"/>
      <c r="O31" s="2690"/>
      <c r="P31" s="2690"/>
      <c r="Q31" s="2690"/>
      <c r="R31" s="2690"/>
      <c r="S31" s="2690"/>
      <c r="T31" s="2690"/>
      <c r="U31" s="2690"/>
      <c r="V31" s="2690"/>
      <c r="W31" s="498"/>
      <c r="X31" s="131"/>
    </row>
    <row r="32" spans="1:24" ht="15.75" customHeight="1">
      <c r="A32" s="136" t="s">
        <v>759</v>
      </c>
      <c r="B32" s="2708"/>
      <c r="C32" s="2702" t="s">
        <v>1124</v>
      </c>
      <c r="D32" s="2703"/>
      <c r="E32" s="2703"/>
      <c r="F32" s="2703"/>
      <c r="G32" s="2703"/>
      <c r="H32" s="2703"/>
      <c r="I32" s="2703"/>
      <c r="J32" s="2703"/>
      <c r="K32" s="2703"/>
      <c r="L32" s="2703"/>
      <c r="M32" s="2703"/>
      <c r="N32" s="2703"/>
      <c r="O32" s="2704" t="s">
        <v>252</v>
      </c>
      <c r="P32" s="2704"/>
      <c r="Q32" s="2705"/>
      <c r="R32" s="2705"/>
      <c r="S32" s="2705"/>
      <c r="T32" s="2705"/>
      <c r="U32" s="2705"/>
      <c r="V32" s="2705"/>
      <c r="W32" s="2705"/>
      <c r="X32" s="137"/>
    </row>
    <row r="33" spans="1:24" ht="15.75" customHeight="1">
      <c r="A33" s="138"/>
      <c r="B33" s="2697" t="s">
        <v>335</v>
      </c>
      <c r="C33" s="2695" t="s">
        <v>110</v>
      </c>
      <c r="D33" s="2695"/>
      <c r="E33" s="2695"/>
      <c r="F33" s="2695"/>
      <c r="G33" s="2700" t="s">
        <v>330</v>
      </c>
      <c r="H33" s="2701"/>
      <c r="I33" s="2695"/>
      <c r="J33" s="2695" t="s">
        <v>331</v>
      </c>
      <c r="K33" s="2695"/>
      <c r="L33" s="2695"/>
      <c r="M33" s="2695" t="s">
        <v>332</v>
      </c>
      <c r="N33" s="2695"/>
      <c r="O33" s="2695"/>
      <c r="P33" s="2695" t="s">
        <v>336</v>
      </c>
      <c r="Q33" s="2695"/>
      <c r="R33" s="2695"/>
      <c r="S33" s="2696" t="s">
        <v>333</v>
      </c>
      <c r="T33" s="2695"/>
      <c r="U33" s="2695" t="s">
        <v>502</v>
      </c>
      <c r="V33" s="2695"/>
      <c r="W33" s="2695"/>
      <c r="X33" s="139"/>
    </row>
    <row r="34" spans="1:24" ht="15.75" customHeight="1">
      <c r="A34" s="2688" t="s">
        <v>337</v>
      </c>
      <c r="B34" s="2698"/>
      <c r="C34" s="2685"/>
      <c r="D34" s="2685"/>
      <c r="E34" s="2685"/>
      <c r="F34" s="2685"/>
      <c r="G34" s="2689"/>
      <c r="H34" s="2689"/>
      <c r="I34" s="2685"/>
      <c r="J34" s="2685"/>
      <c r="K34" s="2685"/>
      <c r="L34" s="2685"/>
      <c r="M34" s="2685"/>
      <c r="N34" s="2685"/>
      <c r="O34" s="2685"/>
      <c r="P34" s="2685"/>
      <c r="Q34" s="2685"/>
      <c r="R34" s="2685"/>
      <c r="S34" s="2685"/>
      <c r="T34" s="2685"/>
      <c r="U34" s="2685"/>
      <c r="V34" s="2685"/>
      <c r="W34" s="2685"/>
      <c r="X34" s="131"/>
    </row>
    <row r="35" spans="1:24" ht="15.75" customHeight="1">
      <c r="A35" s="2688"/>
      <c r="B35" s="2698"/>
      <c r="C35" s="135"/>
      <c r="D35" s="135"/>
      <c r="E35" s="135"/>
      <c r="F35" s="135"/>
      <c r="G35" s="2689" t="s">
        <v>760</v>
      </c>
      <c r="H35" s="2689"/>
      <c r="I35" s="2689"/>
      <c r="J35" s="2690"/>
      <c r="K35" s="2690"/>
      <c r="L35" s="2690"/>
      <c r="M35" s="2690"/>
      <c r="N35" s="2690"/>
      <c r="O35" s="2690"/>
      <c r="P35" s="2690"/>
      <c r="Q35" s="2690"/>
      <c r="R35" s="2690"/>
      <c r="S35" s="2690"/>
      <c r="T35" s="2690"/>
      <c r="U35" s="2690"/>
      <c r="V35" s="2690"/>
      <c r="W35" s="498"/>
      <c r="X35" s="131"/>
    </row>
    <row r="36" spans="1:24" ht="15.75" customHeight="1">
      <c r="A36" s="2688"/>
      <c r="B36" s="2698"/>
      <c r="C36" s="135"/>
      <c r="D36" s="135"/>
      <c r="E36" s="135"/>
      <c r="F36" s="135"/>
      <c r="G36" s="2689"/>
      <c r="H36" s="2689"/>
      <c r="I36" s="2689"/>
      <c r="J36" s="2690"/>
      <c r="K36" s="2690"/>
      <c r="L36" s="2690"/>
      <c r="M36" s="2690"/>
      <c r="N36" s="2690"/>
      <c r="O36" s="2690"/>
      <c r="P36" s="2690"/>
      <c r="Q36" s="2690"/>
      <c r="R36" s="2690"/>
      <c r="S36" s="2690"/>
      <c r="T36" s="2690"/>
      <c r="U36" s="2690"/>
      <c r="V36" s="2690"/>
      <c r="W36" s="498"/>
      <c r="X36" s="131"/>
    </row>
    <row r="37" spans="1:24" ht="15.75" customHeight="1">
      <c r="A37" s="2688"/>
      <c r="B37" s="2698"/>
      <c r="C37" s="135"/>
      <c r="D37" s="135"/>
      <c r="E37" s="135"/>
      <c r="F37" s="135"/>
      <c r="G37" s="2689"/>
      <c r="H37" s="2689"/>
      <c r="I37" s="2689"/>
      <c r="J37" s="2690"/>
      <c r="K37" s="2690"/>
      <c r="L37" s="2690"/>
      <c r="M37" s="2690"/>
      <c r="N37" s="2690"/>
      <c r="O37" s="2690"/>
      <c r="P37" s="2690"/>
      <c r="Q37" s="2690"/>
      <c r="R37" s="2690"/>
      <c r="S37" s="2690"/>
      <c r="T37" s="2690"/>
      <c r="U37" s="2690"/>
      <c r="V37" s="2690"/>
      <c r="W37" s="498"/>
      <c r="X37" s="131"/>
    </row>
    <row r="38" spans="1:24" ht="15.75" customHeight="1" thickBot="1">
      <c r="A38" s="140"/>
      <c r="B38" s="2699"/>
      <c r="C38" s="2691" t="s">
        <v>1125</v>
      </c>
      <c r="D38" s="2692"/>
      <c r="E38" s="2692"/>
      <c r="F38" s="2692"/>
      <c r="G38" s="2692"/>
      <c r="H38" s="2692"/>
      <c r="I38" s="2692"/>
      <c r="J38" s="2692"/>
      <c r="K38" s="2692"/>
      <c r="L38" s="2692"/>
      <c r="M38" s="2692"/>
      <c r="N38" s="2692"/>
      <c r="O38" s="2693" t="s">
        <v>252</v>
      </c>
      <c r="P38" s="2693"/>
      <c r="Q38" s="2694"/>
      <c r="R38" s="2694"/>
      <c r="S38" s="2694"/>
      <c r="T38" s="2694"/>
      <c r="U38" s="2694"/>
      <c r="V38" s="2694"/>
      <c r="W38" s="2694"/>
      <c r="X38" s="133"/>
    </row>
    <row r="39" spans="1:24" ht="13.8" thickBo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row>
    <row r="40" spans="1:24">
      <c r="A40" s="125"/>
      <c r="B40" s="125"/>
      <c r="C40" s="125"/>
      <c r="D40" s="125"/>
      <c r="E40" s="2670" t="s">
        <v>338</v>
      </c>
      <c r="F40" s="2671"/>
      <c r="G40" s="2671"/>
      <c r="H40" s="2674" t="s">
        <v>339</v>
      </c>
      <c r="I40" s="2671"/>
      <c r="J40" s="2671"/>
      <c r="K40" s="2675" t="s">
        <v>1482</v>
      </c>
      <c r="L40" s="2676"/>
      <c r="M40" s="2677"/>
      <c r="N40" s="2389"/>
      <c r="O40" s="2678"/>
      <c r="P40" s="2678"/>
      <c r="Q40" s="125"/>
      <c r="R40" s="2679" t="s">
        <v>340</v>
      </c>
      <c r="S40" s="2676"/>
      <c r="T40" s="2680"/>
      <c r="U40" s="2675" t="s">
        <v>341</v>
      </c>
      <c r="V40" s="2676"/>
      <c r="W40" s="2677"/>
      <c r="X40" s="125"/>
    </row>
    <row r="41" spans="1:24">
      <c r="A41" s="125"/>
      <c r="B41" s="125"/>
      <c r="C41" s="125"/>
      <c r="D41" s="125"/>
      <c r="E41" s="2672"/>
      <c r="F41" s="2673"/>
      <c r="G41" s="2673"/>
      <c r="H41" s="2673"/>
      <c r="I41" s="2673"/>
      <c r="J41" s="2673"/>
      <c r="K41" s="2664"/>
      <c r="L41" s="2665"/>
      <c r="M41" s="2666"/>
      <c r="N41" s="2678"/>
      <c r="O41" s="2678"/>
      <c r="P41" s="2678"/>
      <c r="Q41" s="125"/>
      <c r="R41" s="2681"/>
      <c r="S41" s="2665"/>
      <c r="T41" s="2682"/>
      <c r="U41" s="2664"/>
      <c r="V41" s="2665"/>
      <c r="W41" s="2666"/>
      <c r="X41" s="125"/>
    </row>
    <row r="42" spans="1:24">
      <c r="A42" s="125"/>
      <c r="B42" s="125"/>
      <c r="C42" s="125"/>
      <c r="D42" s="125"/>
      <c r="E42" s="2672"/>
      <c r="F42" s="2673"/>
      <c r="G42" s="2673"/>
      <c r="H42" s="2673"/>
      <c r="I42" s="2673"/>
      <c r="J42" s="2673"/>
      <c r="K42" s="2664"/>
      <c r="L42" s="2665"/>
      <c r="M42" s="2666"/>
      <c r="N42" s="2678"/>
      <c r="O42" s="2678"/>
      <c r="P42" s="2678"/>
      <c r="Q42" s="125"/>
      <c r="R42" s="2681"/>
      <c r="S42" s="2665"/>
      <c r="T42" s="2682"/>
      <c r="U42" s="2664"/>
      <c r="V42" s="2665"/>
      <c r="W42" s="2666"/>
      <c r="X42" s="125"/>
    </row>
    <row r="43" spans="1:24">
      <c r="A43" s="125"/>
      <c r="B43" s="125"/>
      <c r="C43" s="125"/>
      <c r="D43" s="125"/>
      <c r="E43" s="2672"/>
      <c r="F43" s="2673"/>
      <c r="G43" s="2673"/>
      <c r="H43" s="2673"/>
      <c r="I43" s="2673"/>
      <c r="J43" s="2673"/>
      <c r="K43" s="2664"/>
      <c r="L43" s="2665"/>
      <c r="M43" s="2666"/>
      <c r="N43" s="2678"/>
      <c r="O43" s="2678"/>
      <c r="P43" s="2678"/>
      <c r="Q43" s="125"/>
      <c r="R43" s="2681"/>
      <c r="S43" s="2665"/>
      <c r="T43" s="2682"/>
      <c r="U43" s="2664"/>
      <c r="V43" s="2665"/>
      <c r="W43" s="2666"/>
      <c r="X43" s="125"/>
    </row>
    <row r="44" spans="1:24">
      <c r="A44" s="125"/>
      <c r="B44" s="125"/>
      <c r="C44" s="125"/>
      <c r="D44" s="125"/>
      <c r="E44" s="2672"/>
      <c r="F44" s="2673"/>
      <c r="G44" s="2673"/>
      <c r="H44" s="2673"/>
      <c r="I44" s="2673"/>
      <c r="J44" s="2673"/>
      <c r="K44" s="2664"/>
      <c r="L44" s="2665"/>
      <c r="M44" s="2666"/>
      <c r="N44" s="2685"/>
      <c r="O44" s="2685"/>
      <c r="P44" s="2685"/>
      <c r="Q44" s="125"/>
      <c r="R44" s="2681"/>
      <c r="S44" s="2665"/>
      <c r="T44" s="2682"/>
      <c r="U44" s="2664"/>
      <c r="V44" s="2665"/>
      <c r="W44" s="2666"/>
      <c r="X44" s="125"/>
    </row>
    <row r="45" spans="1:24">
      <c r="A45" s="125"/>
      <c r="B45" s="125"/>
      <c r="C45" s="125"/>
      <c r="D45" s="125"/>
      <c r="E45" s="2672"/>
      <c r="F45" s="2673"/>
      <c r="G45" s="2673"/>
      <c r="H45" s="2673"/>
      <c r="I45" s="2673"/>
      <c r="J45" s="2673"/>
      <c r="K45" s="2664"/>
      <c r="L45" s="2665"/>
      <c r="M45" s="2666"/>
      <c r="N45" s="2685"/>
      <c r="O45" s="2685"/>
      <c r="P45" s="2685"/>
      <c r="Q45" s="125"/>
      <c r="R45" s="2681"/>
      <c r="S45" s="2665"/>
      <c r="T45" s="2682"/>
      <c r="U45" s="2664"/>
      <c r="V45" s="2665"/>
      <c r="W45" s="2666"/>
      <c r="X45" s="125"/>
    </row>
    <row r="46" spans="1:24">
      <c r="A46" s="125"/>
      <c r="B46" s="125"/>
      <c r="C46" s="125"/>
      <c r="D46" s="125"/>
      <c r="E46" s="2672"/>
      <c r="F46" s="2673"/>
      <c r="G46" s="2673"/>
      <c r="H46" s="2673"/>
      <c r="I46" s="2673"/>
      <c r="J46" s="2673"/>
      <c r="K46" s="2664"/>
      <c r="L46" s="2665"/>
      <c r="M46" s="2666"/>
      <c r="N46" s="2685"/>
      <c r="O46" s="2685"/>
      <c r="P46" s="2685"/>
      <c r="Q46" s="125"/>
      <c r="R46" s="2681"/>
      <c r="S46" s="2665"/>
      <c r="T46" s="2682"/>
      <c r="U46" s="2664"/>
      <c r="V46" s="2665"/>
      <c r="W46" s="2666"/>
      <c r="X46" s="125"/>
    </row>
    <row r="47" spans="1:24" ht="13.8" thickBot="1">
      <c r="A47" s="125"/>
      <c r="B47" s="125"/>
      <c r="C47" s="125"/>
      <c r="D47" s="125"/>
      <c r="E47" s="2683"/>
      <c r="F47" s="2684"/>
      <c r="G47" s="2684"/>
      <c r="H47" s="2684"/>
      <c r="I47" s="2684"/>
      <c r="J47" s="2684"/>
      <c r="K47" s="2667"/>
      <c r="L47" s="2668"/>
      <c r="M47" s="2669"/>
      <c r="N47" s="2685"/>
      <c r="O47" s="2685"/>
      <c r="P47" s="2685"/>
      <c r="Q47" s="125"/>
      <c r="R47" s="2686"/>
      <c r="S47" s="2668"/>
      <c r="T47" s="2687"/>
      <c r="U47" s="2667"/>
      <c r="V47" s="2668"/>
      <c r="W47" s="2669"/>
      <c r="X47" s="125"/>
    </row>
  </sheetData>
  <mergeCells count="65">
    <mergeCell ref="A2:X2"/>
    <mergeCell ref="A3:D3"/>
    <mergeCell ref="E3:G3"/>
    <mergeCell ref="H3:J3"/>
    <mergeCell ref="K3:M3"/>
    <mergeCell ref="O3:W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C32:N32"/>
    <mergeCell ref="O32:P32"/>
    <mergeCell ref="Q32:W32"/>
    <mergeCell ref="L27:L28"/>
    <mergeCell ref="M27:N28"/>
    <mergeCell ref="O27:O28"/>
    <mergeCell ref="P27:Q28"/>
    <mergeCell ref="R27:R28"/>
    <mergeCell ref="S27:T28"/>
    <mergeCell ref="B27:B32"/>
    <mergeCell ref="A34:A37"/>
    <mergeCell ref="G35:I37"/>
    <mergeCell ref="J35:V37"/>
    <mergeCell ref="C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10"/>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417E7-69AA-4A72-B211-86FF6FBAF779}">
  <sheetPr>
    <pageSetUpPr fitToPage="1"/>
  </sheetPr>
  <dimension ref="B1:G33"/>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1726</v>
      </c>
    </row>
    <row r="2" spans="2:7" ht="24.75" customHeight="1">
      <c r="B2" s="2745" t="s">
        <v>762</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763</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7" t="s">
        <v>764</v>
      </c>
      <c r="C8" s="1257" t="s">
        <v>765</v>
      </c>
      <c r="D8" s="2747" t="s">
        <v>766</v>
      </c>
      <c r="E8" s="2748"/>
      <c r="F8" s="2748"/>
      <c r="G8" s="2749"/>
    </row>
    <row r="9" spans="2:7" ht="21.75" customHeight="1" thickTop="1">
      <c r="B9" s="1260" t="s">
        <v>767</v>
      </c>
      <c r="C9" s="1260" t="s">
        <v>768</v>
      </c>
      <c r="D9" s="2750" t="s">
        <v>769</v>
      </c>
      <c r="E9" s="2750"/>
      <c r="F9" s="2750"/>
      <c r="G9" s="2750"/>
    </row>
    <row r="10" spans="2:7" ht="21.75" customHeight="1">
      <c r="B10" s="1255" t="s">
        <v>767</v>
      </c>
      <c r="C10" s="1255" t="s">
        <v>770</v>
      </c>
      <c r="D10" s="2751" t="s">
        <v>771</v>
      </c>
      <c r="E10" s="2751"/>
      <c r="F10" s="2751"/>
      <c r="G10" s="2751"/>
    </row>
    <row r="11" spans="2:7" ht="21.75" customHeight="1">
      <c r="B11" s="1255" t="s">
        <v>767</v>
      </c>
      <c r="C11" s="1255" t="s">
        <v>772</v>
      </c>
      <c r="D11" s="2751" t="s">
        <v>773</v>
      </c>
      <c r="E11" s="2751"/>
      <c r="F11" s="2751"/>
      <c r="G11" s="2751"/>
    </row>
    <row r="12" spans="2:7" ht="9" customHeight="1">
      <c r="B12" s="1249"/>
      <c r="C12" s="1249"/>
      <c r="D12" s="1249"/>
      <c r="E12" s="1249"/>
      <c r="F12" s="1249"/>
      <c r="G12" s="1249"/>
    </row>
    <row r="13" spans="2:7" ht="19.5" customHeight="1">
      <c r="B13" s="1248" t="s">
        <v>1739</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24" customHeight="1">
      <c r="B17" s="2732" t="s">
        <v>782</v>
      </c>
      <c r="C17" s="2734" t="s">
        <v>783</v>
      </c>
      <c r="D17" s="1273" t="s">
        <v>767</v>
      </c>
      <c r="E17" s="1273" t="s">
        <v>784</v>
      </c>
      <c r="F17" s="1255"/>
      <c r="G17" s="2743" t="s">
        <v>785</v>
      </c>
    </row>
    <row r="18" spans="2:7" ht="24" customHeight="1">
      <c r="B18" s="2742"/>
      <c r="C18" s="2734"/>
      <c r="D18" s="1273" t="s">
        <v>767</v>
      </c>
      <c r="E18" s="1273" t="s">
        <v>786</v>
      </c>
      <c r="F18" s="1255"/>
      <c r="G18" s="2744"/>
    </row>
    <row r="19" spans="2:7" ht="24" customHeight="1">
      <c r="B19" s="2742"/>
      <c r="C19" s="2734"/>
      <c r="D19" s="1273" t="s">
        <v>767</v>
      </c>
      <c r="E19" s="1273" t="s">
        <v>787</v>
      </c>
      <c r="F19" s="1255"/>
      <c r="G19" s="2744"/>
    </row>
    <row r="20" spans="2:7" ht="24" customHeight="1">
      <c r="B20" s="2742"/>
      <c r="C20" s="2734"/>
      <c r="D20" s="1273" t="s">
        <v>767</v>
      </c>
      <c r="E20" s="1273" t="s">
        <v>788</v>
      </c>
      <c r="F20" s="1255"/>
      <c r="G20" s="2744"/>
    </row>
    <row r="21" spans="2:7" ht="24" customHeight="1">
      <c r="B21" s="2733"/>
      <c r="C21" s="2734"/>
      <c r="D21" s="1273" t="s">
        <v>767</v>
      </c>
      <c r="E21" s="1273" t="s">
        <v>789</v>
      </c>
      <c r="F21" s="1255"/>
      <c r="G21" s="2744"/>
    </row>
    <row r="22" spans="2:7" ht="192" customHeight="1">
      <c r="B22" s="2732" t="s">
        <v>767</v>
      </c>
      <c r="C22" s="2734" t="s">
        <v>790</v>
      </c>
      <c r="D22" s="1273" t="s">
        <v>767</v>
      </c>
      <c r="E22" s="1273" t="s">
        <v>791</v>
      </c>
      <c r="F22" s="1274"/>
      <c r="G22" s="1275" t="s">
        <v>1760</v>
      </c>
    </row>
    <row r="23" spans="2:7" ht="95.25" customHeight="1">
      <c r="B23" s="2733"/>
      <c r="C23" s="2734"/>
      <c r="D23" s="1273" t="s">
        <v>767</v>
      </c>
      <c r="E23" s="1273" t="s">
        <v>792</v>
      </c>
      <c r="F23" s="1274"/>
      <c r="G23" s="1275" t="s">
        <v>793</v>
      </c>
    </row>
    <row r="24" spans="2:7" ht="43.5" customHeight="1">
      <c r="B24" s="1262" t="s">
        <v>767</v>
      </c>
      <c r="C24" s="1276" t="s">
        <v>794</v>
      </c>
      <c r="D24" s="2735"/>
      <c r="E24" s="2735"/>
      <c r="F24" s="2735"/>
      <c r="G24" s="1277" t="s">
        <v>795</v>
      </c>
    </row>
    <row r="25" spans="2:7" ht="4.5" customHeight="1">
      <c r="B25" s="1268"/>
      <c r="C25" s="1269"/>
      <c r="D25" s="1268"/>
      <c r="E25" s="1268"/>
      <c r="F25" s="1270"/>
      <c r="G25" s="1271"/>
    </row>
    <row r="26" spans="2:7">
      <c r="B26" s="2736" t="s">
        <v>796</v>
      </c>
      <c r="C26" s="2736"/>
      <c r="D26" s="2736"/>
      <c r="E26" s="2736"/>
      <c r="F26" s="2736"/>
      <c r="G26" s="2736"/>
    </row>
    <row r="27" spans="2:7" ht="3" customHeight="1">
      <c r="B27" s="2736"/>
      <c r="C27" s="2736"/>
      <c r="D27" s="2736"/>
      <c r="E27" s="2736"/>
      <c r="F27" s="2736"/>
      <c r="G27" s="2736"/>
    </row>
    <row r="28" spans="2:7" ht="32.25" customHeight="1">
      <c r="B28" s="2737" t="s">
        <v>797</v>
      </c>
      <c r="C28" s="2737"/>
      <c r="D28" s="2737"/>
      <c r="E28" s="2737"/>
      <c r="F28" s="2737"/>
      <c r="G28" s="2737"/>
    </row>
    <row r="29" spans="2:7" ht="3" customHeight="1">
      <c r="B29" s="1248"/>
    </row>
    <row r="30" spans="2:7">
      <c r="B30" s="1243" t="s">
        <v>798</v>
      </c>
    </row>
    <row r="31" spans="2:7" ht="3" customHeight="1"/>
    <row r="32" spans="2:7">
      <c r="B32" s="1243" t="s">
        <v>799</v>
      </c>
    </row>
    <row r="33" spans="2:2">
      <c r="B33" s="1243" t="s">
        <v>800</v>
      </c>
    </row>
  </sheetData>
  <mergeCells count="18">
    <mergeCell ref="D11:G11"/>
    <mergeCell ref="B2:G2"/>
    <mergeCell ref="B3:G3"/>
    <mergeCell ref="D8:G8"/>
    <mergeCell ref="D9:G9"/>
    <mergeCell ref="D10:G10"/>
    <mergeCell ref="B28:G28"/>
    <mergeCell ref="D14:E14"/>
    <mergeCell ref="D15:E15"/>
    <mergeCell ref="D16:F16"/>
    <mergeCell ref="B17:B21"/>
    <mergeCell ref="C17:C21"/>
    <mergeCell ref="G17:G21"/>
    <mergeCell ref="B22:B23"/>
    <mergeCell ref="C22:C23"/>
    <mergeCell ref="D24:F24"/>
    <mergeCell ref="B26:G26"/>
    <mergeCell ref="B27:G27"/>
  </mergeCells>
  <phoneticPr fontId="10"/>
  <pageMargins left="0.67" right="0.51181102362204722" top="0.38" bottom="0.35433070866141736" header="0.31496062992125984" footer="0.31496062992125984"/>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141B-4C73-49FA-83C2-C07D4A33B605}">
  <sheetPr>
    <pageSetUpPr fitToPage="1"/>
  </sheetPr>
  <dimension ref="B1:G28"/>
  <sheetViews>
    <sheetView workbookViewId="0">
      <selection activeCell="L15" sqref="L15"/>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1726</v>
      </c>
    </row>
    <row r="2" spans="2:7" ht="24.75" customHeight="1">
      <c r="B2" s="2745" t="s">
        <v>1727</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C5" s="1249"/>
      <c r="D5" s="1249"/>
      <c r="E5" s="1249"/>
      <c r="F5" s="1249"/>
      <c r="G5" s="1249"/>
    </row>
    <row r="6" spans="2:7" ht="9" customHeight="1">
      <c r="B6" s="1249"/>
      <c r="C6" s="1249"/>
      <c r="D6" s="1249"/>
      <c r="E6" s="1249"/>
      <c r="F6" s="1249"/>
      <c r="G6" s="1249"/>
    </row>
    <row r="7" spans="2:7" ht="19.5" customHeight="1">
      <c r="B7" s="1248" t="s">
        <v>1728</v>
      </c>
      <c r="C7" s="1251"/>
      <c r="D7" s="1251"/>
      <c r="E7" s="1251"/>
      <c r="F7" s="1248"/>
      <c r="G7" s="1250"/>
    </row>
    <row r="8" spans="2:7" ht="21.75" customHeight="1" thickBot="1">
      <c r="B8" s="1252" t="s">
        <v>764</v>
      </c>
      <c r="C8" s="1252" t="s">
        <v>765</v>
      </c>
      <c r="D8" s="2765" t="s">
        <v>766</v>
      </c>
      <c r="E8" s="2766"/>
      <c r="F8" s="2766"/>
      <c r="G8" s="2767"/>
    </row>
    <row r="9" spans="2:7" ht="21.75" customHeight="1" thickTop="1">
      <c r="B9" s="1253" t="s">
        <v>767</v>
      </c>
      <c r="C9" s="1253" t="s">
        <v>768</v>
      </c>
      <c r="D9" s="2768" t="s">
        <v>846</v>
      </c>
      <c r="E9" s="2768"/>
      <c r="F9" s="2768"/>
      <c r="G9" s="2768"/>
    </row>
    <row r="10" spans="2:7" ht="21.75" customHeight="1">
      <c r="B10" s="1254" t="s">
        <v>767</v>
      </c>
      <c r="C10" s="1254" t="s">
        <v>770</v>
      </c>
      <c r="D10" s="2769" t="s">
        <v>847</v>
      </c>
      <c r="E10" s="2769"/>
      <c r="F10" s="2769"/>
      <c r="G10" s="2769"/>
    </row>
    <row r="11" spans="2:7" ht="21.75" customHeight="1">
      <c r="B11" s="1255" t="s">
        <v>767</v>
      </c>
      <c r="C11" s="1255" t="s">
        <v>772</v>
      </c>
      <c r="D11" s="2751" t="s">
        <v>1729</v>
      </c>
      <c r="E11" s="2751"/>
      <c r="F11" s="2751"/>
      <c r="G11" s="2751"/>
    </row>
    <row r="12" spans="2:7" ht="9" customHeight="1">
      <c r="B12" s="1249"/>
      <c r="C12" s="1249"/>
      <c r="D12" s="1249"/>
      <c r="E12" s="1249"/>
      <c r="F12" s="1249"/>
      <c r="G12" s="1249"/>
    </row>
    <row r="13" spans="2:7" ht="19.5" customHeight="1">
      <c r="B13" s="1248" t="s">
        <v>1730</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48" customHeight="1">
      <c r="B17" s="2732" t="s">
        <v>782</v>
      </c>
      <c r="C17" s="2734" t="s">
        <v>783</v>
      </c>
      <c r="D17" s="2762" t="s">
        <v>767</v>
      </c>
      <c r="E17" s="2762" t="s">
        <v>1731</v>
      </c>
      <c r="F17" s="2764"/>
      <c r="G17" s="2743" t="s">
        <v>1732</v>
      </c>
    </row>
    <row r="18" spans="2:7" ht="48" customHeight="1">
      <c r="B18" s="2733"/>
      <c r="C18" s="2734"/>
      <c r="D18" s="2763"/>
      <c r="E18" s="2763"/>
      <c r="F18" s="2750"/>
      <c r="G18" s="2744"/>
    </row>
    <row r="19" spans="2:7" ht="27" customHeight="1">
      <c r="B19" s="2753" t="s">
        <v>767</v>
      </c>
      <c r="C19" s="2755" t="s">
        <v>790</v>
      </c>
      <c r="D19" s="2756" t="s">
        <v>767</v>
      </c>
      <c r="E19" s="2756" t="s">
        <v>791</v>
      </c>
      <c r="F19" s="2758"/>
      <c r="G19" s="2760"/>
    </row>
    <row r="20" spans="2:7" ht="27" customHeight="1">
      <c r="B20" s="2754"/>
      <c r="C20" s="2755"/>
      <c r="D20" s="2757"/>
      <c r="E20" s="2757"/>
      <c r="F20" s="2759"/>
      <c r="G20" s="2761"/>
    </row>
    <row r="21" spans="2:7" ht="43.5" customHeight="1">
      <c r="B21" s="1265" t="s">
        <v>767</v>
      </c>
      <c r="C21" s="1266" t="s">
        <v>794</v>
      </c>
      <c r="D21" s="2752"/>
      <c r="E21" s="2752"/>
      <c r="F21" s="2752"/>
      <c r="G21" s="1267"/>
    </row>
    <row r="22" spans="2:7" ht="4.5" customHeight="1">
      <c r="B22" s="1268"/>
      <c r="C22" s="1269"/>
      <c r="D22" s="1268"/>
      <c r="E22" s="1268"/>
      <c r="F22" s="1270"/>
      <c r="G22" s="1271"/>
    </row>
    <row r="23" spans="2:7">
      <c r="B23" s="2736" t="s">
        <v>796</v>
      </c>
      <c r="C23" s="2736"/>
      <c r="D23" s="2736"/>
      <c r="E23" s="2736"/>
      <c r="F23" s="2736"/>
      <c r="G23" s="2736"/>
    </row>
    <row r="24" spans="2:7" ht="3" customHeight="1">
      <c r="B24" s="2736"/>
      <c r="C24" s="2736"/>
      <c r="D24" s="2736"/>
      <c r="E24" s="2736"/>
      <c r="F24" s="2736"/>
      <c r="G24" s="2736"/>
    </row>
    <row r="25" spans="2:7" ht="32.25" customHeight="1">
      <c r="B25" s="2737" t="s">
        <v>797</v>
      </c>
      <c r="C25" s="2737"/>
      <c r="D25" s="2737"/>
      <c r="E25" s="2737"/>
      <c r="F25" s="2737"/>
      <c r="G25" s="2737"/>
    </row>
    <row r="26" spans="2:7" ht="3" customHeight="1">
      <c r="B26" s="1248"/>
    </row>
    <row r="27" spans="2:7">
      <c r="B27" s="1243" t="s">
        <v>836</v>
      </c>
    </row>
    <row r="28" spans="2:7" ht="3" customHeight="1"/>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38" bottom="0.35433070866141736" header="0.31496062992125984" footer="0.31496062992125984"/>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F185-C427-4133-B1FC-4B64DD7170E7}">
  <sheetPr>
    <pageSetUpPr fitToPage="1"/>
  </sheetPr>
  <dimension ref="B1:G29"/>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1733</v>
      </c>
    </row>
    <row r="2" spans="2:7" ht="24.75" customHeight="1">
      <c r="B2" s="2745" t="s">
        <v>1734</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1735</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7" t="s">
        <v>764</v>
      </c>
      <c r="C8" s="1257" t="s">
        <v>765</v>
      </c>
      <c r="D8" s="2747" t="s">
        <v>766</v>
      </c>
      <c r="E8" s="2748"/>
      <c r="F8" s="2748"/>
      <c r="G8" s="2749"/>
    </row>
    <row r="9" spans="2:7" ht="21.75" customHeight="1" thickTop="1">
      <c r="B9" s="1253" t="s">
        <v>767</v>
      </c>
      <c r="C9" s="1253" t="s">
        <v>768</v>
      </c>
      <c r="D9" s="2768" t="s">
        <v>1736</v>
      </c>
      <c r="E9" s="2768"/>
      <c r="F9" s="2768"/>
      <c r="G9" s="2768"/>
    </row>
    <row r="10" spans="2:7" ht="21.75" customHeight="1">
      <c r="B10" s="1255" t="s">
        <v>767</v>
      </c>
      <c r="C10" s="1255" t="s">
        <v>770</v>
      </c>
      <c r="D10" s="2751" t="s">
        <v>1737</v>
      </c>
      <c r="E10" s="2751"/>
      <c r="F10" s="2751"/>
      <c r="G10" s="2751"/>
    </row>
    <row r="11" spans="2:7" ht="21.75" customHeight="1">
      <c r="B11" s="1255" t="s">
        <v>767</v>
      </c>
      <c r="C11" s="1255" t="s">
        <v>772</v>
      </c>
      <c r="D11" s="2751" t="s">
        <v>1738</v>
      </c>
      <c r="E11" s="2751"/>
      <c r="F11" s="2751"/>
      <c r="G11" s="2751"/>
    </row>
    <row r="12" spans="2:7" ht="9" customHeight="1">
      <c r="B12" s="1249"/>
      <c r="C12" s="1249"/>
      <c r="D12" s="1249"/>
      <c r="E12" s="1249"/>
      <c r="F12" s="1249"/>
      <c r="G12" s="1249"/>
    </row>
    <row r="13" spans="2:7" ht="19.5" customHeight="1">
      <c r="B13" s="1248" t="s">
        <v>1739</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24" customHeight="1">
      <c r="B17" s="2732" t="s">
        <v>782</v>
      </c>
      <c r="C17" s="2734" t="s">
        <v>783</v>
      </c>
      <c r="D17" s="2762" t="s">
        <v>767</v>
      </c>
      <c r="E17" s="2762" t="s">
        <v>784</v>
      </c>
      <c r="F17" s="2764"/>
      <c r="G17" s="2743" t="s">
        <v>1740</v>
      </c>
    </row>
    <row r="18" spans="2:7" ht="24" customHeight="1">
      <c r="B18" s="2742"/>
      <c r="C18" s="2734"/>
      <c r="D18" s="2770"/>
      <c r="E18" s="2770"/>
      <c r="F18" s="2771"/>
      <c r="G18" s="2744"/>
    </row>
    <row r="19" spans="2:7" ht="24" customHeight="1">
      <c r="B19" s="2742"/>
      <c r="C19" s="2734"/>
      <c r="D19" s="2762" t="s">
        <v>767</v>
      </c>
      <c r="E19" s="2762" t="s">
        <v>1741</v>
      </c>
      <c r="F19" s="2771"/>
      <c r="G19" s="2744"/>
    </row>
    <row r="20" spans="2:7" ht="24" customHeight="1">
      <c r="B20" s="2742"/>
      <c r="C20" s="2734"/>
      <c r="D20" s="2770"/>
      <c r="E20" s="2770"/>
      <c r="F20" s="2771"/>
      <c r="G20" s="2744"/>
    </row>
    <row r="21" spans="2:7" ht="192" customHeight="1">
      <c r="B21" s="1272" t="s">
        <v>767</v>
      </c>
      <c r="C21" s="1263" t="s">
        <v>790</v>
      </c>
      <c r="D21" s="1273" t="s">
        <v>767</v>
      </c>
      <c r="E21" s="1273" t="s">
        <v>791</v>
      </c>
      <c r="F21" s="1274"/>
      <c r="G21" s="1275" t="s">
        <v>1742</v>
      </c>
    </row>
    <row r="22" spans="2:7" ht="43.5" customHeight="1">
      <c r="B22" s="1262" t="s">
        <v>767</v>
      </c>
      <c r="C22" s="1276" t="s">
        <v>794</v>
      </c>
      <c r="D22" s="2735"/>
      <c r="E22" s="2735"/>
      <c r="F22" s="2735"/>
      <c r="G22" s="1277" t="s">
        <v>795</v>
      </c>
    </row>
    <row r="23" spans="2:7" ht="4.5" customHeight="1">
      <c r="B23" s="1268"/>
      <c r="C23" s="1269"/>
      <c r="D23" s="1268"/>
      <c r="E23" s="1268"/>
      <c r="F23" s="1270"/>
      <c r="G23" s="1271"/>
    </row>
    <row r="24" spans="2:7">
      <c r="B24" s="2736" t="s">
        <v>796</v>
      </c>
      <c r="C24" s="2736"/>
      <c r="D24" s="2736"/>
      <c r="E24" s="2736"/>
      <c r="F24" s="2736"/>
      <c r="G24" s="2736"/>
    </row>
    <row r="25" spans="2:7" ht="3" customHeight="1">
      <c r="B25" s="2736"/>
      <c r="C25" s="2736"/>
      <c r="D25" s="2736"/>
      <c r="E25" s="2736"/>
      <c r="F25" s="2736"/>
      <c r="G25" s="2736"/>
    </row>
    <row r="26" spans="2:7" ht="32.25" customHeight="1">
      <c r="B26" s="2737" t="s">
        <v>797</v>
      </c>
      <c r="C26" s="2737"/>
      <c r="D26" s="2737"/>
      <c r="E26" s="2737"/>
      <c r="F26" s="2737"/>
      <c r="G26" s="2737"/>
    </row>
    <row r="27" spans="2:7" ht="3" customHeight="1">
      <c r="B27" s="1248"/>
    </row>
    <row r="28" spans="2:7">
      <c r="B28" s="1243" t="s">
        <v>798</v>
      </c>
    </row>
    <row r="29" spans="2:7" ht="3" customHeight="1"/>
  </sheetData>
  <mergeCells count="21">
    <mergeCell ref="D11:G11"/>
    <mergeCell ref="B2:G2"/>
    <mergeCell ref="B3:G3"/>
    <mergeCell ref="D8:G8"/>
    <mergeCell ref="D9:G9"/>
    <mergeCell ref="D10:G10"/>
    <mergeCell ref="D14:E14"/>
    <mergeCell ref="D15:E15"/>
    <mergeCell ref="D16:F16"/>
    <mergeCell ref="B17:B20"/>
    <mergeCell ref="C17:C20"/>
    <mergeCell ref="D17:D18"/>
    <mergeCell ref="E17:E18"/>
    <mergeCell ref="F17:F20"/>
    <mergeCell ref="B26:G26"/>
    <mergeCell ref="G17:G20"/>
    <mergeCell ref="D19:D20"/>
    <mergeCell ref="E19:E20"/>
    <mergeCell ref="D22:F22"/>
    <mergeCell ref="B24:G24"/>
    <mergeCell ref="B25:G25"/>
  </mergeCells>
  <phoneticPr fontId="10"/>
  <pageMargins left="0.67" right="0.51181102362204722" top="0.38" bottom="0.35433070866141736" header="0.31496062992125984" footer="0.31496062992125984"/>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83DFB-9ACB-48A7-AFE9-E9869AB139CE}">
  <sheetPr>
    <pageSetUpPr fitToPage="1"/>
  </sheetPr>
  <dimension ref="B1:G27"/>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761</v>
      </c>
    </row>
    <row r="2" spans="2:7" ht="24.75" customHeight="1">
      <c r="B2" s="2745" t="s">
        <v>801</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802</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78" t="s">
        <v>764</v>
      </c>
      <c r="C8" s="1257" t="s">
        <v>765</v>
      </c>
      <c r="D8" s="2747" t="s">
        <v>766</v>
      </c>
      <c r="E8" s="2748"/>
      <c r="F8" s="2748"/>
      <c r="G8" s="2749"/>
    </row>
    <row r="9" spans="2:7" ht="21.75" customHeight="1" thickTop="1">
      <c r="B9" s="1253" t="s">
        <v>767</v>
      </c>
      <c r="C9" s="1253" t="s">
        <v>768</v>
      </c>
      <c r="D9" s="2768" t="s">
        <v>803</v>
      </c>
      <c r="E9" s="2768"/>
      <c r="F9" s="2768"/>
      <c r="G9" s="2768"/>
    </row>
    <row r="10" spans="2:7" ht="21.75" customHeight="1">
      <c r="B10" s="1255" t="s">
        <v>767</v>
      </c>
      <c r="C10" s="1255" t="s">
        <v>770</v>
      </c>
      <c r="D10" s="2751" t="s">
        <v>804</v>
      </c>
      <c r="E10" s="2751"/>
      <c r="F10" s="2751"/>
      <c r="G10" s="2751"/>
    </row>
    <row r="11" spans="2:7" ht="21.75" customHeight="1">
      <c r="B11" s="1255" t="s">
        <v>767</v>
      </c>
      <c r="C11" s="1255" t="s">
        <v>772</v>
      </c>
      <c r="D11" s="2751" t="s">
        <v>805</v>
      </c>
      <c r="E11" s="2751"/>
      <c r="F11" s="2751"/>
      <c r="G11" s="2751"/>
    </row>
    <row r="12" spans="2:7" ht="9" customHeight="1">
      <c r="B12" s="1249"/>
      <c r="C12" s="1249"/>
      <c r="D12" s="1249"/>
      <c r="E12" s="1249"/>
      <c r="F12" s="1249"/>
      <c r="G12" s="1249"/>
    </row>
    <row r="13" spans="2:7" ht="19.5" customHeight="1">
      <c r="B13" s="1243" t="s">
        <v>1743</v>
      </c>
      <c r="C13" s="1243"/>
      <c r="D13" s="1243"/>
      <c r="E13" s="1243"/>
    </row>
    <row r="14" spans="2:7" s="1246" customFormat="1" ht="43.5" customHeight="1" thickBot="1">
      <c r="B14" s="1256" t="s">
        <v>764</v>
      </c>
      <c r="C14" s="1256" t="s">
        <v>774</v>
      </c>
      <c r="D14" s="2738" t="s">
        <v>775</v>
      </c>
      <c r="E14" s="2738"/>
      <c r="F14" s="1256" t="s">
        <v>776</v>
      </c>
      <c r="G14" s="1257" t="s">
        <v>777</v>
      </c>
    </row>
    <row r="15" spans="2:7" ht="134.25" customHeight="1" thickTop="1">
      <c r="B15" s="1258" t="s">
        <v>767</v>
      </c>
      <c r="C15" s="1259" t="s">
        <v>778</v>
      </c>
      <c r="D15" s="2739"/>
      <c r="E15" s="2739"/>
      <c r="F15" s="1260"/>
      <c r="G15" s="1261" t="s">
        <v>806</v>
      </c>
    </row>
    <row r="16" spans="2:7" ht="53.1" customHeight="1">
      <c r="B16" s="1262" t="s">
        <v>767</v>
      </c>
      <c r="C16" s="1263" t="s">
        <v>780</v>
      </c>
      <c r="D16" s="2740"/>
      <c r="E16" s="2740"/>
      <c r="F16" s="2741"/>
      <c r="G16" s="1264" t="s">
        <v>781</v>
      </c>
    </row>
    <row r="17" spans="2:7" ht="38.25" customHeight="1">
      <c r="B17" s="2732" t="s">
        <v>782</v>
      </c>
      <c r="C17" s="2734" t="s">
        <v>783</v>
      </c>
      <c r="D17" s="2762" t="s">
        <v>767</v>
      </c>
      <c r="E17" s="2762" t="s">
        <v>807</v>
      </c>
      <c r="F17" s="2764"/>
      <c r="G17" s="2743" t="s">
        <v>808</v>
      </c>
    </row>
    <row r="18" spans="2:7" ht="38.25" customHeight="1">
      <c r="B18" s="2733"/>
      <c r="C18" s="2734"/>
      <c r="D18" s="2763"/>
      <c r="E18" s="2763"/>
      <c r="F18" s="2750"/>
      <c r="G18" s="2744"/>
    </row>
    <row r="19" spans="2:7" ht="67.5" customHeight="1">
      <c r="B19" s="2732" t="s">
        <v>767</v>
      </c>
      <c r="C19" s="2734" t="s">
        <v>790</v>
      </c>
      <c r="D19" s="2762" t="s">
        <v>767</v>
      </c>
      <c r="E19" s="2762" t="s">
        <v>791</v>
      </c>
      <c r="F19" s="2773"/>
      <c r="G19" s="2775" t="s">
        <v>809</v>
      </c>
    </row>
    <row r="20" spans="2:7" ht="67.5" customHeight="1">
      <c r="B20" s="2733"/>
      <c r="C20" s="2734"/>
      <c r="D20" s="2763"/>
      <c r="E20" s="2763"/>
      <c r="F20" s="2774"/>
      <c r="G20" s="2776"/>
    </row>
    <row r="21" spans="2:7" ht="53.1" customHeight="1">
      <c r="B21" s="1262" t="s">
        <v>767</v>
      </c>
      <c r="C21" s="1276" t="s">
        <v>794</v>
      </c>
      <c r="D21" s="2735"/>
      <c r="E21" s="2735"/>
      <c r="F21" s="2735"/>
      <c r="G21" s="1277" t="s">
        <v>795</v>
      </c>
    </row>
    <row r="22" spans="2:7">
      <c r="B22" s="1268"/>
      <c r="C22" s="1269"/>
      <c r="D22" s="1268"/>
      <c r="E22" s="1268"/>
      <c r="F22" s="1270"/>
      <c r="G22" s="1271"/>
    </row>
    <row r="23" spans="2:7">
      <c r="B23" s="2736" t="s">
        <v>796</v>
      </c>
      <c r="C23" s="2736"/>
      <c r="D23" s="2736"/>
      <c r="E23" s="2736"/>
      <c r="F23" s="2736"/>
      <c r="G23" s="2736"/>
    </row>
    <row r="24" spans="2:7">
      <c r="B24" s="2736"/>
      <c r="C24" s="2736"/>
      <c r="D24" s="2736"/>
      <c r="E24" s="2736"/>
      <c r="F24" s="2736"/>
      <c r="G24" s="2736"/>
    </row>
    <row r="25" spans="2:7" ht="37.5" customHeight="1">
      <c r="B25" s="2737" t="s">
        <v>797</v>
      </c>
      <c r="C25" s="2772"/>
      <c r="D25" s="2772"/>
      <c r="E25" s="2772"/>
      <c r="F25" s="2772"/>
      <c r="G25" s="2772"/>
    </row>
    <row r="26" spans="2:7">
      <c r="B26" s="1248"/>
    </row>
    <row r="27" spans="2:7">
      <c r="B27" s="1243" t="s">
        <v>798</v>
      </c>
    </row>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72"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4"/>
  </sheetPr>
  <dimension ref="A1:H35"/>
  <sheetViews>
    <sheetView view="pageBreakPreview" zoomScaleNormal="115" zoomScaleSheetLayoutView="100" workbookViewId="0">
      <selection activeCell="G13" sqref="G13"/>
    </sheetView>
  </sheetViews>
  <sheetFormatPr defaultColWidth="9" defaultRowHeight="13.2"/>
  <cols>
    <col min="1" max="1" width="14.6640625" style="41" customWidth="1"/>
    <col min="2" max="2" width="9" style="41"/>
    <col min="3" max="3" width="50.6640625" style="41" customWidth="1"/>
    <col min="4" max="4" width="64.33203125" style="41" customWidth="1"/>
    <col min="5" max="6" width="9" style="41"/>
    <col min="7" max="7" width="15" style="41" bestFit="1" customWidth="1"/>
    <col min="8" max="16384" width="9" style="41"/>
  </cols>
  <sheetData>
    <row r="1" spans="1:8" ht="24" customHeight="1" thickBot="1">
      <c r="A1" s="366" t="s">
        <v>75</v>
      </c>
      <c r="D1" s="835"/>
    </row>
    <row r="2" spans="1:8" ht="21.75" customHeight="1" thickTop="1">
      <c r="A2" s="87" t="s">
        <v>30</v>
      </c>
      <c r="B2" s="367" t="s">
        <v>32</v>
      </c>
      <c r="C2" s="368" t="s">
        <v>31</v>
      </c>
      <c r="D2" s="369" t="s">
        <v>29</v>
      </c>
    </row>
    <row r="3" spans="1:8" ht="15" customHeight="1">
      <c r="A3" s="370" t="s">
        <v>610</v>
      </c>
      <c r="B3" s="371"/>
      <c r="C3" s="380">
        <v>3</v>
      </c>
      <c r="D3" s="372" t="s">
        <v>617</v>
      </c>
    </row>
    <row r="4" spans="1:8" ht="15" customHeight="1">
      <c r="A4" s="370" t="s">
        <v>96</v>
      </c>
      <c r="B4" s="371"/>
      <c r="C4" s="381" t="s">
        <v>621</v>
      </c>
      <c r="D4" s="372" t="s">
        <v>620</v>
      </c>
    </row>
    <row r="5" spans="1:8" ht="15" customHeight="1">
      <c r="A5" s="370" t="s">
        <v>611</v>
      </c>
      <c r="B5" s="371"/>
      <c r="C5" s="381" t="s">
        <v>622</v>
      </c>
      <c r="D5" s="372"/>
    </row>
    <row r="6" spans="1:8" ht="15" customHeight="1">
      <c r="A6" s="370" t="s">
        <v>635</v>
      </c>
      <c r="B6" s="371"/>
      <c r="C6" s="381" t="s">
        <v>636</v>
      </c>
      <c r="D6" s="372"/>
    </row>
    <row r="7" spans="1:8" ht="15" customHeight="1">
      <c r="A7" s="370" t="s">
        <v>19</v>
      </c>
      <c r="B7" s="371"/>
      <c r="C7" s="381" t="s">
        <v>623</v>
      </c>
      <c r="D7" s="372"/>
    </row>
    <row r="8" spans="1:8" ht="15" customHeight="1">
      <c r="A8" s="370" t="s">
        <v>1155</v>
      </c>
      <c r="B8" s="371"/>
      <c r="C8" s="381" t="s">
        <v>91</v>
      </c>
      <c r="D8" s="372"/>
    </row>
    <row r="9" spans="1:8" ht="15" customHeight="1">
      <c r="A9" s="370" t="s">
        <v>88</v>
      </c>
      <c r="B9" s="371"/>
      <c r="C9" s="382" t="s">
        <v>624</v>
      </c>
      <c r="D9" s="372" t="s">
        <v>33</v>
      </c>
    </row>
    <row r="10" spans="1:8" ht="15" customHeight="1">
      <c r="A10" s="370" t="s">
        <v>82</v>
      </c>
      <c r="B10" s="371"/>
      <c r="C10" s="383" t="s">
        <v>625</v>
      </c>
      <c r="D10" s="372" t="s">
        <v>34</v>
      </c>
    </row>
    <row r="11" spans="1:8" ht="15" customHeight="1">
      <c r="A11" s="370" t="s">
        <v>104</v>
      </c>
      <c r="B11" s="371"/>
      <c r="C11" s="382" t="s">
        <v>626</v>
      </c>
      <c r="D11" s="372" t="s">
        <v>36</v>
      </c>
    </row>
    <row r="12" spans="1:8" ht="15" customHeight="1">
      <c r="A12" s="370" t="s">
        <v>83</v>
      </c>
      <c r="B12" s="371"/>
      <c r="C12" s="382" t="s">
        <v>627</v>
      </c>
      <c r="D12" s="372" t="s">
        <v>35</v>
      </c>
      <c r="F12" s="492"/>
      <c r="G12" s="492"/>
      <c r="H12" s="492"/>
    </row>
    <row r="13" spans="1:8" ht="15" customHeight="1">
      <c r="A13" s="373" t="s">
        <v>84</v>
      </c>
      <c r="B13" s="371" t="s">
        <v>89</v>
      </c>
      <c r="C13" s="384">
        <v>44378</v>
      </c>
      <c r="D13" s="374" t="s">
        <v>637</v>
      </c>
      <c r="F13" s="492"/>
      <c r="G13" s="493">
        <f>C13</f>
        <v>44378</v>
      </c>
      <c r="H13" s="492"/>
    </row>
    <row r="14" spans="1:8" ht="15" customHeight="1">
      <c r="A14" s="375"/>
      <c r="B14" s="371" t="s">
        <v>79</v>
      </c>
      <c r="C14" s="384">
        <v>44379</v>
      </c>
      <c r="D14" s="374" t="s">
        <v>638</v>
      </c>
      <c r="F14" s="492"/>
      <c r="G14" s="492"/>
      <c r="H14" s="492"/>
    </row>
    <row r="15" spans="1:8" ht="15" customHeight="1">
      <c r="A15" s="376"/>
      <c r="B15" s="371" t="s">
        <v>80</v>
      </c>
      <c r="C15" s="384">
        <v>44466</v>
      </c>
      <c r="D15" s="374" t="s">
        <v>639</v>
      </c>
    </row>
    <row r="16" spans="1:8" ht="15" customHeight="1">
      <c r="A16" s="373" t="s">
        <v>85</v>
      </c>
      <c r="B16" s="371" t="s">
        <v>77</v>
      </c>
      <c r="C16" s="382" t="s">
        <v>94</v>
      </c>
      <c r="D16" s="372"/>
    </row>
    <row r="17" spans="1:4" ht="15" customHeight="1">
      <c r="A17" s="375"/>
      <c r="B17" s="371" t="s">
        <v>78</v>
      </c>
      <c r="C17" s="384">
        <v>25934</v>
      </c>
      <c r="D17" s="374" t="s">
        <v>609</v>
      </c>
    </row>
    <row r="18" spans="1:4" ht="15" customHeight="1">
      <c r="A18" s="375"/>
      <c r="B18" s="371" t="s">
        <v>607</v>
      </c>
      <c r="C18" s="382" t="s">
        <v>628</v>
      </c>
      <c r="D18" s="372"/>
    </row>
    <row r="19" spans="1:4" ht="15" customHeight="1">
      <c r="A19" s="376"/>
      <c r="B19" s="371" t="s">
        <v>81</v>
      </c>
      <c r="C19" s="382" t="s">
        <v>90</v>
      </c>
      <c r="D19" s="372" t="s">
        <v>612</v>
      </c>
    </row>
    <row r="20" spans="1:4" ht="15" customHeight="1">
      <c r="A20" s="373" t="s">
        <v>86</v>
      </c>
      <c r="B20" s="371" t="s">
        <v>77</v>
      </c>
      <c r="C20" s="382" t="s">
        <v>95</v>
      </c>
      <c r="D20" s="372" t="s">
        <v>47</v>
      </c>
    </row>
    <row r="21" spans="1:4" ht="15" customHeight="1">
      <c r="A21" s="375" t="s">
        <v>1066</v>
      </c>
      <c r="B21" s="371" t="s">
        <v>78</v>
      </c>
      <c r="C21" s="384">
        <v>26331</v>
      </c>
      <c r="D21" s="372" t="s">
        <v>47</v>
      </c>
    </row>
    <row r="22" spans="1:4" ht="15" customHeight="1">
      <c r="A22" s="375" t="s">
        <v>1067</v>
      </c>
      <c r="B22" s="371" t="s">
        <v>607</v>
      </c>
      <c r="C22" s="382" t="s">
        <v>628</v>
      </c>
      <c r="D22" s="372" t="s">
        <v>47</v>
      </c>
    </row>
    <row r="23" spans="1:4" ht="15" customHeight="1">
      <c r="A23" s="376"/>
      <c r="B23" s="371" t="s">
        <v>81</v>
      </c>
      <c r="C23" s="382" t="s">
        <v>629</v>
      </c>
      <c r="D23" s="372" t="s">
        <v>47</v>
      </c>
    </row>
    <row r="24" spans="1:4" ht="15" customHeight="1">
      <c r="A24" s="370" t="s">
        <v>87</v>
      </c>
      <c r="B24" s="371" t="s">
        <v>92</v>
      </c>
      <c r="C24" s="385">
        <v>13000000</v>
      </c>
      <c r="D24" s="372"/>
    </row>
    <row r="25" spans="1:4" ht="15" customHeight="1">
      <c r="A25" s="373" t="s">
        <v>93</v>
      </c>
      <c r="B25" s="371" t="s">
        <v>76</v>
      </c>
      <c r="C25" s="382" t="s">
        <v>630</v>
      </c>
      <c r="D25" s="372"/>
    </row>
    <row r="26" spans="1:4" ht="15" customHeight="1">
      <c r="A26" s="375"/>
      <c r="B26" s="371" t="s">
        <v>20</v>
      </c>
      <c r="C26" s="382" t="s">
        <v>631</v>
      </c>
      <c r="D26" s="372"/>
    </row>
    <row r="27" spans="1:4" ht="15" customHeight="1">
      <c r="A27" s="375"/>
      <c r="B27" s="371" t="s">
        <v>21</v>
      </c>
      <c r="C27" s="382" t="s">
        <v>632</v>
      </c>
      <c r="D27" s="372"/>
    </row>
    <row r="28" spans="1:4" ht="15" customHeight="1">
      <c r="A28" s="375"/>
      <c r="B28" s="371" t="s">
        <v>22</v>
      </c>
      <c r="C28" s="381" t="s">
        <v>623</v>
      </c>
      <c r="D28" s="372"/>
    </row>
    <row r="29" spans="1:4" ht="15" customHeight="1" thickBot="1">
      <c r="A29" s="376"/>
      <c r="B29" s="371" t="s">
        <v>23</v>
      </c>
      <c r="C29" s="386" t="s">
        <v>633</v>
      </c>
      <c r="D29" s="372"/>
    </row>
    <row r="30" spans="1:4" s="377" customFormat="1" ht="15" thickTop="1">
      <c r="A30" s="377" t="s">
        <v>39</v>
      </c>
    </row>
    <row r="31" spans="1:4" s="377" customFormat="1" ht="14.4">
      <c r="A31" s="377" t="s">
        <v>37</v>
      </c>
    </row>
    <row r="32" spans="1:4" ht="14.4">
      <c r="A32" s="377" t="s">
        <v>38</v>
      </c>
    </row>
    <row r="33" spans="1:1" ht="14.4">
      <c r="A33" s="377"/>
    </row>
    <row r="34" spans="1:1" ht="14.4">
      <c r="A34" s="377"/>
    </row>
    <row r="35" spans="1:1" ht="14.4">
      <c r="A35" s="377"/>
    </row>
  </sheetData>
  <phoneticPr fontId="10"/>
  <printOptions horizontalCentered="1" verticalCentered="1"/>
  <pageMargins left="0.39370078740157483" right="0.39370078740157483" top="0.78740157480314965" bottom="0.39370078740157483" header="0" footer="0"/>
  <pageSetup paperSize="9" scale="7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BBDCB-F8E3-483A-A04D-490BA3181508}">
  <sheetPr>
    <pageSetUpPr fitToPage="1"/>
  </sheetPr>
  <dimension ref="B1:G27"/>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761</v>
      </c>
    </row>
    <row r="2" spans="2:7" ht="24.75" customHeight="1">
      <c r="B2" s="2745" t="s">
        <v>810</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811</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78" t="s">
        <v>764</v>
      </c>
      <c r="C8" s="1257" t="s">
        <v>765</v>
      </c>
      <c r="D8" s="2747" t="s">
        <v>766</v>
      </c>
      <c r="E8" s="2748"/>
      <c r="F8" s="2748"/>
      <c r="G8" s="2749"/>
    </row>
    <row r="9" spans="2:7" ht="21.75" customHeight="1" thickTop="1">
      <c r="B9" s="1253" t="s">
        <v>767</v>
      </c>
      <c r="C9" s="1253" t="s">
        <v>768</v>
      </c>
      <c r="D9" s="2768" t="s">
        <v>812</v>
      </c>
      <c r="E9" s="2768"/>
      <c r="F9" s="2768"/>
      <c r="G9" s="2768"/>
    </row>
    <row r="10" spans="2:7" ht="21.75" customHeight="1">
      <c r="B10" s="1255" t="s">
        <v>767</v>
      </c>
      <c r="C10" s="1255" t="s">
        <v>770</v>
      </c>
      <c r="D10" s="2751" t="s">
        <v>813</v>
      </c>
      <c r="E10" s="2751"/>
      <c r="F10" s="2751"/>
      <c r="G10" s="2751"/>
    </row>
    <row r="11" spans="2:7" ht="21.75" customHeight="1">
      <c r="B11" s="1255" t="s">
        <v>767</v>
      </c>
      <c r="C11" s="1255" t="s">
        <v>772</v>
      </c>
      <c r="D11" s="2751" t="s">
        <v>814</v>
      </c>
      <c r="E11" s="2751"/>
      <c r="F11" s="2751"/>
      <c r="G11" s="2751"/>
    </row>
    <row r="12" spans="2:7" ht="9" customHeight="1">
      <c r="B12" s="1249"/>
      <c r="C12" s="1249"/>
      <c r="D12" s="1249"/>
      <c r="E12" s="1249"/>
      <c r="F12" s="1249"/>
      <c r="G12" s="1249"/>
    </row>
    <row r="13" spans="2:7" ht="19.5" customHeight="1">
      <c r="B13" s="1243" t="s">
        <v>1744</v>
      </c>
      <c r="C13" s="1243"/>
      <c r="D13" s="1243"/>
      <c r="E13" s="1243"/>
    </row>
    <row r="14" spans="2:7" s="1246" customFormat="1" ht="43.5" customHeight="1" thickBot="1">
      <c r="B14" s="1256" t="s">
        <v>764</v>
      </c>
      <c r="C14" s="1256" t="s">
        <v>774</v>
      </c>
      <c r="D14" s="2738" t="s">
        <v>775</v>
      </c>
      <c r="E14" s="2738"/>
      <c r="F14" s="1256" t="s">
        <v>776</v>
      </c>
      <c r="G14" s="1257" t="s">
        <v>777</v>
      </c>
    </row>
    <row r="15" spans="2:7" ht="112.5" customHeight="1" thickTop="1">
      <c r="B15" s="1258" t="s">
        <v>767</v>
      </c>
      <c r="C15" s="1259" t="s">
        <v>778</v>
      </c>
      <c r="D15" s="2739"/>
      <c r="E15" s="2739"/>
      <c r="F15" s="1260"/>
      <c r="G15" s="1261" t="s">
        <v>815</v>
      </c>
    </row>
    <row r="16" spans="2:7" ht="53.1" customHeight="1">
      <c r="B16" s="1262" t="s">
        <v>767</v>
      </c>
      <c r="C16" s="1263" t="s">
        <v>780</v>
      </c>
      <c r="D16" s="2740"/>
      <c r="E16" s="2740"/>
      <c r="F16" s="2741"/>
      <c r="G16" s="1264" t="s">
        <v>781</v>
      </c>
    </row>
    <row r="17" spans="2:7" ht="39.75" customHeight="1">
      <c r="B17" s="2732" t="s">
        <v>782</v>
      </c>
      <c r="C17" s="2734" t="s">
        <v>783</v>
      </c>
      <c r="D17" s="2762" t="s">
        <v>767</v>
      </c>
      <c r="E17" s="2762" t="s">
        <v>816</v>
      </c>
      <c r="F17" s="2764"/>
      <c r="G17" s="2743" t="s">
        <v>817</v>
      </c>
    </row>
    <row r="18" spans="2:7" ht="39.75" customHeight="1">
      <c r="B18" s="2733"/>
      <c r="C18" s="2734"/>
      <c r="D18" s="2763"/>
      <c r="E18" s="2763"/>
      <c r="F18" s="2750"/>
      <c r="G18" s="2744"/>
    </row>
    <row r="19" spans="2:7" ht="58.5" customHeight="1">
      <c r="B19" s="2732" t="s">
        <v>767</v>
      </c>
      <c r="C19" s="2734" t="s">
        <v>790</v>
      </c>
      <c r="D19" s="2762" t="s">
        <v>767</v>
      </c>
      <c r="E19" s="2762" t="s">
        <v>791</v>
      </c>
      <c r="F19" s="2773"/>
      <c r="G19" s="2775" t="s">
        <v>818</v>
      </c>
    </row>
    <row r="20" spans="2:7" ht="58.5" customHeight="1">
      <c r="B20" s="2733"/>
      <c r="C20" s="2734"/>
      <c r="D20" s="2763"/>
      <c r="E20" s="2763"/>
      <c r="F20" s="2774"/>
      <c r="G20" s="2776"/>
    </row>
    <row r="21" spans="2:7" ht="53.1" customHeight="1">
      <c r="B21" s="1262" t="s">
        <v>767</v>
      </c>
      <c r="C21" s="1276" t="s">
        <v>794</v>
      </c>
      <c r="D21" s="2735"/>
      <c r="E21" s="2735"/>
      <c r="F21" s="2735"/>
      <c r="G21" s="1277" t="s">
        <v>795</v>
      </c>
    </row>
    <row r="22" spans="2:7">
      <c r="B22" s="1268"/>
      <c r="C22" s="1269"/>
      <c r="D22" s="1268"/>
      <c r="E22" s="1268"/>
      <c r="F22" s="1270"/>
      <c r="G22" s="1271"/>
    </row>
    <row r="23" spans="2:7">
      <c r="B23" s="2736" t="s">
        <v>796</v>
      </c>
      <c r="C23" s="2736"/>
      <c r="D23" s="2736"/>
      <c r="E23" s="2736"/>
      <c r="F23" s="2736"/>
      <c r="G23" s="2736"/>
    </row>
    <row r="24" spans="2:7">
      <c r="B24" s="2736"/>
      <c r="C24" s="2736"/>
      <c r="D24" s="2736"/>
      <c r="E24" s="2736"/>
      <c r="F24" s="2736"/>
      <c r="G24" s="2736"/>
    </row>
    <row r="25" spans="2:7" ht="37.5" customHeight="1">
      <c r="B25" s="2737" t="s">
        <v>797</v>
      </c>
      <c r="C25" s="2772"/>
      <c r="D25" s="2772"/>
      <c r="E25" s="2772"/>
      <c r="F25" s="2772"/>
      <c r="G25" s="2772"/>
    </row>
    <row r="26" spans="2:7">
      <c r="B26" s="1248"/>
    </row>
    <row r="27" spans="2:7">
      <c r="B27" s="1243" t="s">
        <v>798</v>
      </c>
    </row>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72" bottom="0.35433070866141736" header="0.31496062992125984" footer="0.31496062992125984"/>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E19C-2E68-4DCE-94A5-B98EF7034862}">
  <sheetPr>
    <pageSetUpPr fitToPage="1"/>
  </sheetPr>
  <dimension ref="B1:G28"/>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1726</v>
      </c>
    </row>
    <row r="2" spans="2:7" ht="24.75" customHeight="1">
      <c r="B2" s="2745" t="s">
        <v>848</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2" t="s">
        <v>764</v>
      </c>
      <c r="C8" s="1252" t="s">
        <v>765</v>
      </c>
      <c r="D8" s="2765" t="s">
        <v>766</v>
      </c>
      <c r="E8" s="2766"/>
      <c r="F8" s="2766"/>
      <c r="G8" s="2767"/>
    </row>
    <row r="9" spans="2:7" ht="21.75" customHeight="1" thickTop="1">
      <c r="B9" s="1253" t="s">
        <v>767</v>
      </c>
      <c r="C9" s="1253" t="s">
        <v>768</v>
      </c>
      <c r="D9" s="2768" t="s">
        <v>849</v>
      </c>
      <c r="E9" s="2768"/>
      <c r="F9" s="2768"/>
      <c r="G9" s="2768"/>
    </row>
    <row r="10" spans="2:7" ht="21.75" customHeight="1">
      <c r="B10" s="1255" t="s">
        <v>767</v>
      </c>
      <c r="C10" s="1255" t="s">
        <v>770</v>
      </c>
      <c r="D10" s="2751" t="s">
        <v>850</v>
      </c>
      <c r="E10" s="2751"/>
      <c r="F10" s="2751"/>
      <c r="G10" s="2751"/>
    </row>
    <row r="11" spans="2:7" ht="21.75" customHeight="1">
      <c r="B11" s="1254" t="s">
        <v>767</v>
      </c>
      <c r="C11" s="1254" t="s">
        <v>772</v>
      </c>
      <c r="D11" s="2769" t="s">
        <v>851</v>
      </c>
      <c r="E11" s="2769"/>
      <c r="F11" s="2769"/>
      <c r="G11" s="2769"/>
    </row>
    <row r="12" spans="2:7" ht="9" customHeight="1">
      <c r="B12" s="1249"/>
      <c r="C12" s="1249"/>
      <c r="D12" s="1249"/>
      <c r="E12" s="1249"/>
      <c r="F12" s="1249"/>
      <c r="G12" s="1249"/>
    </row>
    <row r="13" spans="2:7" ht="19.5" customHeight="1">
      <c r="B13" s="1248" t="s">
        <v>1745</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24" customHeight="1">
      <c r="B17" s="2753" t="s">
        <v>782</v>
      </c>
      <c r="C17" s="2755" t="s">
        <v>783</v>
      </c>
      <c r="D17" s="2756"/>
      <c r="E17" s="2756"/>
      <c r="F17" s="2779"/>
      <c r="G17" s="2777"/>
    </row>
    <row r="18" spans="2:7" ht="24" customHeight="1">
      <c r="B18" s="2754"/>
      <c r="C18" s="2755"/>
      <c r="D18" s="2757"/>
      <c r="E18" s="2757"/>
      <c r="F18" s="2768"/>
      <c r="G18" s="2778"/>
    </row>
    <row r="19" spans="2:7" ht="80.25" customHeight="1">
      <c r="B19" s="2732" t="s">
        <v>767</v>
      </c>
      <c r="C19" s="2734" t="s">
        <v>790</v>
      </c>
      <c r="D19" s="2762" t="s">
        <v>767</v>
      </c>
      <c r="E19" s="2762" t="s">
        <v>791</v>
      </c>
      <c r="F19" s="2773"/>
      <c r="G19" s="2775" t="s">
        <v>852</v>
      </c>
    </row>
    <row r="20" spans="2:7" ht="80.25" customHeight="1">
      <c r="B20" s="2733"/>
      <c r="C20" s="2734"/>
      <c r="D20" s="2763"/>
      <c r="E20" s="2763"/>
      <c r="F20" s="2774"/>
      <c r="G20" s="2776"/>
    </row>
    <row r="21" spans="2:7" ht="43.5" customHeight="1">
      <c r="B21" s="1262" t="s">
        <v>767</v>
      </c>
      <c r="C21" s="1276" t="s">
        <v>794</v>
      </c>
      <c r="D21" s="2735"/>
      <c r="E21" s="2735"/>
      <c r="F21" s="2735"/>
      <c r="G21" s="1277" t="s">
        <v>795</v>
      </c>
    </row>
    <row r="22" spans="2:7" ht="4.5" customHeight="1">
      <c r="B22" s="1268"/>
      <c r="C22" s="1269"/>
      <c r="D22" s="1268"/>
      <c r="E22" s="1268"/>
      <c r="F22" s="1270"/>
      <c r="G22" s="1271"/>
    </row>
    <row r="23" spans="2:7">
      <c r="B23" s="2736" t="s">
        <v>796</v>
      </c>
      <c r="C23" s="2736"/>
      <c r="D23" s="2736"/>
      <c r="E23" s="2736"/>
      <c r="F23" s="2736"/>
      <c r="G23" s="2736"/>
    </row>
    <row r="24" spans="2:7" ht="3" customHeight="1">
      <c r="B24" s="2736"/>
      <c r="C24" s="2736"/>
      <c r="D24" s="2736"/>
      <c r="E24" s="2736"/>
      <c r="F24" s="2736"/>
      <c r="G24" s="2736"/>
    </row>
    <row r="25" spans="2:7" ht="32.25" customHeight="1">
      <c r="B25" s="2737" t="s">
        <v>797</v>
      </c>
      <c r="C25" s="2737"/>
      <c r="D25" s="2737"/>
      <c r="E25" s="2737"/>
      <c r="F25" s="2737"/>
      <c r="G25" s="2737"/>
    </row>
    <row r="26" spans="2:7" ht="3" customHeight="1">
      <c r="B26" s="1248"/>
    </row>
    <row r="27" spans="2:7">
      <c r="B27" s="1243" t="s">
        <v>798</v>
      </c>
    </row>
    <row r="28" spans="2:7" ht="3" customHeight="1"/>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38" bottom="0.35433070866141736" header="0.31496062992125984" footer="0.31496062992125984"/>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9953-5919-4D19-8648-7AF9AAB3EEC9}">
  <sheetPr>
    <pageSetUpPr fitToPage="1"/>
  </sheetPr>
  <dimension ref="B1:G29"/>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1726</v>
      </c>
    </row>
    <row r="2" spans="2:7" ht="24.75" customHeight="1">
      <c r="B2" s="2745" t="s">
        <v>819</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820</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7" t="s">
        <v>764</v>
      </c>
      <c r="C8" s="1257" t="s">
        <v>765</v>
      </c>
      <c r="D8" s="2747" t="s">
        <v>766</v>
      </c>
      <c r="E8" s="2748"/>
      <c r="F8" s="2748"/>
      <c r="G8" s="2749"/>
    </row>
    <row r="9" spans="2:7" ht="21.75" customHeight="1" thickTop="1">
      <c r="B9" s="1253" t="s">
        <v>767</v>
      </c>
      <c r="C9" s="1253" t="s">
        <v>768</v>
      </c>
      <c r="D9" s="2768" t="s">
        <v>803</v>
      </c>
      <c r="E9" s="2768"/>
      <c r="F9" s="2768"/>
      <c r="G9" s="2768"/>
    </row>
    <row r="10" spans="2:7" ht="21.75" customHeight="1">
      <c r="B10" s="1255" t="s">
        <v>767</v>
      </c>
      <c r="C10" s="1255" t="s">
        <v>770</v>
      </c>
      <c r="D10" s="2751" t="s">
        <v>822</v>
      </c>
      <c r="E10" s="2751"/>
      <c r="F10" s="2751"/>
      <c r="G10" s="2751"/>
    </row>
    <row r="11" spans="2:7" s="1248" customFormat="1" ht="21.75" customHeight="1">
      <c r="B11" s="1255" t="s">
        <v>767</v>
      </c>
      <c r="C11" s="1255" t="s">
        <v>772</v>
      </c>
      <c r="D11" s="2751" t="s">
        <v>823</v>
      </c>
      <c r="E11" s="2751"/>
      <c r="F11" s="2751"/>
      <c r="G11" s="2751"/>
    </row>
    <row r="12" spans="2:7" ht="9" customHeight="1">
      <c r="B12" s="1249"/>
      <c r="C12" s="1249"/>
      <c r="D12" s="1249"/>
      <c r="E12" s="1249"/>
      <c r="F12" s="1249"/>
      <c r="G12" s="1249"/>
    </row>
    <row r="13" spans="2:7" ht="19.5" customHeight="1">
      <c r="B13" s="1248" t="s">
        <v>1756</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s="1248" customFormat="1" ht="53.1" customHeight="1">
      <c r="B16" s="1262" t="s">
        <v>767</v>
      </c>
      <c r="C16" s="1263" t="s">
        <v>780</v>
      </c>
      <c r="D16" s="2740"/>
      <c r="E16" s="2740"/>
      <c r="F16" s="2741"/>
      <c r="G16" s="1264" t="s">
        <v>781</v>
      </c>
    </row>
    <row r="17" spans="2:7" ht="24" customHeight="1">
      <c r="B17" s="2732" t="s">
        <v>782</v>
      </c>
      <c r="C17" s="2734" t="s">
        <v>783</v>
      </c>
      <c r="D17" s="2762" t="s">
        <v>767</v>
      </c>
      <c r="E17" s="2762" t="s">
        <v>1757</v>
      </c>
      <c r="F17" s="2764"/>
      <c r="G17" s="2743" t="s">
        <v>1758</v>
      </c>
    </row>
    <row r="18" spans="2:7" ht="24" customHeight="1">
      <c r="B18" s="2742"/>
      <c r="C18" s="2734"/>
      <c r="D18" s="2770"/>
      <c r="E18" s="2770"/>
      <c r="F18" s="2771"/>
      <c r="G18" s="2743"/>
    </row>
    <row r="19" spans="2:7" ht="24" customHeight="1">
      <c r="B19" s="2733"/>
      <c r="C19" s="2734"/>
      <c r="D19" s="2763"/>
      <c r="E19" s="2763"/>
      <c r="F19" s="2750"/>
      <c r="G19" s="2744"/>
    </row>
    <row r="20" spans="2:7" ht="99.75" customHeight="1">
      <c r="B20" s="2732" t="s">
        <v>767</v>
      </c>
      <c r="C20" s="2734" t="s">
        <v>790</v>
      </c>
      <c r="D20" s="2762" t="s">
        <v>767</v>
      </c>
      <c r="E20" s="2762" t="s">
        <v>791</v>
      </c>
      <c r="F20" s="2773"/>
      <c r="G20" s="2775" t="s">
        <v>1759</v>
      </c>
    </row>
    <row r="21" spans="2:7" ht="99.75" customHeight="1">
      <c r="B21" s="2733"/>
      <c r="C21" s="2734"/>
      <c r="D21" s="2763"/>
      <c r="E21" s="2763"/>
      <c r="F21" s="2774"/>
      <c r="G21" s="2776"/>
    </row>
    <row r="22" spans="2:7" ht="43.5" customHeight="1">
      <c r="B22" s="1262" t="s">
        <v>767</v>
      </c>
      <c r="C22" s="1276" t="s">
        <v>794</v>
      </c>
      <c r="D22" s="2735"/>
      <c r="E22" s="2735"/>
      <c r="F22" s="2735"/>
      <c r="G22" s="1277" t="s">
        <v>795</v>
      </c>
    </row>
    <row r="23" spans="2:7" ht="4.5" customHeight="1">
      <c r="B23" s="1268"/>
      <c r="C23" s="1269"/>
      <c r="D23" s="1268"/>
      <c r="E23" s="1268"/>
      <c r="F23" s="1270"/>
      <c r="G23" s="1271"/>
    </row>
    <row r="24" spans="2:7">
      <c r="B24" s="2736" t="s">
        <v>796</v>
      </c>
      <c r="C24" s="2736"/>
      <c r="D24" s="2736"/>
      <c r="E24" s="2736"/>
      <c r="F24" s="2736"/>
      <c r="G24" s="2736"/>
    </row>
    <row r="25" spans="2:7" ht="3" customHeight="1">
      <c r="B25" s="2736"/>
      <c r="C25" s="2736"/>
      <c r="D25" s="2736"/>
      <c r="E25" s="2736"/>
      <c r="F25" s="2736"/>
      <c r="G25" s="2736"/>
    </row>
    <row r="26" spans="2:7" ht="32.25" customHeight="1">
      <c r="B26" s="2737" t="s">
        <v>797</v>
      </c>
      <c r="C26" s="2737"/>
      <c r="D26" s="2737"/>
      <c r="E26" s="2737"/>
      <c r="F26" s="2737"/>
      <c r="G26" s="2737"/>
    </row>
    <row r="27" spans="2:7" ht="3" customHeight="1">
      <c r="B27" s="1248"/>
    </row>
    <row r="28" spans="2:7">
      <c r="B28" s="1243" t="s">
        <v>798</v>
      </c>
    </row>
    <row r="29" spans="2:7" ht="3" customHeight="1"/>
  </sheetData>
  <mergeCells count="25">
    <mergeCell ref="D11:G11"/>
    <mergeCell ref="B2:G2"/>
    <mergeCell ref="B3:G3"/>
    <mergeCell ref="D8:G8"/>
    <mergeCell ref="D9:G9"/>
    <mergeCell ref="D10:G10"/>
    <mergeCell ref="D14:E14"/>
    <mergeCell ref="D15:E15"/>
    <mergeCell ref="D16:F16"/>
    <mergeCell ref="B17:B19"/>
    <mergeCell ref="C17:C19"/>
    <mergeCell ref="D17:D19"/>
    <mergeCell ref="E17:E19"/>
    <mergeCell ref="F17:F19"/>
    <mergeCell ref="D22:F22"/>
    <mergeCell ref="B24:G24"/>
    <mergeCell ref="B25:G25"/>
    <mergeCell ref="B26:G26"/>
    <mergeCell ref="G17:G19"/>
    <mergeCell ref="B20:B21"/>
    <mergeCell ref="C20:C21"/>
    <mergeCell ref="D20:D21"/>
    <mergeCell ref="E20:E21"/>
    <mergeCell ref="F20:F21"/>
    <mergeCell ref="G20:G21"/>
  </mergeCells>
  <phoneticPr fontId="10"/>
  <pageMargins left="0.67" right="0.51181102362204722" top="0.38" bottom="0.35433070866141736" header="0.31496062992125984" footer="0.31496062992125984"/>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E70D-8039-4299-8887-4F6E5E16220D}">
  <sheetPr>
    <pageSetUpPr fitToPage="1"/>
  </sheetPr>
  <dimension ref="B1:G29"/>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761</v>
      </c>
    </row>
    <row r="2" spans="2:7" ht="24.75" customHeight="1">
      <c r="B2" s="2745" t="s">
        <v>825</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826</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78" t="s">
        <v>764</v>
      </c>
      <c r="C8" s="1257" t="s">
        <v>765</v>
      </c>
      <c r="D8" s="2747" t="s">
        <v>766</v>
      </c>
      <c r="E8" s="2748"/>
      <c r="F8" s="2748"/>
      <c r="G8" s="2749"/>
    </row>
    <row r="9" spans="2:7" ht="21.75" customHeight="1" thickTop="1">
      <c r="B9" s="1253" t="s">
        <v>767</v>
      </c>
      <c r="C9" s="1253" t="s">
        <v>768</v>
      </c>
      <c r="D9" s="2768" t="s">
        <v>827</v>
      </c>
      <c r="E9" s="2768"/>
      <c r="F9" s="2768"/>
      <c r="G9" s="2768"/>
    </row>
    <row r="10" spans="2:7" ht="21.75" customHeight="1">
      <c r="B10" s="1255" t="s">
        <v>767</v>
      </c>
      <c r="C10" s="1255" t="s">
        <v>770</v>
      </c>
      <c r="D10" s="2751" t="s">
        <v>828</v>
      </c>
      <c r="E10" s="2751"/>
      <c r="F10" s="2751"/>
      <c r="G10" s="2751"/>
    </row>
    <row r="11" spans="2:7" ht="21.75" customHeight="1">
      <c r="B11" s="1255" t="s">
        <v>767</v>
      </c>
      <c r="C11" s="1255" t="s">
        <v>772</v>
      </c>
      <c r="D11" s="2751" t="s">
        <v>829</v>
      </c>
      <c r="E11" s="2751"/>
      <c r="F11" s="2751"/>
      <c r="G11" s="2751"/>
    </row>
    <row r="12" spans="2:7" ht="9" customHeight="1">
      <c r="B12" s="1249"/>
      <c r="C12" s="1249"/>
      <c r="D12" s="1249"/>
      <c r="E12" s="1249"/>
      <c r="F12" s="1249"/>
      <c r="G12" s="1249"/>
    </row>
    <row r="13" spans="2:7" ht="19.5" customHeight="1">
      <c r="B13" s="1243" t="s">
        <v>1746</v>
      </c>
      <c r="C13" s="1243"/>
      <c r="D13" s="1243"/>
      <c r="E13" s="1243"/>
    </row>
    <row r="14" spans="2:7" s="1246" customFormat="1" ht="43.5" customHeight="1" thickBot="1">
      <c r="B14" s="1256" t="s">
        <v>764</v>
      </c>
      <c r="C14" s="1256" t="s">
        <v>774</v>
      </c>
      <c r="D14" s="2738" t="s">
        <v>775</v>
      </c>
      <c r="E14" s="2738"/>
      <c r="F14" s="1256" t="s">
        <v>776</v>
      </c>
      <c r="G14" s="1257" t="s">
        <v>777</v>
      </c>
    </row>
    <row r="15" spans="2:7" ht="162.75"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33" customHeight="1">
      <c r="B17" s="2732" t="s">
        <v>782</v>
      </c>
      <c r="C17" s="2734" t="s">
        <v>783</v>
      </c>
      <c r="D17" s="1273" t="s">
        <v>767</v>
      </c>
      <c r="E17" s="1273" t="s">
        <v>830</v>
      </c>
      <c r="F17" s="1255"/>
      <c r="G17" s="2743" t="s">
        <v>831</v>
      </c>
    </row>
    <row r="18" spans="2:7" ht="33" customHeight="1">
      <c r="B18" s="2742"/>
      <c r="C18" s="2734"/>
      <c r="D18" s="1273" t="s">
        <v>767</v>
      </c>
      <c r="E18" s="1273" t="s">
        <v>832</v>
      </c>
      <c r="F18" s="1255"/>
      <c r="G18" s="2744"/>
    </row>
    <row r="19" spans="2:7" ht="33" customHeight="1">
      <c r="B19" s="2742"/>
      <c r="C19" s="2734"/>
      <c r="D19" s="1273" t="s">
        <v>767</v>
      </c>
      <c r="E19" s="1273" t="s">
        <v>833</v>
      </c>
      <c r="F19" s="1255"/>
      <c r="G19" s="2744"/>
    </row>
    <row r="20" spans="2:7" ht="33" customHeight="1">
      <c r="B20" s="2742"/>
      <c r="C20" s="2734"/>
      <c r="D20" s="1273" t="s">
        <v>767</v>
      </c>
      <c r="E20" s="1273" t="s">
        <v>834</v>
      </c>
      <c r="F20" s="1255"/>
      <c r="G20" s="2744"/>
    </row>
    <row r="21" spans="2:7" ht="35.25" customHeight="1">
      <c r="B21" s="2732" t="s">
        <v>767</v>
      </c>
      <c r="C21" s="2734" t="s">
        <v>790</v>
      </c>
      <c r="D21" s="2762" t="s">
        <v>767</v>
      </c>
      <c r="E21" s="2762" t="s">
        <v>791</v>
      </c>
      <c r="F21" s="2773"/>
      <c r="G21" s="2775" t="s">
        <v>835</v>
      </c>
    </row>
    <row r="22" spans="2:7" ht="35.25" customHeight="1">
      <c r="B22" s="2733"/>
      <c r="C22" s="2734"/>
      <c r="D22" s="2763"/>
      <c r="E22" s="2763"/>
      <c r="F22" s="2774"/>
      <c r="G22" s="2776"/>
    </row>
    <row r="23" spans="2:7" ht="43.5" customHeight="1">
      <c r="B23" s="1262" t="s">
        <v>767</v>
      </c>
      <c r="C23" s="1276" t="s">
        <v>794</v>
      </c>
      <c r="D23" s="2735"/>
      <c r="E23" s="2735"/>
      <c r="F23" s="2735"/>
      <c r="G23" s="1277" t="s">
        <v>795</v>
      </c>
    </row>
    <row r="24" spans="2:7">
      <c r="B24" s="1268"/>
      <c r="C24" s="1269"/>
      <c r="D24" s="1268"/>
      <c r="E24" s="1268"/>
      <c r="F24" s="1270"/>
      <c r="G24" s="1271"/>
    </row>
    <row r="25" spans="2:7">
      <c r="B25" s="2736" t="s">
        <v>796</v>
      </c>
      <c r="C25" s="2736"/>
      <c r="D25" s="2736"/>
      <c r="E25" s="2736"/>
      <c r="F25" s="2736"/>
      <c r="G25" s="2736"/>
    </row>
    <row r="26" spans="2:7">
      <c r="B26" s="2736"/>
      <c r="C26" s="2736"/>
      <c r="D26" s="2736"/>
      <c r="E26" s="2736"/>
      <c r="F26" s="2736"/>
      <c r="G26" s="2736"/>
    </row>
    <row r="27" spans="2:7" ht="37.5" customHeight="1">
      <c r="B27" s="2737" t="s">
        <v>797</v>
      </c>
      <c r="C27" s="2772"/>
      <c r="D27" s="2772"/>
      <c r="E27" s="2772"/>
      <c r="F27" s="2772"/>
      <c r="G27" s="2772"/>
    </row>
    <row r="28" spans="2:7">
      <c r="B28" s="1248"/>
    </row>
    <row r="29" spans="2:7">
      <c r="B29" s="1243" t="s">
        <v>836</v>
      </c>
    </row>
  </sheetData>
  <mergeCells count="22">
    <mergeCell ref="D11:G11"/>
    <mergeCell ref="D8:G8"/>
    <mergeCell ref="B25:G25"/>
    <mergeCell ref="B26:G26"/>
    <mergeCell ref="B2:G2"/>
    <mergeCell ref="B3:G3"/>
    <mergeCell ref="D9:G9"/>
    <mergeCell ref="D10:G10"/>
    <mergeCell ref="G21:G22"/>
    <mergeCell ref="F21:F22"/>
    <mergeCell ref="G17:G20"/>
    <mergeCell ref="E21:E22"/>
    <mergeCell ref="D21:D22"/>
    <mergeCell ref="B27:G27"/>
    <mergeCell ref="B21:B22"/>
    <mergeCell ref="C21:C22"/>
    <mergeCell ref="D23:F23"/>
    <mergeCell ref="D14:E14"/>
    <mergeCell ref="D15:E15"/>
    <mergeCell ref="D16:F16"/>
    <mergeCell ref="B17:B20"/>
    <mergeCell ref="C17:C20"/>
  </mergeCells>
  <phoneticPr fontId="10"/>
  <pageMargins left="0.67" right="0.51181102362204722" top="0.46" bottom="0.35433070866141736" header="0.31496062992125984" footer="0.31496062992125984"/>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50564-0515-46AC-9D95-2B7B8B19F9BB}">
  <sheetPr>
    <pageSetUpPr fitToPage="1"/>
  </sheetPr>
  <dimension ref="B1:G26"/>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761</v>
      </c>
    </row>
    <row r="2" spans="2:7" ht="24.75" customHeight="1">
      <c r="B2" s="2745" t="s">
        <v>837</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838</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78" t="s">
        <v>764</v>
      </c>
      <c r="C8" s="1257" t="s">
        <v>765</v>
      </c>
      <c r="D8" s="2747" t="s">
        <v>766</v>
      </c>
      <c r="E8" s="2748"/>
      <c r="F8" s="2748"/>
      <c r="G8" s="2749"/>
    </row>
    <row r="9" spans="2:7" ht="21.75" customHeight="1" thickTop="1">
      <c r="B9" s="1253" t="s">
        <v>767</v>
      </c>
      <c r="C9" s="1253" t="s">
        <v>768</v>
      </c>
      <c r="D9" s="2768" t="s">
        <v>839</v>
      </c>
      <c r="E9" s="2768"/>
      <c r="F9" s="2768"/>
      <c r="G9" s="2768"/>
    </row>
    <row r="10" spans="2:7" ht="21.75" customHeight="1">
      <c r="B10" s="1255" t="s">
        <v>767</v>
      </c>
      <c r="C10" s="1255" t="s">
        <v>770</v>
      </c>
      <c r="D10" s="2751" t="s">
        <v>840</v>
      </c>
      <c r="E10" s="2751"/>
      <c r="F10" s="2751"/>
      <c r="G10" s="2751"/>
    </row>
    <row r="11" spans="2:7" ht="21.75" customHeight="1">
      <c r="B11" s="1255" t="s">
        <v>767</v>
      </c>
      <c r="C11" s="1255" t="s">
        <v>772</v>
      </c>
      <c r="D11" s="2751" t="s">
        <v>841</v>
      </c>
      <c r="E11" s="2751"/>
      <c r="F11" s="2751"/>
      <c r="G11" s="2751"/>
    </row>
    <row r="12" spans="2:7" ht="9" customHeight="1">
      <c r="B12" s="1249"/>
      <c r="C12" s="1249"/>
      <c r="D12" s="1249"/>
      <c r="E12" s="1249"/>
      <c r="F12" s="1249"/>
      <c r="G12" s="1249"/>
    </row>
    <row r="13" spans="2:7" ht="19.5" customHeight="1">
      <c r="B13" s="1243" t="s">
        <v>1747</v>
      </c>
      <c r="C13" s="1243"/>
      <c r="D13" s="1243"/>
      <c r="E13" s="1243"/>
    </row>
    <row r="14" spans="2:7" s="1246" customFormat="1" ht="43.5" customHeight="1" thickBot="1">
      <c r="B14" s="1256" t="s">
        <v>764</v>
      </c>
      <c r="C14" s="1256" t="s">
        <v>774</v>
      </c>
      <c r="D14" s="2738" t="s">
        <v>775</v>
      </c>
      <c r="E14" s="2738"/>
      <c r="F14" s="1256" t="s">
        <v>776</v>
      </c>
      <c r="G14" s="1257" t="s">
        <v>777</v>
      </c>
    </row>
    <row r="15" spans="2:7" ht="123.75" customHeight="1" thickTop="1">
      <c r="B15" s="1258" t="s">
        <v>767</v>
      </c>
      <c r="C15" s="1259" t="s">
        <v>778</v>
      </c>
      <c r="D15" s="2739"/>
      <c r="E15" s="2739"/>
      <c r="F15" s="1260"/>
      <c r="G15" s="1261" t="s">
        <v>842</v>
      </c>
    </row>
    <row r="16" spans="2:7" ht="53.1" customHeight="1">
      <c r="B16" s="1262" t="s">
        <v>767</v>
      </c>
      <c r="C16" s="1263" t="s">
        <v>780</v>
      </c>
      <c r="D16" s="2740"/>
      <c r="E16" s="2740"/>
      <c r="F16" s="2741"/>
      <c r="G16" s="1264" t="s">
        <v>781</v>
      </c>
    </row>
    <row r="17" spans="2:7" ht="80.25" customHeight="1">
      <c r="B17" s="1272" t="s">
        <v>782</v>
      </c>
      <c r="C17" s="1263" t="s">
        <v>783</v>
      </c>
      <c r="D17" s="1273" t="s">
        <v>767</v>
      </c>
      <c r="E17" s="1273" t="s">
        <v>843</v>
      </c>
      <c r="F17" s="1255"/>
      <c r="G17" s="1279" t="s">
        <v>844</v>
      </c>
    </row>
    <row r="18" spans="2:7" ht="35.25" customHeight="1">
      <c r="B18" s="2732" t="s">
        <v>767</v>
      </c>
      <c r="C18" s="2734" t="s">
        <v>790</v>
      </c>
      <c r="D18" s="2762" t="s">
        <v>767</v>
      </c>
      <c r="E18" s="2762" t="s">
        <v>791</v>
      </c>
      <c r="F18" s="2773"/>
      <c r="G18" s="2775" t="s">
        <v>845</v>
      </c>
    </row>
    <row r="19" spans="2:7" ht="35.25" customHeight="1">
      <c r="B19" s="2733"/>
      <c r="C19" s="2734"/>
      <c r="D19" s="2763"/>
      <c r="E19" s="2763"/>
      <c r="F19" s="2774"/>
      <c r="G19" s="2776"/>
    </row>
    <row r="20" spans="2:7" ht="43.5" customHeight="1">
      <c r="B20" s="1262" t="s">
        <v>767</v>
      </c>
      <c r="C20" s="1276" t="s">
        <v>794</v>
      </c>
      <c r="D20" s="2735"/>
      <c r="E20" s="2735"/>
      <c r="F20" s="2735"/>
      <c r="G20" s="1277" t="s">
        <v>795</v>
      </c>
    </row>
    <row r="21" spans="2:7">
      <c r="B21" s="1268"/>
      <c r="C21" s="1269"/>
      <c r="D21" s="1268"/>
      <c r="E21" s="1268"/>
      <c r="F21" s="1270"/>
      <c r="G21" s="1271"/>
    </row>
    <row r="22" spans="2:7">
      <c r="B22" s="2736" t="s">
        <v>796</v>
      </c>
      <c r="C22" s="2736"/>
      <c r="D22" s="2736"/>
      <c r="E22" s="2736"/>
      <c r="F22" s="2736"/>
      <c r="G22" s="2736"/>
    </row>
    <row r="23" spans="2:7">
      <c r="B23" s="2736"/>
      <c r="C23" s="2736"/>
      <c r="D23" s="2736"/>
      <c r="E23" s="2736"/>
      <c r="F23" s="2736"/>
      <c r="G23" s="2736"/>
    </row>
    <row r="24" spans="2:7" ht="37.5" customHeight="1">
      <c r="B24" s="2737" t="s">
        <v>797</v>
      </c>
      <c r="C24" s="2772"/>
      <c r="D24" s="2772"/>
      <c r="E24" s="2772"/>
      <c r="F24" s="2772"/>
      <c r="G24" s="2772"/>
    </row>
    <row r="25" spans="2:7">
      <c r="B25" s="1248"/>
    </row>
    <row r="26" spans="2:7">
      <c r="B26" s="1243" t="s">
        <v>836</v>
      </c>
    </row>
  </sheetData>
  <mergeCells count="19">
    <mergeCell ref="D11:G11"/>
    <mergeCell ref="B2:G2"/>
    <mergeCell ref="B3:G3"/>
    <mergeCell ref="D8:G8"/>
    <mergeCell ref="D9:G9"/>
    <mergeCell ref="D10:G10"/>
    <mergeCell ref="D14:E14"/>
    <mergeCell ref="D15:E15"/>
    <mergeCell ref="D16:F16"/>
    <mergeCell ref="B18:B19"/>
    <mergeCell ref="C18:C19"/>
    <mergeCell ref="D18:D19"/>
    <mergeCell ref="E18:E19"/>
    <mergeCell ref="F18:F19"/>
    <mergeCell ref="G18:G19"/>
    <mergeCell ref="D20:F20"/>
    <mergeCell ref="B22:G22"/>
    <mergeCell ref="B23:G23"/>
    <mergeCell ref="B24:G24"/>
  </mergeCells>
  <phoneticPr fontId="10"/>
  <pageMargins left="0.67" right="0.51181102362204722" top="0.46" bottom="0.35433070866141736" header="0.31496062992125984" footer="0.31496062992125984"/>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9B7C-24DA-43C3-8BC1-1CCA6E1710BF}">
  <sheetPr>
    <pageSetUpPr fitToPage="1"/>
  </sheetPr>
  <dimension ref="B1:G28"/>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1733</v>
      </c>
    </row>
    <row r="2" spans="2:7" ht="24.75" customHeight="1">
      <c r="B2" s="2745" t="s">
        <v>1748</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1749</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7" t="s">
        <v>764</v>
      </c>
      <c r="C8" s="1257" t="s">
        <v>765</v>
      </c>
      <c r="D8" s="2747" t="s">
        <v>766</v>
      </c>
      <c r="E8" s="2748"/>
      <c r="F8" s="2748"/>
      <c r="G8" s="2749"/>
    </row>
    <row r="9" spans="2:7" ht="21.75" customHeight="1" thickTop="1">
      <c r="B9" s="1253" t="s">
        <v>767</v>
      </c>
      <c r="C9" s="1253" t="s">
        <v>768</v>
      </c>
      <c r="D9" s="2768" t="s">
        <v>821</v>
      </c>
      <c r="E9" s="2768"/>
      <c r="F9" s="2768"/>
      <c r="G9" s="2768"/>
    </row>
    <row r="10" spans="2:7" ht="21.75" customHeight="1">
      <c r="B10" s="1255" t="s">
        <v>767</v>
      </c>
      <c r="C10" s="1255" t="s">
        <v>770</v>
      </c>
      <c r="D10" s="2751" t="s">
        <v>1750</v>
      </c>
      <c r="E10" s="2751"/>
      <c r="F10" s="2751"/>
      <c r="G10" s="2751"/>
    </row>
    <row r="11" spans="2:7" ht="21.75" customHeight="1">
      <c r="B11" s="1254" t="s">
        <v>767</v>
      </c>
      <c r="C11" s="1254" t="s">
        <v>772</v>
      </c>
      <c r="D11" s="2769" t="s">
        <v>823</v>
      </c>
      <c r="E11" s="2769"/>
      <c r="F11" s="2769"/>
      <c r="G11" s="2769"/>
    </row>
    <row r="12" spans="2:7" ht="9" customHeight="1">
      <c r="B12" s="1249"/>
      <c r="C12" s="1249"/>
      <c r="D12" s="1249"/>
      <c r="E12" s="1249"/>
      <c r="F12" s="1249"/>
      <c r="G12" s="1249"/>
    </row>
    <row r="13" spans="2:7" ht="19.5" customHeight="1">
      <c r="B13" s="1248" t="s">
        <v>1751</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24" customHeight="1">
      <c r="B17" s="2753" t="s">
        <v>782</v>
      </c>
      <c r="C17" s="2755" t="s">
        <v>783</v>
      </c>
      <c r="D17" s="2756"/>
      <c r="E17" s="2756"/>
      <c r="F17" s="2779"/>
      <c r="G17" s="2777"/>
    </row>
    <row r="18" spans="2:7" ht="24" customHeight="1">
      <c r="B18" s="2754"/>
      <c r="C18" s="2755"/>
      <c r="D18" s="2757"/>
      <c r="E18" s="2757"/>
      <c r="F18" s="2768"/>
      <c r="G18" s="2778"/>
    </row>
    <row r="19" spans="2:7" ht="81.75" customHeight="1">
      <c r="B19" s="2732" t="s">
        <v>767</v>
      </c>
      <c r="C19" s="2734" t="s">
        <v>790</v>
      </c>
      <c r="D19" s="2762" t="s">
        <v>767</v>
      </c>
      <c r="E19" s="2762" t="s">
        <v>791</v>
      </c>
      <c r="F19" s="2773"/>
      <c r="G19" s="2775" t="s">
        <v>824</v>
      </c>
    </row>
    <row r="20" spans="2:7" ht="81.75" customHeight="1">
      <c r="B20" s="2733"/>
      <c r="C20" s="2734"/>
      <c r="D20" s="2763"/>
      <c r="E20" s="2763"/>
      <c r="F20" s="2774"/>
      <c r="G20" s="2776"/>
    </row>
    <row r="21" spans="2:7" ht="43.5" customHeight="1">
      <c r="B21" s="1262" t="s">
        <v>767</v>
      </c>
      <c r="C21" s="1276" t="s">
        <v>794</v>
      </c>
      <c r="D21" s="2735"/>
      <c r="E21" s="2735"/>
      <c r="F21" s="2735"/>
      <c r="G21" s="1277" t="s">
        <v>795</v>
      </c>
    </row>
    <row r="22" spans="2:7" ht="4.5" customHeight="1">
      <c r="B22" s="1268"/>
      <c r="C22" s="1269"/>
      <c r="D22" s="1268"/>
      <c r="E22" s="1268"/>
      <c r="F22" s="1270"/>
      <c r="G22" s="1271"/>
    </row>
    <row r="23" spans="2:7">
      <c r="B23" s="2736" t="s">
        <v>796</v>
      </c>
      <c r="C23" s="2736"/>
      <c r="D23" s="2736"/>
      <c r="E23" s="2736"/>
      <c r="F23" s="2736"/>
      <c r="G23" s="2736"/>
    </row>
    <row r="24" spans="2:7" ht="3" customHeight="1">
      <c r="B24" s="2736"/>
      <c r="C24" s="2736"/>
      <c r="D24" s="2736"/>
      <c r="E24" s="2736"/>
      <c r="F24" s="2736"/>
      <c r="G24" s="2736"/>
    </row>
    <row r="25" spans="2:7" ht="32.25" customHeight="1">
      <c r="B25" s="2737" t="s">
        <v>797</v>
      </c>
      <c r="C25" s="2737"/>
      <c r="D25" s="2737"/>
      <c r="E25" s="2737"/>
      <c r="F25" s="2737"/>
      <c r="G25" s="2737"/>
    </row>
    <row r="26" spans="2:7" ht="3" customHeight="1">
      <c r="B26" s="1248"/>
    </row>
    <row r="27" spans="2:7">
      <c r="B27" s="1243" t="s">
        <v>798</v>
      </c>
    </row>
    <row r="28" spans="2:7" ht="3" customHeight="1"/>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38" bottom="0.35433070866141736" header="0.31496062992125984" footer="0.31496062992125984"/>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D80C0-8EB8-4296-8E9A-C9EC82AA79BB}">
  <sheetPr>
    <pageSetUpPr fitToPage="1"/>
  </sheetPr>
  <dimension ref="B1:G28"/>
  <sheetViews>
    <sheetView workbookViewId="0">
      <selection activeCell="B3" sqref="B3:G4"/>
    </sheetView>
  </sheetViews>
  <sheetFormatPr defaultColWidth="8.88671875" defaultRowHeight="13.2"/>
  <cols>
    <col min="1" max="1" width="0.88671875" style="1243" customWidth="1"/>
    <col min="2" max="2" width="12.44140625" style="1243" bestFit="1" customWidth="1"/>
    <col min="3" max="3" width="15.21875" style="1244" customWidth="1"/>
    <col min="4" max="4" width="3.109375" style="1245" bestFit="1" customWidth="1"/>
    <col min="5" max="5" width="13" style="1246" customWidth="1"/>
    <col min="6" max="6" width="9.88671875" style="1243" customWidth="1"/>
    <col min="7" max="7" width="57.6640625" style="1243" customWidth="1"/>
    <col min="8" max="8" width="12.109375" style="1243" customWidth="1"/>
    <col min="9" max="16384" width="8.88671875" style="1243"/>
  </cols>
  <sheetData>
    <row r="1" spans="2:7">
      <c r="G1" s="1247" t="s">
        <v>1733</v>
      </c>
    </row>
    <row r="2" spans="2:7" ht="24.75" customHeight="1">
      <c r="B2" s="2745" t="s">
        <v>1752</v>
      </c>
      <c r="C2" s="2745"/>
      <c r="D2" s="2745"/>
      <c r="E2" s="2745"/>
      <c r="F2" s="2745"/>
      <c r="G2" s="2745"/>
    </row>
    <row r="3" spans="2:7" ht="19.5" customHeight="1">
      <c r="B3" s="2746" t="str">
        <f>入力シート!$C$10</f>
        <v>県道博多天神線排水性舗装工事（第２工区）</v>
      </c>
      <c r="C3" s="2746"/>
      <c r="D3" s="2746"/>
      <c r="E3" s="2746"/>
      <c r="F3" s="2746"/>
      <c r="G3" s="2746"/>
    </row>
    <row r="4" spans="2:7" ht="19.5" customHeight="1">
      <c r="B4" s="1248"/>
      <c r="C4" s="1249"/>
      <c r="D4" s="1249"/>
      <c r="E4" s="1249"/>
      <c r="F4" s="1249"/>
      <c r="G4" s="1250" t="str">
        <f>入力シート!$C$26</f>
        <v>(株）福岡企画技調</v>
      </c>
    </row>
    <row r="5" spans="2:7" ht="19.5" customHeight="1">
      <c r="B5" s="1243" t="s">
        <v>1753</v>
      </c>
      <c r="C5" s="1249"/>
      <c r="D5" s="1249"/>
      <c r="E5" s="1249"/>
      <c r="F5" s="1249"/>
      <c r="G5" s="1249"/>
    </row>
    <row r="6" spans="2:7" ht="9" customHeight="1">
      <c r="B6" s="1249"/>
      <c r="C6" s="1249"/>
      <c r="D6" s="1249"/>
      <c r="E6" s="1249"/>
      <c r="F6" s="1249"/>
      <c r="G6" s="1249"/>
    </row>
    <row r="7" spans="2:7" ht="19.5" customHeight="1">
      <c r="B7" s="1248" t="s">
        <v>1728</v>
      </c>
      <c r="C7" s="1248"/>
      <c r="D7" s="1248"/>
      <c r="E7" s="1248"/>
      <c r="F7" s="1248"/>
      <c r="G7" s="1250"/>
    </row>
    <row r="8" spans="2:7" ht="21.75" customHeight="1" thickBot="1">
      <c r="B8" s="1257" t="s">
        <v>764</v>
      </c>
      <c r="C8" s="1257" t="s">
        <v>765</v>
      </c>
      <c r="D8" s="2747" t="s">
        <v>766</v>
      </c>
      <c r="E8" s="2748"/>
      <c r="F8" s="2748"/>
      <c r="G8" s="2749"/>
    </row>
    <row r="9" spans="2:7" ht="21.75" customHeight="1" thickTop="1">
      <c r="B9" s="1253" t="s">
        <v>767</v>
      </c>
      <c r="C9" s="1253" t="s">
        <v>768</v>
      </c>
      <c r="D9" s="2768" t="s">
        <v>821</v>
      </c>
      <c r="E9" s="2768"/>
      <c r="F9" s="2768"/>
      <c r="G9" s="2768"/>
    </row>
    <row r="10" spans="2:7" ht="21.75" customHeight="1">
      <c r="B10" s="1255" t="s">
        <v>767</v>
      </c>
      <c r="C10" s="1255" t="s">
        <v>770</v>
      </c>
      <c r="D10" s="2751" t="s">
        <v>1754</v>
      </c>
      <c r="E10" s="2751"/>
      <c r="F10" s="2751"/>
      <c r="G10" s="2751"/>
    </row>
    <row r="11" spans="2:7" ht="21.75" customHeight="1">
      <c r="B11" s="1254" t="s">
        <v>767</v>
      </c>
      <c r="C11" s="1254" t="s">
        <v>772</v>
      </c>
      <c r="D11" s="2769" t="s">
        <v>823</v>
      </c>
      <c r="E11" s="2769"/>
      <c r="F11" s="2769"/>
      <c r="G11" s="2769"/>
    </row>
    <row r="12" spans="2:7" ht="9" customHeight="1">
      <c r="B12" s="1249"/>
      <c r="C12" s="1249"/>
      <c r="D12" s="1249"/>
      <c r="E12" s="1249"/>
      <c r="F12" s="1249"/>
      <c r="G12" s="1249"/>
    </row>
    <row r="13" spans="2:7" ht="19.5" customHeight="1">
      <c r="B13" s="1248" t="s">
        <v>1755</v>
      </c>
      <c r="C13" s="1248"/>
      <c r="D13" s="1248"/>
      <c r="E13" s="1248"/>
      <c r="F13" s="1248"/>
      <c r="G13" s="1248"/>
    </row>
    <row r="14" spans="2:7" s="1246" customFormat="1" ht="43.5" customHeight="1" thickBot="1">
      <c r="B14" s="1256" t="s">
        <v>764</v>
      </c>
      <c r="C14" s="1256" t="s">
        <v>774</v>
      </c>
      <c r="D14" s="2738" t="s">
        <v>775</v>
      </c>
      <c r="E14" s="2738"/>
      <c r="F14" s="1256" t="s">
        <v>776</v>
      </c>
      <c r="G14" s="1257" t="s">
        <v>777</v>
      </c>
    </row>
    <row r="15" spans="2:7" ht="156" customHeight="1" thickTop="1">
      <c r="B15" s="1258" t="s">
        <v>767</v>
      </c>
      <c r="C15" s="1259" t="s">
        <v>778</v>
      </c>
      <c r="D15" s="2739"/>
      <c r="E15" s="2739"/>
      <c r="F15" s="1260"/>
      <c r="G15" s="1261" t="s">
        <v>779</v>
      </c>
    </row>
    <row r="16" spans="2:7" ht="53.1" customHeight="1">
      <c r="B16" s="1262" t="s">
        <v>767</v>
      </c>
      <c r="C16" s="1263" t="s">
        <v>780</v>
      </c>
      <c r="D16" s="2740"/>
      <c r="E16" s="2740"/>
      <c r="F16" s="2741"/>
      <c r="G16" s="1264" t="s">
        <v>781</v>
      </c>
    </row>
    <row r="17" spans="2:7" ht="24" customHeight="1">
      <c r="B17" s="2753" t="s">
        <v>782</v>
      </c>
      <c r="C17" s="2755" t="s">
        <v>783</v>
      </c>
      <c r="D17" s="2756"/>
      <c r="E17" s="2756"/>
      <c r="F17" s="2779"/>
      <c r="G17" s="2777"/>
    </row>
    <row r="18" spans="2:7" ht="24" customHeight="1">
      <c r="B18" s="2754"/>
      <c r="C18" s="2755"/>
      <c r="D18" s="2757"/>
      <c r="E18" s="2757"/>
      <c r="F18" s="2768"/>
      <c r="G18" s="2778"/>
    </row>
    <row r="19" spans="2:7" ht="81.75" customHeight="1">
      <c r="B19" s="2732" t="s">
        <v>767</v>
      </c>
      <c r="C19" s="2734" t="s">
        <v>790</v>
      </c>
      <c r="D19" s="2762" t="s">
        <v>767</v>
      </c>
      <c r="E19" s="2762" t="s">
        <v>791</v>
      </c>
      <c r="F19" s="2773"/>
      <c r="G19" s="2775" t="s">
        <v>824</v>
      </c>
    </row>
    <row r="20" spans="2:7" ht="81.75" customHeight="1">
      <c r="B20" s="2733"/>
      <c r="C20" s="2734"/>
      <c r="D20" s="2763"/>
      <c r="E20" s="2763"/>
      <c r="F20" s="2774"/>
      <c r="G20" s="2776"/>
    </row>
    <row r="21" spans="2:7" ht="43.5" customHeight="1">
      <c r="B21" s="1262" t="s">
        <v>767</v>
      </c>
      <c r="C21" s="1276" t="s">
        <v>794</v>
      </c>
      <c r="D21" s="2735"/>
      <c r="E21" s="2735"/>
      <c r="F21" s="2735"/>
      <c r="G21" s="1277" t="s">
        <v>795</v>
      </c>
    </row>
    <row r="22" spans="2:7" ht="4.5" customHeight="1">
      <c r="B22" s="1268"/>
      <c r="C22" s="1269"/>
      <c r="D22" s="1268"/>
      <c r="E22" s="1268"/>
      <c r="F22" s="1270"/>
      <c r="G22" s="1271"/>
    </row>
    <row r="23" spans="2:7">
      <c r="B23" s="2736" t="s">
        <v>796</v>
      </c>
      <c r="C23" s="2736"/>
      <c r="D23" s="2736"/>
      <c r="E23" s="2736"/>
      <c r="F23" s="2736"/>
      <c r="G23" s="2736"/>
    </row>
    <row r="24" spans="2:7" ht="3" customHeight="1">
      <c r="B24" s="2736"/>
      <c r="C24" s="2736"/>
      <c r="D24" s="2736"/>
      <c r="E24" s="2736"/>
      <c r="F24" s="2736"/>
      <c r="G24" s="2736"/>
    </row>
    <row r="25" spans="2:7" ht="32.25" customHeight="1">
      <c r="B25" s="2737" t="s">
        <v>797</v>
      </c>
      <c r="C25" s="2737"/>
      <c r="D25" s="2737"/>
      <c r="E25" s="2737"/>
      <c r="F25" s="2737"/>
      <c r="G25" s="2737"/>
    </row>
    <row r="26" spans="2:7" ht="3" customHeight="1">
      <c r="B26" s="1248"/>
    </row>
    <row r="27" spans="2:7">
      <c r="B27" s="1243" t="s">
        <v>798</v>
      </c>
    </row>
    <row r="28" spans="2:7" ht="3" customHeight="1"/>
  </sheetData>
  <mergeCells count="25">
    <mergeCell ref="D11:G11"/>
    <mergeCell ref="B2:G2"/>
    <mergeCell ref="B3:G3"/>
    <mergeCell ref="D8:G8"/>
    <mergeCell ref="D9:G9"/>
    <mergeCell ref="D10:G10"/>
    <mergeCell ref="D14:E14"/>
    <mergeCell ref="D15:E15"/>
    <mergeCell ref="D16:F16"/>
    <mergeCell ref="B17:B18"/>
    <mergeCell ref="C17:C18"/>
    <mergeCell ref="D17:D18"/>
    <mergeCell ref="E17:E18"/>
    <mergeCell ref="F17:F18"/>
    <mergeCell ref="D21:F21"/>
    <mergeCell ref="B23:G23"/>
    <mergeCell ref="B24:G24"/>
    <mergeCell ref="B25:G25"/>
    <mergeCell ref="G17:G18"/>
    <mergeCell ref="B19:B20"/>
    <mergeCell ref="C19:C20"/>
    <mergeCell ref="D19:D20"/>
    <mergeCell ref="E19:E20"/>
    <mergeCell ref="F19:F20"/>
    <mergeCell ref="G19:G20"/>
  </mergeCells>
  <phoneticPr fontId="10"/>
  <pageMargins left="0.67" right="0.51181102362204722" top="0.38" bottom="0.35433070866141736" header="0.31496062992125984" footer="0.31496062992125984"/>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3E5CF-B14A-4A7E-8C30-0897D8EBA409}">
  <dimension ref="B7:C7"/>
  <sheetViews>
    <sheetView zoomScaleNormal="100" workbookViewId="0">
      <selection activeCell="C8" sqref="C8"/>
    </sheetView>
  </sheetViews>
  <sheetFormatPr defaultRowHeight="13.2"/>
  <sheetData>
    <row r="7" spans="2:3">
      <c r="B7" t="s">
        <v>893</v>
      </c>
      <c r="C7" t="str">
        <f>入力シート!C10</f>
        <v>県道博多天神線排水性舗装工事（第２工区）</v>
      </c>
    </row>
  </sheetData>
  <phoneticPr fontId="10"/>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BF10-9C38-4D7A-AF41-7038F83BC65A}">
  <dimension ref="A1:F36"/>
  <sheetViews>
    <sheetView workbookViewId="0">
      <selection activeCell="H13" sqref="H13"/>
    </sheetView>
  </sheetViews>
  <sheetFormatPr defaultRowHeight="13.2"/>
  <cols>
    <col min="1" max="1" width="3.44140625" style="286" bestFit="1" customWidth="1"/>
    <col min="2" max="2" width="15.77734375" customWidth="1"/>
    <col min="3" max="3" width="6.77734375" bestFit="1" customWidth="1"/>
    <col min="4" max="4" width="21.21875" style="500" customWidth="1"/>
    <col min="5" max="5" width="27.109375" style="500" customWidth="1"/>
    <col min="6" max="6" width="10" customWidth="1"/>
  </cols>
  <sheetData>
    <row r="1" spans="1:6" ht="17.25" customHeight="1">
      <c r="A1" s="2789"/>
      <c r="B1" s="2789"/>
    </row>
    <row r="2" spans="1:6" ht="17.25" customHeight="1">
      <c r="E2" s="501"/>
      <c r="F2" s="444" t="s">
        <v>1722</v>
      </c>
    </row>
    <row r="3" spans="1:6" ht="17.25" customHeight="1">
      <c r="E3" s="502"/>
      <c r="F3" s="443"/>
    </row>
    <row r="4" spans="1:6" ht="22.5" customHeight="1">
      <c r="B4" s="1281" t="s">
        <v>1723</v>
      </c>
      <c r="C4" s="1282" t="str">
        <f>入力シート!C10</f>
        <v>県道博多天神線排水性舗装工事（第２工区）</v>
      </c>
      <c r="D4" s="1241"/>
      <c r="F4" s="1280"/>
    </row>
    <row r="5" spans="1:6" ht="22.5" customHeight="1">
      <c r="B5" s="1281" t="s">
        <v>1724</v>
      </c>
      <c r="C5" s="1282" t="str">
        <f>入力シート!C26</f>
        <v>(株）福岡企画技調</v>
      </c>
      <c r="D5" s="1241"/>
      <c r="F5" s="1280"/>
    </row>
    <row r="6" spans="1:6" ht="22.5" customHeight="1">
      <c r="B6" s="1281" t="s">
        <v>1725</v>
      </c>
      <c r="C6" s="1282"/>
      <c r="D6" s="1241"/>
      <c r="F6" s="1280"/>
    </row>
    <row r="8" spans="1:6" ht="20.25" customHeight="1">
      <c r="A8" s="2790" t="s">
        <v>853</v>
      </c>
      <c r="B8" s="2790"/>
      <c r="C8" s="2790"/>
      <c r="D8" s="2790"/>
      <c r="E8" s="2790"/>
      <c r="F8" s="2790"/>
    </row>
    <row r="10" spans="1:6" s="489" customFormat="1" ht="39.75" customHeight="1">
      <c r="A10" s="2785" t="s">
        <v>30</v>
      </c>
      <c r="B10" s="2785"/>
      <c r="C10" s="1240" t="s">
        <v>854</v>
      </c>
      <c r="D10" s="2791" t="s">
        <v>855</v>
      </c>
      <c r="E10" s="2792"/>
      <c r="F10" s="503" t="s">
        <v>856</v>
      </c>
    </row>
    <row r="11" spans="1:6" s="504" customFormat="1" ht="26.25" customHeight="1">
      <c r="A11" s="2782" t="s">
        <v>857</v>
      </c>
      <c r="B11" s="2786" t="s">
        <v>858</v>
      </c>
      <c r="C11" s="2785" t="s">
        <v>859</v>
      </c>
      <c r="D11" s="2780" t="s">
        <v>860</v>
      </c>
      <c r="E11" s="2781"/>
      <c r="F11" s="1242"/>
    </row>
    <row r="12" spans="1:6" s="504" customFormat="1" ht="26.25" customHeight="1">
      <c r="A12" s="2783"/>
      <c r="B12" s="2787"/>
      <c r="C12" s="2785"/>
      <c r="D12" s="2780" t="s">
        <v>861</v>
      </c>
      <c r="E12" s="2781"/>
      <c r="F12" s="1242"/>
    </row>
    <row r="13" spans="1:6" s="504" customFormat="1" ht="26.25" customHeight="1">
      <c r="A13" s="2783"/>
      <c r="B13" s="2788"/>
      <c r="C13" s="2785"/>
      <c r="D13" s="2780" t="s">
        <v>862</v>
      </c>
      <c r="E13" s="2781"/>
      <c r="F13" s="1242"/>
    </row>
    <row r="14" spans="1:6" s="504" customFormat="1" ht="26.25" customHeight="1">
      <c r="A14" s="2783" t="s">
        <v>863</v>
      </c>
      <c r="B14" s="2784" t="s">
        <v>864</v>
      </c>
      <c r="C14" s="2785" t="s">
        <v>865</v>
      </c>
      <c r="D14" s="2780" t="s">
        <v>866</v>
      </c>
      <c r="E14" s="2781"/>
      <c r="F14" s="1242"/>
    </row>
    <row r="15" spans="1:6" s="504" customFormat="1" ht="26.25" customHeight="1">
      <c r="A15" s="2783"/>
      <c r="B15" s="2784"/>
      <c r="C15" s="2785"/>
      <c r="D15" s="2780" t="s">
        <v>867</v>
      </c>
      <c r="E15" s="2781"/>
      <c r="F15" s="1242"/>
    </row>
    <row r="16" spans="1:6" s="504" customFormat="1" ht="26.25" customHeight="1">
      <c r="A16" s="2783"/>
      <c r="B16" s="2784"/>
      <c r="C16" s="2785"/>
      <c r="D16" s="2780" t="s">
        <v>868</v>
      </c>
      <c r="E16" s="2781"/>
      <c r="F16" s="1242"/>
    </row>
    <row r="17" spans="1:6" s="504" customFormat="1" ht="26.25" customHeight="1">
      <c r="A17" s="2783"/>
      <c r="B17" s="2784"/>
      <c r="C17" s="2785"/>
      <c r="D17" s="2780" t="s">
        <v>869</v>
      </c>
      <c r="E17" s="2781"/>
      <c r="F17" s="1242"/>
    </row>
    <row r="18" spans="1:6" s="504" customFormat="1" ht="26.25" customHeight="1">
      <c r="A18" s="2783" t="s">
        <v>870</v>
      </c>
      <c r="B18" s="2784" t="s">
        <v>871</v>
      </c>
      <c r="C18" s="2785" t="s">
        <v>865</v>
      </c>
      <c r="D18" s="2780" t="s">
        <v>872</v>
      </c>
      <c r="E18" s="2781"/>
      <c r="F18" s="1242"/>
    </row>
    <row r="19" spans="1:6" s="504" customFormat="1" ht="26.25" customHeight="1">
      <c r="A19" s="2783"/>
      <c r="B19" s="2784"/>
      <c r="C19" s="2785"/>
      <c r="D19" s="2780" t="s">
        <v>873</v>
      </c>
      <c r="E19" s="2781"/>
      <c r="F19" s="1242"/>
    </row>
    <row r="20" spans="1:6" s="504" customFormat="1" ht="26.25" customHeight="1">
      <c r="A20" s="2783"/>
      <c r="B20" s="2784"/>
      <c r="C20" s="2785"/>
      <c r="D20" s="2780" t="s">
        <v>874</v>
      </c>
      <c r="E20" s="2781"/>
      <c r="F20" s="1242"/>
    </row>
    <row r="21" spans="1:6" s="504" customFormat="1" ht="26.25" customHeight="1">
      <c r="A21" s="2782" t="s">
        <v>875</v>
      </c>
      <c r="B21" s="2781" t="s">
        <v>876</v>
      </c>
      <c r="C21" s="2785" t="s">
        <v>865</v>
      </c>
      <c r="D21" s="2780" t="s">
        <v>877</v>
      </c>
      <c r="E21" s="2781"/>
      <c r="F21" s="1242"/>
    </row>
    <row r="22" spans="1:6" s="504" customFormat="1" ht="26.25" customHeight="1">
      <c r="A22" s="2783"/>
      <c r="B22" s="2784"/>
      <c r="C22" s="2785"/>
      <c r="D22" s="2780" t="s">
        <v>878</v>
      </c>
      <c r="E22" s="2781"/>
      <c r="F22" s="1242"/>
    </row>
    <row r="23" spans="1:6" s="504" customFormat="1" ht="26.25" customHeight="1">
      <c r="A23" s="2783"/>
      <c r="B23" s="2784"/>
      <c r="C23" s="2785"/>
      <c r="D23" s="2780" t="s">
        <v>879</v>
      </c>
      <c r="E23" s="2781"/>
      <c r="F23" s="1242"/>
    </row>
    <row r="24" spans="1:6" s="504" customFormat="1" ht="41.25" customHeight="1">
      <c r="A24" s="1239" t="s">
        <v>880</v>
      </c>
      <c r="B24" s="1238" t="s">
        <v>881</v>
      </c>
      <c r="C24" s="1240" t="s">
        <v>865</v>
      </c>
      <c r="D24" s="2780" t="s">
        <v>882</v>
      </c>
      <c r="E24" s="2781"/>
      <c r="F24" s="1242"/>
    </row>
    <row r="26" spans="1:6" ht="22.5" customHeight="1">
      <c r="B26" s="505" t="s">
        <v>883</v>
      </c>
      <c r="C26" s="334"/>
      <c r="D26" s="501"/>
      <c r="E26" s="502"/>
    </row>
    <row r="27" spans="1:6" ht="22.5" customHeight="1">
      <c r="B27" s="505" t="s">
        <v>884</v>
      </c>
      <c r="C27" s="334"/>
      <c r="D27" s="501"/>
      <c r="E27" s="502"/>
    </row>
    <row r="28" spans="1:6" ht="22.5" customHeight="1">
      <c r="B28" s="505" t="s">
        <v>885</v>
      </c>
      <c r="C28" s="334"/>
      <c r="D28" s="501"/>
      <c r="E28" s="502"/>
    </row>
    <row r="29" spans="1:6" ht="17.25" customHeight="1">
      <c r="B29" s="505" t="s">
        <v>886</v>
      </c>
      <c r="C29" s="334"/>
      <c r="D29" s="501"/>
      <c r="E29" s="502"/>
    </row>
    <row r="30" spans="1:6" ht="17.25" customHeight="1">
      <c r="B30" s="505" t="s">
        <v>887</v>
      </c>
      <c r="C30" s="334"/>
      <c r="D30" s="501"/>
      <c r="E30" s="502"/>
    </row>
    <row r="31" spans="1:6" ht="17.25" customHeight="1">
      <c r="B31" s="505" t="s">
        <v>888</v>
      </c>
      <c r="C31" s="334"/>
      <c r="D31" s="501"/>
      <c r="E31" s="502"/>
    </row>
    <row r="32" spans="1:6" ht="17.25" customHeight="1">
      <c r="B32" s="505" t="s">
        <v>889</v>
      </c>
      <c r="C32" s="334"/>
      <c r="D32" s="501"/>
      <c r="E32" s="502"/>
    </row>
    <row r="33" spans="2:5" ht="17.25" customHeight="1">
      <c r="B33" s="505" t="s">
        <v>890</v>
      </c>
      <c r="C33" s="334"/>
      <c r="D33" s="501"/>
      <c r="E33" s="502"/>
    </row>
    <row r="34" spans="2:5" ht="17.25" customHeight="1">
      <c r="B34" s="505" t="s">
        <v>891</v>
      </c>
      <c r="C34" s="334"/>
      <c r="D34" s="501"/>
      <c r="E34" s="502"/>
    </row>
    <row r="35" spans="2:5" ht="22.5" customHeight="1">
      <c r="B35" s="505" t="s">
        <v>892</v>
      </c>
      <c r="C35" s="334"/>
      <c r="D35" s="501"/>
      <c r="E35" s="502"/>
    </row>
    <row r="36" spans="2:5" ht="22.5" customHeight="1"/>
  </sheetData>
  <mergeCells count="30">
    <mergeCell ref="A1:B1"/>
    <mergeCell ref="A8:F8"/>
    <mergeCell ref="A10:B10"/>
    <mergeCell ref="D10:E10"/>
    <mergeCell ref="A11:A13"/>
    <mergeCell ref="B11:B13"/>
    <mergeCell ref="C11:C13"/>
    <mergeCell ref="D11:E11"/>
    <mergeCell ref="D12:E12"/>
    <mergeCell ref="D13:E13"/>
    <mergeCell ref="A14:A17"/>
    <mergeCell ref="B14:B17"/>
    <mergeCell ref="C14:C17"/>
    <mergeCell ref="D14:E14"/>
    <mergeCell ref="D15:E15"/>
    <mergeCell ref="D16:E16"/>
    <mergeCell ref="D17:E17"/>
    <mergeCell ref="A18:A20"/>
    <mergeCell ref="B18:B20"/>
    <mergeCell ref="C18:C20"/>
    <mergeCell ref="D18:E18"/>
    <mergeCell ref="D19:E19"/>
    <mergeCell ref="D20:E20"/>
    <mergeCell ref="D24:E24"/>
    <mergeCell ref="A21:A23"/>
    <mergeCell ref="B21:B23"/>
    <mergeCell ref="C21:C23"/>
    <mergeCell ref="D21:E21"/>
    <mergeCell ref="D22:E22"/>
    <mergeCell ref="D23:E23"/>
  </mergeCells>
  <phoneticPr fontId="10"/>
  <printOptions horizontalCentered="1"/>
  <pageMargins left="0.9055118110236221"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X48"/>
  <sheetViews>
    <sheetView showGridLines="0" view="pageBreakPreview" zoomScale="80" zoomScaleNormal="95" zoomScaleSheetLayoutView="80" workbookViewId="0">
      <selection activeCell="AE14" sqref="AE14"/>
    </sheetView>
  </sheetViews>
  <sheetFormatPr defaultRowHeight="13.2"/>
  <cols>
    <col min="1" max="163" width="3.6640625" style="126" customWidth="1"/>
    <col min="164" max="256" width="9" style="126"/>
    <col min="257" max="419" width="3.6640625" style="126" customWidth="1"/>
    <col min="420" max="512" width="9" style="126"/>
    <col min="513" max="675" width="3.6640625" style="126" customWidth="1"/>
    <col min="676" max="768" width="9" style="126"/>
    <col min="769" max="931" width="3.6640625" style="126" customWidth="1"/>
    <col min="932" max="1024" width="9" style="126"/>
    <col min="1025" max="1187" width="3.6640625" style="126" customWidth="1"/>
    <col min="1188" max="1280" width="9" style="126"/>
    <col min="1281" max="1443" width="3.6640625" style="126" customWidth="1"/>
    <col min="1444" max="1536" width="9" style="126"/>
    <col min="1537" max="1699" width="3.6640625" style="126" customWidth="1"/>
    <col min="1700" max="1792" width="9" style="126"/>
    <col min="1793" max="1955" width="3.6640625" style="126" customWidth="1"/>
    <col min="1956" max="2048" width="9" style="126"/>
    <col min="2049" max="2211" width="3.6640625" style="126" customWidth="1"/>
    <col min="2212" max="2304" width="9" style="126"/>
    <col min="2305" max="2467" width="3.6640625" style="126" customWidth="1"/>
    <col min="2468" max="2560" width="9" style="126"/>
    <col min="2561" max="2723" width="3.6640625" style="126" customWidth="1"/>
    <col min="2724" max="2816" width="9" style="126"/>
    <col min="2817" max="2979" width="3.6640625" style="126" customWidth="1"/>
    <col min="2980" max="3072" width="9" style="126"/>
    <col min="3073" max="3235" width="3.6640625" style="126" customWidth="1"/>
    <col min="3236" max="3328" width="9" style="126"/>
    <col min="3329" max="3491" width="3.6640625" style="126" customWidth="1"/>
    <col min="3492" max="3584" width="9" style="126"/>
    <col min="3585" max="3747" width="3.6640625" style="126" customWidth="1"/>
    <col min="3748" max="3840" width="9" style="126"/>
    <col min="3841" max="4003" width="3.6640625" style="126" customWidth="1"/>
    <col min="4004" max="4096" width="9" style="126"/>
    <col min="4097" max="4259" width="3.6640625" style="126" customWidth="1"/>
    <col min="4260" max="4352" width="9" style="126"/>
    <col min="4353" max="4515" width="3.6640625" style="126" customWidth="1"/>
    <col min="4516" max="4608" width="9" style="126"/>
    <col min="4609" max="4771" width="3.6640625" style="126" customWidth="1"/>
    <col min="4772" max="4864" width="9" style="126"/>
    <col min="4865" max="5027" width="3.6640625" style="126" customWidth="1"/>
    <col min="5028" max="5120" width="9" style="126"/>
    <col min="5121" max="5283" width="3.6640625" style="126" customWidth="1"/>
    <col min="5284" max="5376" width="9" style="126"/>
    <col min="5377" max="5539" width="3.6640625" style="126" customWidth="1"/>
    <col min="5540" max="5632" width="9" style="126"/>
    <col min="5633" max="5795" width="3.6640625" style="126" customWidth="1"/>
    <col min="5796" max="5888" width="9" style="126"/>
    <col min="5889" max="6051" width="3.6640625" style="126" customWidth="1"/>
    <col min="6052" max="6144" width="9" style="126"/>
    <col min="6145" max="6307" width="3.6640625" style="126" customWidth="1"/>
    <col min="6308" max="6400" width="9" style="126"/>
    <col min="6401" max="6563" width="3.6640625" style="126" customWidth="1"/>
    <col min="6564" max="6656" width="9" style="126"/>
    <col min="6657" max="6819" width="3.6640625" style="126" customWidth="1"/>
    <col min="6820" max="6912" width="9" style="126"/>
    <col min="6913" max="7075" width="3.6640625" style="126" customWidth="1"/>
    <col min="7076" max="7168" width="9" style="126"/>
    <col min="7169" max="7331" width="3.6640625" style="126" customWidth="1"/>
    <col min="7332" max="7424" width="9" style="126"/>
    <col min="7425" max="7587" width="3.6640625" style="126" customWidth="1"/>
    <col min="7588" max="7680" width="9" style="126"/>
    <col min="7681" max="7843" width="3.6640625" style="126" customWidth="1"/>
    <col min="7844" max="7936" width="9" style="126"/>
    <col min="7937" max="8099" width="3.6640625" style="126" customWidth="1"/>
    <col min="8100" max="8192" width="9" style="126"/>
    <col min="8193" max="8355" width="3.6640625" style="126" customWidth="1"/>
    <col min="8356" max="8448" width="9" style="126"/>
    <col min="8449" max="8611" width="3.6640625" style="126" customWidth="1"/>
    <col min="8612" max="8704" width="9" style="126"/>
    <col min="8705" max="8867" width="3.6640625" style="126" customWidth="1"/>
    <col min="8868" max="8960" width="9" style="126"/>
    <col min="8961" max="9123" width="3.6640625" style="126" customWidth="1"/>
    <col min="9124" max="9216" width="9" style="126"/>
    <col min="9217" max="9379" width="3.6640625" style="126" customWidth="1"/>
    <col min="9380" max="9472" width="9" style="126"/>
    <col min="9473" max="9635" width="3.6640625" style="126" customWidth="1"/>
    <col min="9636" max="9728" width="9" style="126"/>
    <col min="9729" max="9891" width="3.6640625" style="126" customWidth="1"/>
    <col min="9892" max="9984" width="9" style="126"/>
    <col min="9985" max="10147" width="3.6640625" style="126" customWidth="1"/>
    <col min="10148" max="10240" width="9" style="126"/>
    <col min="10241" max="10403" width="3.6640625" style="126" customWidth="1"/>
    <col min="10404" max="10496" width="9" style="126"/>
    <col min="10497" max="10659" width="3.6640625" style="126" customWidth="1"/>
    <col min="10660" max="10752" width="9" style="126"/>
    <col min="10753" max="10915" width="3.6640625" style="126" customWidth="1"/>
    <col min="10916" max="11008" width="9" style="126"/>
    <col min="11009" max="11171" width="3.6640625" style="126" customWidth="1"/>
    <col min="11172" max="11264" width="9" style="126"/>
    <col min="11265" max="11427" width="3.6640625" style="126" customWidth="1"/>
    <col min="11428" max="11520" width="9" style="126"/>
    <col min="11521" max="11683" width="3.6640625" style="126" customWidth="1"/>
    <col min="11684" max="11776" width="9" style="126"/>
    <col min="11777" max="11939" width="3.6640625" style="126" customWidth="1"/>
    <col min="11940" max="12032" width="9" style="126"/>
    <col min="12033" max="12195" width="3.6640625" style="126" customWidth="1"/>
    <col min="12196" max="12288" width="9" style="126"/>
    <col min="12289" max="12451" width="3.6640625" style="126" customWidth="1"/>
    <col min="12452" max="12544" width="9" style="126"/>
    <col min="12545" max="12707" width="3.6640625" style="126" customWidth="1"/>
    <col min="12708" max="12800" width="9" style="126"/>
    <col min="12801" max="12963" width="3.6640625" style="126" customWidth="1"/>
    <col min="12964" max="13056" width="9" style="126"/>
    <col min="13057" max="13219" width="3.6640625" style="126" customWidth="1"/>
    <col min="13220" max="13312" width="9" style="126"/>
    <col min="13313" max="13475" width="3.6640625" style="126" customWidth="1"/>
    <col min="13476" max="13568" width="9" style="126"/>
    <col min="13569" max="13731" width="3.6640625" style="126" customWidth="1"/>
    <col min="13732" max="13824" width="9" style="126"/>
    <col min="13825" max="13987" width="3.6640625" style="126" customWidth="1"/>
    <col min="13988" max="14080" width="9" style="126"/>
    <col min="14081" max="14243" width="3.6640625" style="126" customWidth="1"/>
    <col min="14244" max="14336" width="9" style="126"/>
    <col min="14337" max="14499" width="3.6640625" style="126" customWidth="1"/>
    <col min="14500" max="14592" width="9" style="126"/>
    <col min="14593" max="14755" width="3.6640625" style="126" customWidth="1"/>
    <col min="14756" max="14848" width="9" style="126"/>
    <col min="14849" max="15011" width="3.6640625" style="126" customWidth="1"/>
    <col min="15012" max="15104" width="9" style="126"/>
    <col min="15105" max="15267" width="3.6640625" style="126" customWidth="1"/>
    <col min="15268" max="15360" width="9" style="126"/>
    <col min="15361" max="15523" width="3.6640625" style="126" customWidth="1"/>
    <col min="15524" max="15616" width="9" style="126"/>
    <col min="15617" max="15779" width="3.6640625" style="126" customWidth="1"/>
    <col min="15780" max="15872" width="9" style="126"/>
    <col min="15873" max="16035" width="3.6640625" style="126" customWidth="1"/>
    <col min="16036" max="16128" width="9" style="126"/>
    <col min="16129" max="16291" width="3.6640625" style="126" customWidth="1"/>
    <col min="16292" max="16384" width="9" style="126"/>
  </cols>
  <sheetData>
    <row r="1" spans="1:24">
      <c r="A1" s="124" t="s">
        <v>322</v>
      </c>
      <c r="B1" s="125"/>
      <c r="C1" s="125"/>
      <c r="D1" s="125"/>
      <c r="E1" s="125"/>
      <c r="F1" s="125"/>
      <c r="G1" s="125"/>
      <c r="H1" s="125"/>
      <c r="I1" s="125"/>
      <c r="J1" s="125"/>
      <c r="K1" s="125"/>
      <c r="L1" s="125"/>
      <c r="M1" s="125"/>
      <c r="N1" s="125"/>
      <c r="O1" s="125"/>
      <c r="P1" s="125"/>
      <c r="Q1" s="125"/>
      <c r="R1" s="125"/>
      <c r="S1" s="125"/>
      <c r="T1" s="125"/>
      <c r="U1" s="125"/>
      <c r="V1" s="125"/>
      <c r="W1" s="125"/>
      <c r="X1" s="125"/>
    </row>
    <row r="2" spans="1:24" ht="30" customHeight="1" thickBot="1">
      <c r="A2" s="2723" t="s">
        <v>1047</v>
      </c>
      <c r="B2" s="2723"/>
      <c r="C2" s="2723"/>
      <c r="D2" s="2723"/>
      <c r="E2" s="2723"/>
      <c r="F2" s="2723"/>
      <c r="G2" s="2723"/>
      <c r="H2" s="2723"/>
      <c r="I2" s="2723"/>
      <c r="J2" s="2723"/>
      <c r="K2" s="2723"/>
      <c r="L2" s="2723"/>
      <c r="M2" s="2723"/>
      <c r="N2" s="2723"/>
      <c r="O2" s="2723"/>
      <c r="P2" s="2723"/>
      <c r="Q2" s="2723"/>
      <c r="R2" s="2723"/>
      <c r="S2" s="2723"/>
      <c r="T2" s="2723"/>
      <c r="U2" s="2723"/>
      <c r="V2" s="2723"/>
      <c r="W2" s="2723"/>
      <c r="X2" s="2723"/>
    </row>
    <row r="3" spans="1:24" ht="26.1" customHeight="1">
      <c r="A3" s="2724" t="s">
        <v>323</v>
      </c>
      <c r="B3" s="2676"/>
      <c r="C3" s="2676"/>
      <c r="D3" s="2677"/>
      <c r="E3" s="2793" t="s">
        <v>106</v>
      </c>
      <c r="F3" s="2794"/>
      <c r="G3" s="2794"/>
      <c r="H3" s="2676" t="s">
        <v>538</v>
      </c>
      <c r="I3" s="2795"/>
      <c r="J3" s="2796"/>
      <c r="K3" s="2730" t="s">
        <v>107</v>
      </c>
      <c r="L3" s="2676"/>
      <c r="M3" s="2680"/>
      <c r="N3" s="2797">
        <v>37778</v>
      </c>
      <c r="O3" s="2798"/>
      <c r="P3" s="2798"/>
      <c r="Q3" s="2798"/>
      <c r="R3" s="2798"/>
      <c r="S3" s="2798"/>
      <c r="T3" s="2798"/>
      <c r="U3" s="2798"/>
      <c r="V3" s="2798"/>
      <c r="W3" s="2798"/>
      <c r="X3" s="2799"/>
    </row>
    <row r="4" spans="1:24" ht="26.1" customHeight="1">
      <c r="A4" s="2681" t="s">
        <v>108</v>
      </c>
      <c r="B4" s="2665"/>
      <c r="C4" s="2665"/>
      <c r="D4" s="2666"/>
      <c r="E4" s="2800" t="s">
        <v>1048</v>
      </c>
      <c r="F4" s="2701"/>
      <c r="G4" s="2701"/>
      <c r="H4" s="2701"/>
      <c r="I4" s="2701"/>
      <c r="J4" s="2701"/>
      <c r="K4" s="2701"/>
      <c r="L4" s="2701"/>
      <c r="M4" s="2701"/>
      <c r="N4" s="2701"/>
      <c r="O4" s="2701"/>
      <c r="P4" s="2701"/>
      <c r="Q4" s="2701"/>
      <c r="R4" s="2701"/>
      <c r="S4" s="2701"/>
      <c r="T4" s="2701"/>
      <c r="U4" s="2701"/>
      <c r="V4" s="2701"/>
      <c r="W4" s="2701"/>
      <c r="X4" s="2801"/>
    </row>
    <row r="5" spans="1:24" ht="26.1" customHeight="1">
      <c r="A5" s="2681"/>
      <c r="B5" s="2665"/>
      <c r="C5" s="2665"/>
      <c r="D5" s="2666"/>
      <c r="E5" s="2685" t="s">
        <v>326</v>
      </c>
      <c r="F5" s="2685"/>
      <c r="G5" s="2685"/>
      <c r="H5" s="799" t="s">
        <v>1049</v>
      </c>
      <c r="I5" s="2689"/>
      <c r="J5" s="2689"/>
      <c r="K5" s="2689"/>
      <c r="L5" s="2689"/>
      <c r="M5" s="2689"/>
      <c r="N5" s="2689"/>
      <c r="O5" s="2689"/>
      <c r="P5" s="2689"/>
      <c r="Q5" s="2689"/>
      <c r="R5" s="2689"/>
      <c r="S5" s="2689"/>
      <c r="T5" s="2689"/>
      <c r="U5" s="2689"/>
      <c r="V5" s="2689"/>
      <c r="W5" s="2689"/>
      <c r="X5" s="800" t="s">
        <v>1050</v>
      </c>
    </row>
    <row r="6" spans="1:24" ht="26.1" customHeight="1">
      <c r="A6" s="2716" t="s">
        <v>247</v>
      </c>
      <c r="B6" s="2695"/>
      <c r="C6" s="2695"/>
      <c r="D6" s="2717"/>
      <c r="E6" s="2802" t="str">
        <f>入力シート!C10</f>
        <v>県道博多天神線排水性舗装工事（第２工区）</v>
      </c>
      <c r="F6" s="2803"/>
      <c r="G6" s="2803"/>
      <c r="H6" s="2803"/>
      <c r="I6" s="2803"/>
      <c r="J6" s="2803"/>
      <c r="K6" s="2803"/>
      <c r="L6" s="2803"/>
      <c r="M6" s="2803"/>
      <c r="N6" s="2803"/>
      <c r="O6" s="2803"/>
      <c r="P6" s="2803"/>
      <c r="Q6" s="2803"/>
      <c r="R6" s="2803"/>
      <c r="S6" s="2803"/>
      <c r="T6" s="2803"/>
      <c r="U6" s="2803"/>
      <c r="V6" s="2803"/>
      <c r="W6" s="2803"/>
      <c r="X6" s="2804"/>
    </row>
    <row r="7" spans="1:24" ht="26.1" customHeight="1" thickBot="1">
      <c r="A7" s="2686" t="s">
        <v>96</v>
      </c>
      <c r="B7" s="2668"/>
      <c r="C7" s="2668"/>
      <c r="D7" s="2669"/>
      <c r="E7" s="2805" t="str">
        <f>"50"&amp;入力シート!C3&amp;"-"&amp;入力シート!C4</f>
        <v>503-12345-001</v>
      </c>
      <c r="F7" s="2806"/>
      <c r="G7" s="2806"/>
      <c r="H7" s="2806"/>
      <c r="I7" s="2806"/>
      <c r="J7" s="2806"/>
      <c r="K7" s="2806"/>
      <c r="L7" s="2806"/>
      <c r="M7" s="2806"/>
      <c r="N7" s="2806"/>
      <c r="O7" s="2806"/>
      <c r="P7" s="2806"/>
      <c r="Q7" s="2806"/>
      <c r="R7" s="2806"/>
      <c r="S7" s="2806"/>
      <c r="T7" s="2806"/>
      <c r="U7" s="2806"/>
      <c r="V7" s="2806"/>
      <c r="W7" s="2806"/>
      <c r="X7" s="2807"/>
    </row>
    <row r="8" spans="1:24">
      <c r="A8" s="127"/>
      <c r="B8" s="128" t="s">
        <v>109</v>
      </c>
      <c r="C8" s="128"/>
      <c r="D8" s="128"/>
      <c r="E8" s="128"/>
      <c r="F8" s="128"/>
      <c r="G8" s="128"/>
      <c r="H8" s="128"/>
      <c r="I8" s="128"/>
      <c r="J8" s="128"/>
      <c r="K8" s="128"/>
      <c r="L8" s="128"/>
      <c r="M8" s="128"/>
      <c r="N8" s="128"/>
      <c r="O8" s="128"/>
      <c r="P8" s="128"/>
      <c r="Q8" s="128"/>
      <c r="R8" s="128"/>
      <c r="S8" s="128"/>
      <c r="T8" s="128"/>
      <c r="U8" s="128"/>
      <c r="V8" s="128"/>
      <c r="W8" s="128"/>
      <c r="X8" s="129"/>
    </row>
    <row r="9" spans="1:24">
      <c r="A9" s="130"/>
      <c r="B9" s="2721" t="s">
        <v>1051</v>
      </c>
      <c r="C9" s="2721"/>
      <c r="D9" s="2721"/>
      <c r="E9" s="2721"/>
      <c r="F9" s="2721"/>
      <c r="G9" s="2721"/>
      <c r="H9" s="2721"/>
      <c r="I9" s="2721"/>
      <c r="J9" s="2721"/>
      <c r="K9" s="2721"/>
      <c r="L9" s="2721"/>
      <c r="M9" s="2721"/>
      <c r="N9" s="2721"/>
      <c r="O9" s="2721"/>
      <c r="P9" s="2721"/>
      <c r="Q9" s="2721"/>
      <c r="R9" s="2721"/>
      <c r="S9" s="2721"/>
      <c r="T9" s="2721"/>
      <c r="U9" s="2721"/>
      <c r="V9" s="2721"/>
      <c r="W9" s="2721"/>
      <c r="X9" s="131"/>
    </row>
    <row r="10" spans="1:24">
      <c r="A10" s="130"/>
      <c r="B10" s="2721"/>
      <c r="C10" s="2721"/>
      <c r="D10" s="2721"/>
      <c r="E10" s="2721"/>
      <c r="F10" s="2721"/>
      <c r="G10" s="2721"/>
      <c r="H10" s="2721"/>
      <c r="I10" s="2721"/>
      <c r="J10" s="2721"/>
      <c r="K10" s="2721"/>
      <c r="L10" s="2721"/>
      <c r="M10" s="2721"/>
      <c r="N10" s="2721"/>
      <c r="O10" s="2721"/>
      <c r="P10" s="2721"/>
      <c r="Q10" s="2721"/>
      <c r="R10" s="2721"/>
      <c r="S10" s="2721"/>
      <c r="T10" s="2721"/>
      <c r="U10" s="2721"/>
      <c r="V10" s="2721"/>
      <c r="W10" s="2721"/>
      <c r="X10" s="131"/>
    </row>
    <row r="11" spans="1:24">
      <c r="A11" s="130"/>
      <c r="B11" s="2721"/>
      <c r="C11" s="2721"/>
      <c r="D11" s="2721"/>
      <c r="E11" s="2721"/>
      <c r="F11" s="2721"/>
      <c r="G11" s="2721"/>
      <c r="H11" s="2721"/>
      <c r="I11" s="2721"/>
      <c r="J11" s="2721"/>
      <c r="K11" s="2721"/>
      <c r="L11" s="2721"/>
      <c r="M11" s="2721"/>
      <c r="N11" s="2721"/>
      <c r="O11" s="2721"/>
      <c r="P11" s="2721"/>
      <c r="Q11" s="2721"/>
      <c r="R11" s="2721"/>
      <c r="S11" s="2721"/>
      <c r="T11" s="2721"/>
      <c r="U11" s="2721"/>
      <c r="V11" s="2721"/>
      <c r="W11" s="2721"/>
      <c r="X11" s="131"/>
    </row>
    <row r="12" spans="1:24">
      <c r="A12" s="130"/>
      <c r="B12" s="2721"/>
      <c r="C12" s="2721"/>
      <c r="D12" s="2721"/>
      <c r="E12" s="2721"/>
      <c r="F12" s="2721"/>
      <c r="G12" s="2721"/>
      <c r="H12" s="2721"/>
      <c r="I12" s="2721"/>
      <c r="J12" s="2721"/>
      <c r="K12" s="2721"/>
      <c r="L12" s="2721"/>
      <c r="M12" s="2721"/>
      <c r="N12" s="2721"/>
      <c r="O12" s="2721"/>
      <c r="P12" s="2721"/>
      <c r="Q12" s="2721"/>
      <c r="R12" s="2721"/>
      <c r="S12" s="2721"/>
      <c r="T12" s="2721"/>
      <c r="U12" s="2721"/>
      <c r="V12" s="2721"/>
      <c r="W12" s="2721"/>
      <c r="X12" s="131"/>
    </row>
    <row r="13" spans="1:24">
      <c r="A13" s="130"/>
      <c r="B13" s="2721"/>
      <c r="C13" s="2721"/>
      <c r="D13" s="2721"/>
      <c r="E13" s="2721"/>
      <c r="F13" s="2721"/>
      <c r="G13" s="2721"/>
      <c r="H13" s="2721"/>
      <c r="I13" s="2721"/>
      <c r="J13" s="2721"/>
      <c r="K13" s="2721"/>
      <c r="L13" s="2721"/>
      <c r="M13" s="2721"/>
      <c r="N13" s="2721"/>
      <c r="O13" s="2721"/>
      <c r="P13" s="2721"/>
      <c r="Q13" s="2721"/>
      <c r="R13" s="2721"/>
      <c r="S13" s="2721"/>
      <c r="T13" s="2721"/>
      <c r="U13" s="2721"/>
      <c r="V13" s="2721"/>
      <c r="W13" s="2721"/>
      <c r="X13" s="131"/>
    </row>
    <row r="14" spans="1:24">
      <c r="A14" s="130"/>
      <c r="B14" s="2721"/>
      <c r="C14" s="2721"/>
      <c r="D14" s="2721"/>
      <c r="E14" s="2721"/>
      <c r="F14" s="2721"/>
      <c r="G14" s="2721"/>
      <c r="H14" s="2721"/>
      <c r="I14" s="2721"/>
      <c r="J14" s="2721"/>
      <c r="K14" s="2721"/>
      <c r="L14" s="2721"/>
      <c r="M14" s="2721"/>
      <c r="N14" s="2721"/>
      <c r="O14" s="2721"/>
      <c r="P14" s="2721"/>
      <c r="Q14" s="2721"/>
      <c r="R14" s="2721"/>
      <c r="S14" s="2721"/>
      <c r="T14" s="2721"/>
      <c r="U14" s="2721"/>
      <c r="V14" s="2721"/>
      <c r="W14" s="2721"/>
      <c r="X14" s="131"/>
    </row>
    <row r="15" spans="1:24">
      <c r="A15" s="130"/>
      <c r="B15" s="2721"/>
      <c r="C15" s="2721"/>
      <c r="D15" s="2721"/>
      <c r="E15" s="2721"/>
      <c r="F15" s="2721"/>
      <c r="G15" s="2721"/>
      <c r="H15" s="2721"/>
      <c r="I15" s="2721"/>
      <c r="J15" s="2721"/>
      <c r="K15" s="2721"/>
      <c r="L15" s="2721"/>
      <c r="M15" s="2721"/>
      <c r="N15" s="2721"/>
      <c r="O15" s="2721"/>
      <c r="P15" s="2721"/>
      <c r="Q15" s="2721"/>
      <c r="R15" s="2721"/>
      <c r="S15" s="2721"/>
      <c r="T15" s="2721"/>
      <c r="U15" s="2721"/>
      <c r="V15" s="2721"/>
      <c r="W15" s="2721"/>
      <c r="X15" s="131"/>
    </row>
    <row r="16" spans="1:24">
      <c r="A16" s="130"/>
      <c r="B16" s="2721"/>
      <c r="C16" s="2721"/>
      <c r="D16" s="2721"/>
      <c r="E16" s="2721"/>
      <c r="F16" s="2721"/>
      <c r="G16" s="2721"/>
      <c r="H16" s="2721"/>
      <c r="I16" s="2721"/>
      <c r="J16" s="2721"/>
      <c r="K16" s="2721"/>
      <c r="L16" s="2721"/>
      <c r="M16" s="2721"/>
      <c r="N16" s="2721"/>
      <c r="O16" s="2721"/>
      <c r="P16" s="2721"/>
      <c r="Q16" s="2721"/>
      <c r="R16" s="2721"/>
      <c r="S16" s="2721"/>
      <c r="T16" s="2721"/>
      <c r="U16" s="2721"/>
      <c r="V16" s="2721"/>
      <c r="W16" s="2721"/>
      <c r="X16" s="131"/>
    </row>
    <row r="17" spans="1:24">
      <c r="A17" s="130"/>
      <c r="B17" s="2721"/>
      <c r="C17" s="2721"/>
      <c r="D17" s="2721"/>
      <c r="E17" s="2721"/>
      <c r="F17" s="2721"/>
      <c r="G17" s="2721"/>
      <c r="H17" s="2721"/>
      <c r="I17" s="2721"/>
      <c r="J17" s="2721"/>
      <c r="K17" s="2721"/>
      <c r="L17" s="2721"/>
      <c r="M17" s="2721"/>
      <c r="N17" s="2721"/>
      <c r="O17" s="2721"/>
      <c r="P17" s="2721"/>
      <c r="Q17" s="2721"/>
      <c r="R17" s="2721"/>
      <c r="S17" s="2721"/>
      <c r="T17" s="2721"/>
      <c r="U17" s="2721"/>
      <c r="V17" s="2721"/>
      <c r="W17" s="2721"/>
      <c r="X17" s="131"/>
    </row>
    <row r="18" spans="1:24">
      <c r="A18" s="130"/>
      <c r="B18" s="2721"/>
      <c r="C18" s="2721"/>
      <c r="D18" s="2721"/>
      <c r="E18" s="2721"/>
      <c r="F18" s="2721"/>
      <c r="G18" s="2721"/>
      <c r="H18" s="2721"/>
      <c r="I18" s="2721"/>
      <c r="J18" s="2721"/>
      <c r="K18" s="2721"/>
      <c r="L18" s="2721"/>
      <c r="M18" s="2721"/>
      <c r="N18" s="2721"/>
      <c r="O18" s="2721"/>
      <c r="P18" s="2721"/>
      <c r="Q18" s="2721"/>
      <c r="R18" s="2721"/>
      <c r="S18" s="2721"/>
      <c r="T18" s="2721"/>
      <c r="U18" s="2721"/>
      <c r="V18" s="2721"/>
      <c r="W18" s="2721"/>
      <c r="X18" s="131"/>
    </row>
    <row r="19" spans="1:24">
      <c r="A19" s="130"/>
      <c r="B19" s="2721"/>
      <c r="C19" s="2721"/>
      <c r="D19" s="2721"/>
      <c r="E19" s="2721"/>
      <c r="F19" s="2721"/>
      <c r="G19" s="2721"/>
      <c r="H19" s="2721"/>
      <c r="I19" s="2721"/>
      <c r="J19" s="2721"/>
      <c r="K19" s="2721"/>
      <c r="L19" s="2721"/>
      <c r="M19" s="2721"/>
      <c r="N19" s="2721"/>
      <c r="O19" s="2721"/>
      <c r="P19" s="2721"/>
      <c r="Q19" s="2721"/>
      <c r="R19" s="2721"/>
      <c r="S19" s="2721"/>
      <c r="T19" s="2721"/>
      <c r="U19" s="2721"/>
      <c r="V19" s="2721"/>
      <c r="W19" s="2721"/>
      <c r="X19" s="131"/>
    </row>
    <row r="20" spans="1:24">
      <c r="A20" s="130"/>
      <c r="B20" s="2721"/>
      <c r="C20" s="2721"/>
      <c r="D20" s="2721"/>
      <c r="E20" s="2721"/>
      <c r="F20" s="2721"/>
      <c r="G20" s="2721"/>
      <c r="H20" s="2721"/>
      <c r="I20" s="2721"/>
      <c r="J20" s="2721"/>
      <c r="K20" s="2721"/>
      <c r="L20" s="2721"/>
      <c r="M20" s="2721"/>
      <c r="N20" s="2721"/>
      <c r="O20" s="2721"/>
      <c r="P20" s="2721"/>
      <c r="Q20" s="2721"/>
      <c r="R20" s="2721"/>
      <c r="S20" s="2721"/>
      <c r="T20" s="2721"/>
      <c r="U20" s="2721"/>
      <c r="V20" s="2721"/>
      <c r="W20" s="2721"/>
      <c r="X20" s="131"/>
    </row>
    <row r="21" spans="1:24">
      <c r="A21" s="130"/>
      <c r="B21" s="2721"/>
      <c r="C21" s="2721"/>
      <c r="D21" s="2721"/>
      <c r="E21" s="2721"/>
      <c r="F21" s="2721"/>
      <c r="G21" s="2721"/>
      <c r="H21" s="2721"/>
      <c r="I21" s="2721"/>
      <c r="J21" s="2721"/>
      <c r="K21" s="2721"/>
      <c r="L21" s="2721"/>
      <c r="M21" s="2721"/>
      <c r="N21" s="2721"/>
      <c r="O21" s="2721"/>
      <c r="P21" s="2721"/>
      <c r="Q21" s="2721"/>
      <c r="R21" s="2721"/>
      <c r="S21" s="2721"/>
      <c r="T21" s="2721"/>
      <c r="U21" s="2721"/>
      <c r="V21" s="2721"/>
      <c r="W21" s="2721"/>
      <c r="X21" s="131"/>
    </row>
    <row r="22" spans="1:24">
      <c r="A22" s="130"/>
      <c r="B22" s="2721"/>
      <c r="C22" s="2721"/>
      <c r="D22" s="2721"/>
      <c r="E22" s="2721"/>
      <c r="F22" s="2721"/>
      <c r="G22" s="2721"/>
      <c r="H22" s="2721"/>
      <c r="I22" s="2721"/>
      <c r="J22" s="2721"/>
      <c r="K22" s="2721"/>
      <c r="L22" s="2721"/>
      <c r="M22" s="2721"/>
      <c r="N22" s="2721"/>
      <c r="O22" s="2721"/>
      <c r="P22" s="2721"/>
      <c r="Q22" s="2721"/>
      <c r="R22" s="2721"/>
      <c r="S22" s="2721"/>
      <c r="T22" s="2721"/>
      <c r="U22" s="2721"/>
      <c r="V22" s="2721"/>
      <c r="W22" s="2721"/>
      <c r="X22" s="131"/>
    </row>
    <row r="23" spans="1:24">
      <c r="A23" s="130"/>
      <c r="B23" s="2721"/>
      <c r="C23" s="2721"/>
      <c r="D23" s="2721"/>
      <c r="E23" s="2721"/>
      <c r="F23" s="2721"/>
      <c r="G23" s="2721"/>
      <c r="H23" s="2721"/>
      <c r="I23" s="2721"/>
      <c r="J23" s="2721"/>
      <c r="K23" s="2721"/>
      <c r="L23" s="2721"/>
      <c r="M23" s="2721"/>
      <c r="N23" s="2721"/>
      <c r="O23" s="2721"/>
      <c r="P23" s="2721"/>
      <c r="Q23" s="2721"/>
      <c r="R23" s="2721"/>
      <c r="S23" s="2721"/>
      <c r="T23" s="2721"/>
      <c r="U23" s="2721"/>
      <c r="V23" s="2721"/>
      <c r="W23" s="2721"/>
      <c r="X23" s="131"/>
    </row>
    <row r="24" spans="1:24">
      <c r="A24" s="130"/>
      <c r="B24" s="2721"/>
      <c r="C24" s="2721"/>
      <c r="D24" s="2721"/>
      <c r="E24" s="2721"/>
      <c r="F24" s="2721"/>
      <c r="G24" s="2721"/>
      <c r="H24" s="2721"/>
      <c r="I24" s="2721"/>
      <c r="J24" s="2721"/>
      <c r="K24" s="2721"/>
      <c r="L24" s="2721"/>
      <c r="M24" s="2721"/>
      <c r="N24" s="2721"/>
      <c r="O24" s="2721"/>
      <c r="P24" s="2721"/>
      <c r="Q24" s="2721"/>
      <c r="R24" s="2721"/>
      <c r="S24" s="2721"/>
      <c r="T24" s="2721"/>
      <c r="U24" s="2721"/>
      <c r="V24" s="2721"/>
      <c r="W24" s="2721"/>
      <c r="X24" s="131"/>
    </row>
    <row r="25" spans="1:24">
      <c r="A25" s="130"/>
      <c r="B25" s="2721"/>
      <c r="C25" s="2721"/>
      <c r="D25" s="2721"/>
      <c r="E25" s="2721"/>
      <c r="F25" s="2721"/>
      <c r="G25" s="2721"/>
      <c r="H25" s="2721"/>
      <c r="I25" s="2721"/>
      <c r="J25" s="2721"/>
      <c r="K25" s="2721"/>
      <c r="L25" s="2721"/>
      <c r="M25" s="2721"/>
      <c r="N25" s="2721"/>
      <c r="O25" s="2721"/>
      <c r="P25" s="2721"/>
      <c r="Q25" s="2721"/>
      <c r="R25" s="2721"/>
      <c r="S25" s="2721"/>
      <c r="T25" s="2721"/>
      <c r="U25" s="2721"/>
      <c r="V25" s="2721"/>
      <c r="W25" s="2721"/>
      <c r="X25" s="131"/>
    </row>
    <row r="26" spans="1:24">
      <c r="A26" s="130"/>
      <c r="B26" s="2721"/>
      <c r="C26" s="2721"/>
      <c r="D26" s="2721"/>
      <c r="E26" s="2721"/>
      <c r="F26" s="2721"/>
      <c r="G26" s="2721"/>
      <c r="H26" s="2721"/>
      <c r="I26" s="2721"/>
      <c r="J26" s="2721"/>
      <c r="K26" s="2721"/>
      <c r="L26" s="2721"/>
      <c r="M26" s="2721"/>
      <c r="N26" s="2721"/>
      <c r="O26" s="2721"/>
      <c r="P26" s="2721"/>
      <c r="Q26" s="2721"/>
      <c r="R26" s="2721"/>
      <c r="S26" s="2721"/>
      <c r="T26" s="2721"/>
      <c r="U26" s="2721"/>
      <c r="V26" s="2721"/>
      <c r="W26" s="2721"/>
      <c r="X26" s="131"/>
    </row>
    <row r="27" spans="1:24" ht="26.1" customHeight="1" thickBot="1">
      <c r="A27" s="132"/>
      <c r="B27" s="2693" t="s">
        <v>327</v>
      </c>
      <c r="C27" s="2693"/>
      <c r="D27" s="2693"/>
      <c r="E27" s="2693"/>
      <c r="F27" s="2693"/>
      <c r="G27" s="2693" t="s">
        <v>328</v>
      </c>
      <c r="H27" s="2693"/>
      <c r="I27" s="2693"/>
      <c r="J27" s="2693"/>
      <c r="K27" s="2693"/>
      <c r="L27" s="2722"/>
      <c r="M27" s="2722"/>
      <c r="N27" s="2722"/>
      <c r="O27" s="2722"/>
      <c r="P27" s="2722"/>
      <c r="Q27" s="2722"/>
      <c r="R27" s="2722"/>
      <c r="S27" s="2722"/>
      <c r="T27" s="2722"/>
      <c r="U27" s="2722"/>
      <c r="V27" s="2722"/>
      <c r="W27" s="2722"/>
      <c r="X27" s="133"/>
    </row>
    <row r="28" spans="1:24" ht="15.9" customHeight="1">
      <c r="A28" s="134"/>
      <c r="B28" s="2707" t="s">
        <v>52</v>
      </c>
      <c r="C28" s="2685" t="s">
        <v>110</v>
      </c>
      <c r="D28" s="2685"/>
      <c r="E28" s="2685"/>
      <c r="F28" s="2685"/>
      <c r="G28" s="2709" t="s">
        <v>329</v>
      </c>
      <c r="H28" s="2709"/>
      <c r="I28" s="2685"/>
      <c r="J28" s="2706" t="s">
        <v>330</v>
      </c>
      <c r="K28" s="2706"/>
      <c r="L28" s="2685"/>
      <c r="M28" s="2706" t="s">
        <v>331</v>
      </c>
      <c r="N28" s="2706"/>
      <c r="O28" s="2685"/>
      <c r="P28" s="2706" t="s">
        <v>332</v>
      </c>
      <c r="Q28" s="2706"/>
      <c r="R28" s="2685"/>
      <c r="S28" s="2706" t="s">
        <v>1052</v>
      </c>
      <c r="T28" s="2706"/>
      <c r="U28" s="2685" t="s">
        <v>1053</v>
      </c>
      <c r="V28" s="2685"/>
      <c r="W28" s="2685"/>
      <c r="X28" s="131"/>
    </row>
    <row r="29" spans="1:24" ht="15.9" customHeight="1">
      <c r="A29" s="2688" t="s">
        <v>334</v>
      </c>
      <c r="B29" s="2698"/>
      <c r="C29" s="2685"/>
      <c r="D29" s="2685"/>
      <c r="E29" s="2685"/>
      <c r="F29" s="2685"/>
      <c r="G29" s="2710"/>
      <c r="H29" s="2710"/>
      <c r="I29" s="2685"/>
      <c r="J29" s="2685"/>
      <c r="K29" s="2685"/>
      <c r="L29" s="2685"/>
      <c r="M29" s="2685"/>
      <c r="N29" s="2685"/>
      <c r="O29" s="2685"/>
      <c r="P29" s="2685"/>
      <c r="Q29" s="2685"/>
      <c r="R29" s="2685"/>
      <c r="S29" s="2685"/>
      <c r="T29" s="2685"/>
      <c r="U29" s="2685"/>
      <c r="V29" s="2685"/>
      <c r="W29" s="2685"/>
      <c r="X29" s="131"/>
    </row>
    <row r="30" spans="1:24" ht="15.9" customHeight="1">
      <c r="A30" s="2688"/>
      <c r="B30" s="2698"/>
      <c r="C30" s="135"/>
      <c r="D30" s="135"/>
      <c r="E30" s="135"/>
      <c r="F30" s="135"/>
      <c r="G30" s="2689" t="s">
        <v>326</v>
      </c>
      <c r="H30" s="2689"/>
      <c r="I30" s="2689"/>
      <c r="J30" s="2690"/>
      <c r="K30" s="2690"/>
      <c r="L30" s="2690"/>
      <c r="M30" s="2690"/>
      <c r="N30" s="2690"/>
      <c r="O30" s="2690"/>
      <c r="P30" s="2690"/>
      <c r="Q30" s="2690"/>
      <c r="R30" s="2690"/>
      <c r="S30" s="2690"/>
      <c r="T30" s="2690"/>
      <c r="U30" s="2690"/>
      <c r="V30" s="2690"/>
      <c r="W30" s="798"/>
      <c r="X30" s="131"/>
    </row>
    <row r="31" spans="1:24" ht="15.9" customHeight="1">
      <c r="A31" s="2688"/>
      <c r="B31" s="2698"/>
      <c r="C31" s="135"/>
      <c r="D31" s="135"/>
      <c r="E31" s="135"/>
      <c r="F31" s="135"/>
      <c r="G31" s="2689"/>
      <c r="H31" s="2689"/>
      <c r="I31" s="2689"/>
      <c r="J31" s="2690"/>
      <c r="K31" s="2690"/>
      <c r="L31" s="2690"/>
      <c r="M31" s="2690"/>
      <c r="N31" s="2690"/>
      <c r="O31" s="2690"/>
      <c r="P31" s="2690"/>
      <c r="Q31" s="2690"/>
      <c r="R31" s="2690"/>
      <c r="S31" s="2690"/>
      <c r="T31" s="2690"/>
      <c r="U31" s="2690"/>
      <c r="V31" s="2690"/>
      <c r="W31" s="798"/>
      <c r="X31" s="131"/>
    </row>
    <row r="32" spans="1:24" ht="15.9" customHeight="1">
      <c r="A32" s="2688"/>
      <c r="B32" s="2698"/>
      <c r="C32" s="135"/>
      <c r="D32" s="135"/>
      <c r="E32" s="135"/>
      <c r="F32" s="135"/>
      <c r="G32" s="2689"/>
      <c r="H32" s="2689"/>
      <c r="I32" s="2689"/>
      <c r="J32" s="2690"/>
      <c r="K32" s="2690"/>
      <c r="L32" s="2690"/>
      <c r="M32" s="2690"/>
      <c r="N32" s="2690"/>
      <c r="O32" s="2690"/>
      <c r="P32" s="2690"/>
      <c r="Q32" s="2690"/>
      <c r="R32" s="2690"/>
      <c r="S32" s="2690"/>
      <c r="T32" s="2690"/>
      <c r="U32" s="2690"/>
      <c r="V32" s="2690"/>
      <c r="W32" s="798"/>
      <c r="X32" s="131"/>
    </row>
    <row r="33" spans="1:24" ht="15.9" customHeight="1">
      <c r="A33" s="136" t="s">
        <v>759</v>
      </c>
      <c r="B33" s="2708"/>
      <c r="C33" s="801"/>
      <c r="D33" s="801"/>
      <c r="E33" s="801"/>
      <c r="F33" s="801"/>
      <c r="G33" s="801"/>
      <c r="H33" s="801"/>
      <c r="I33" s="801"/>
      <c r="J33" s="801"/>
      <c r="K33" s="801"/>
      <c r="L33" s="801"/>
      <c r="M33" s="2704"/>
      <c r="N33" s="2704"/>
      <c r="O33" s="2704" t="s">
        <v>252</v>
      </c>
      <c r="P33" s="2704"/>
      <c r="Q33" s="2705"/>
      <c r="R33" s="2705"/>
      <c r="S33" s="2705"/>
      <c r="T33" s="2705"/>
      <c r="U33" s="2705"/>
      <c r="V33" s="2705"/>
      <c r="W33" s="2705"/>
      <c r="X33" s="137"/>
    </row>
    <row r="34" spans="1:24" ht="15.9" customHeight="1">
      <c r="A34" s="138"/>
      <c r="B34" s="2697" t="s">
        <v>335</v>
      </c>
      <c r="C34" s="2695" t="s">
        <v>110</v>
      </c>
      <c r="D34" s="2695"/>
      <c r="E34" s="2695"/>
      <c r="F34" s="2695"/>
      <c r="G34" s="2700" t="s">
        <v>330</v>
      </c>
      <c r="H34" s="2701"/>
      <c r="I34" s="2695"/>
      <c r="J34" s="2695" t="s">
        <v>331</v>
      </c>
      <c r="K34" s="2695"/>
      <c r="L34" s="2695"/>
      <c r="M34" s="2695" t="s">
        <v>332</v>
      </c>
      <c r="N34" s="2695"/>
      <c r="O34" s="2695"/>
      <c r="P34" s="2695" t="s">
        <v>336</v>
      </c>
      <c r="Q34" s="2695"/>
      <c r="R34" s="2695"/>
      <c r="S34" s="2696" t="s">
        <v>333</v>
      </c>
      <c r="T34" s="2695"/>
      <c r="U34" s="2695" t="s">
        <v>1054</v>
      </c>
      <c r="V34" s="2695"/>
      <c r="W34" s="2695"/>
      <c r="X34" s="139"/>
    </row>
    <row r="35" spans="1:24" ht="15.9" customHeight="1">
      <c r="A35" s="2688" t="s">
        <v>337</v>
      </c>
      <c r="B35" s="2698"/>
      <c r="C35" s="2685"/>
      <c r="D35" s="2685"/>
      <c r="E35" s="2685"/>
      <c r="F35" s="2685"/>
      <c r="G35" s="2689"/>
      <c r="H35" s="2689"/>
      <c r="I35" s="2685"/>
      <c r="J35" s="2685"/>
      <c r="K35" s="2685"/>
      <c r="L35" s="2685"/>
      <c r="M35" s="2685"/>
      <c r="N35" s="2685"/>
      <c r="O35" s="2685"/>
      <c r="P35" s="2685"/>
      <c r="Q35" s="2685"/>
      <c r="R35" s="2685"/>
      <c r="S35" s="2685"/>
      <c r="T35" s="2685"/>
      <c r="U35" s="2685"/>
      <c r="V35" s="2685"/>
      <c r="W35" s="2685"/>
      <c r="X35" s="131"/>
    </row>
    <row r="36" spans="1:24" ht="15.9" customHeight="1">
      <c r="A36" s="2688"/>
      <c r="B36" s="2698"/>
      <c r="C36" s="135"/>
      <c r="D36" s="135"/>
      <c r="E36" s="135"/>
      <c r="F36" s="135"/>
      <c r="G36" s="2689" t="s">
        <v>760</v>
      </c>
      <c r="H36" s="2689"/>
      <c r="I36" s="2689"/>
      <c r="J36" s="2690"/>
      <c r="K36" s="2690"/>
      <c r="L36" s="2690"/>
      <c r="M36" s="2690"/>
      <c r="N36" s="2690"/>
      <c r="O36" s="2690"/>
      <c r="P36" s="2690"/>
      <c r="Q36" s="2690"/>
      <c r="R36" s="2690"/>
      <c r="S36" s="2690"/>
      <c r="T36" s="2690"/>
      <c r="U36" s="2690"/>
      <c r="V36" s="2690"/>
      <c r="W36" s="798"/>
      <c r="X36" s="131"/>
    </row>
    <row r="37" spans="1:24" ht="15.9" customHeight="1">
      <c r="A37" s="2688"/>
      <c r="B37" s="2698"/>
      <c r="C37" s="135"/>
      <c r="D37" s="135"/>
      <c r="E37" s="135"/>
      <c r="F37" s="135"/>
      <c r="G37" s="2689"/>
      <c r="H37" s="2689"/>
      <c r="I37" s="2689"/>
      <c r="J37" s="2690"/>
      <c r="K37" s="2690"/>
      <c r="L37" s="2690"/>
      <c r="M37" s="2690"/>
      <c r="N37" s="2690"/>
      <c r="O37" s="2690"/>
      <c r="P37" s="2690"/>
      <c r="Q37" s="2690"/>
      <c r="R37" s="2690"/>
      <c r="S37" s="2690"/>
      <c r="T37" s="2690"/>
      <c r="U37" s="2690"/>
      <c r="V37" s="2690"/>
      <c r="W37" s="798"/>
      <c r="X37" s="131"/>
    </row>
    <row r="38" spans="1:24" ht="15.9" customHeight="1">
      <c r="A38" s="2688"/>
      <c r="B38" s="2698"/>
      <c r="C38" s="135"/>
      <c r="D38" s="135"/>
      <c r="E38" s="135"/>
      <c r="F38" s="135"/>
      <c r="G38" s="2689"/>
      <c r="H38" s="2689"/>
      <c r="I38" s="2689"/>
      <c r="J38" s="2690"/>
      <c r="K38" s="2690"/>
      <c r="L38" s="2690"/>
      <c r="M38" s="2690"/>
      <c r="N38" s="2690"/>
      <c r="O38" s="2690"/>
      <c r="P38" s="2690"/>
      <c r="Q38" s="2690"/>
      <c r="R38" s="2690"/>
      <c r="S38" s="2690"/>
      <c r="T38" s="2690"/>
      <c r="U38" s="2690"/>
      <c r="V38" s="2690"/>
      <c r="W38" s="798"/>
      <c r="X38" s="131"/>
    </row>
    <row r="39" spans="1:24" ht="15.9" customHeight="1" thickBot="1">
      <c r="A39" s="140"/>
      <c r="B39" s="2699"/>
      <c r="C39" s="802"/>
      <c r="D39" s="802"/>
      <c r="E39" s="802"/>
      <c r="F39" s="802"/>
      <c r="G39" s="802"/>
      <c r="H39" s="802"/>
      <c r="I39" s="802"/>
      <c r="J39" s="802"/>
      <c r="K39" s="802"/>
      <c r="L39" s="802"/>
      <c r="M39" s="2693"/>
      <c r="N39" s="2693"/>
      <c r="O39" s="2693" t="s">
        <v>252</v>
      </c>
      <c r="P39" s="2693"/>
      <c r="Q39" s="2694"/>
      <c r="R39" s="2694"/>
      <c r="S39" s="2694"/>
      <c r="T39" s="2694"/>
      <c r="U39" s="2694"/>
      <c r="V39" s="2694"/>
      <c r="W39" s="2694"/>
      <c r="X39" s="133"/>
    </row>
    <row r="40" spans="1:24" ht="13.8" thickBo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row>
    <row r="41" spans="1:24">
      <c r="A41" s="125"/>
      <c r="B41" s="125"/>
      <c r="C41" s="125"/>
      <c r="D41" s="125"/>
      <c r="E41" s="2670" t="s">
        <v>338</v>
      </c>
      <c r="F41" s="2671"/>
      <c r="G41" s="2671"/>
      <c r="H41" s="2674" t="s">
        <v>339</v>
      </c>
      <c r="I41" s="2671"/>
      <c r="J41" s="2671"/>
      <c r="K41" s="2675" t="s">
        <v>1153</v>
      </c>
      <c r="L41" s="2676"/>
      <c r="M41" s="2677"/>
      <c r="N41" s="2389"/>
      <c r="O41" s="2678"/>
      <c r="P41" s="2678"/>
      <c r="Q41" s="125"/>
      <c r="R41" s="2679" t="s">
        <v>340</v>
      </c>
      <c r="S41" s="2676"/>
      <c r="T41" s="2680"/>
      <c r="U41" s="2675" t="s">
        <v>341</v>
      </c>
      <c r="V41" s="2676"/>
      <c r="W41" s="2677"/>
      <c r="X41" s="125"/>
    </row>
    <row r="42" spans="1:24">
      <c r="A42" s="125"/>
      <c r="B42" s="125"/>
      <c r="C42" s="125"/>
      <c r="D42" s="125"/>
      <c r="E42" s="2672"/>
      <c r="F42" s="2673"/>
      <c r="G42" s="2673"/>
      <c r="H42" s="2673"/>
      <c r="I42" s="2673"/>
      <c r="J42" s="2673"/>
      <c r="K42" s="2664"/>
      <c r="L42" s="2665"/>
      <c r="M42" s="2666"/>
      <c r="N42" s="2678"/>
      <c r="O42" s="2678"/>
      <c r="P42" s="2678"/>
      <c r="Q42" s="125"/>
      <c r="R42" s="2681"/>
      <c r="S42" s="2665"/>
      <c r="T42" s="2682"/>
      <c r="U42" s="2664"/>
      <c r="V42" s="2665"/>
      <c r="W42" s="2666"/>
      <c r="X42" s="125"/>
    </row>
    <row r="43" spans="1:24">
      <c r="A43" s="125"/>
      <c r="B43" s="125"/>
      <c r="C43" s="125"/>
      <c r="D43" s="125"/>
      <c r="E43" s="2672"/>
      <c r="F43" s="2673"/>
      <c r="G43" s="2673"/>
      <c r="H43" s="2673"/>
      <c r="I43" s="2673"/>
      <c r="J43" s="2673"/>
      <c r="K43" s="2664"/>
      <c r="L43" s="2665"/>
      <c r="M43" s="2666"/>
      <c r="N43" s="2678"/>
      <c r="O43" s="2678"/>
      <c r="P43" s="2678"/>
      <c r="Q43" s="125"/>
      <c r="R43" s="2681"/>
      <c r="S43" s="2665"/>
      <c r="T43" s="2682"/>
      <c r="U43" s="2664"/>
      <c r="V43" s="2665"/>
      <c r="W43" s="2666"/>
      <c r="X43" s="125"/>
    </row>
    <row r="44" spans="1:24">
      <c r="A44" s="125"/>
      <c r="B44" s="125"/>
      <c r="C44" s="125"/>
      <c r="D44" s="125"/>
      <c r="E44" s="2672"/>
      <c r="F44" s="2673"/>
      <c r="G44" s="2673"/>
      <c r="H44" s="2673"/>
      <c r="I44" s="2673"/>
      <c r="J44" s="2673"/>
      <c r="K44" s="2664"/>
      <c r="L44" s="2665"/>
      <c r="M44" s="2666"/>
      <c r="N44" s="2678"/>
      <c r="O44" s="2678"/>
      <c r="P44" s="2678"/>
      <c r="Q44" s="125"/>
      <c r="R44" s="2681"/>
      <c r="S44" s="2665"/>
      <c r="T44" s="2682"/>
      <c r="U44" s="2664"/>
      <c r="V44" s="2665"/>
      <c r="W44" s="2666"/>
      <c r="X44" s="125"/>
    </row>
    <row r="45" spans="1:24">
      <c r="A45" s="125"/>
      <c r="B45" s="125"/>
      <c r="C45" s="125"/>
      <c r="D45" s="125"/>
      <c r="E45" s="2672"/>
      <c r="F45" s="2673"/>
      <c r="G45" s="2673"/>
      <c r="H45" s="2673"/>
      <c r="I45" s="2673"/>
      <c r="J45" s="2673"/>
      <c r="K45" s="2664"/>
      <c r="L45" s="2665"/>
      <c r="M45" s="2666"/>
      <c r="N45" s="2685"/>
      <c r="O45" s="2685"/>
      <c r="P45" s="2685"/>
      <c r="Q45" s="125"/>
      <c r="R45" s="2681"/>
      <c r="S45" s="2665"/>
      <c r="T45" s="2682"/>
      <c r="U45" s="2664"/>
      <c r="V45" s="2665"/>
      <c r="W45" s="2666"/>
      <c r="X45" s="125"/>
    </row>
    <row r="46" spans="1:24">
      <c r="A46" s="125"/>
      <c r="B46" s="125"/>
      <c r="C46" s="125"/>
      <c r="D46" s="125"/>
      <c r="E46" s="2672"/>
      <c r="F46" s="2673"/>
      <c r="G46" s="2673"/>
      <c r="H46" s="2673"/>
      <c r="I46" s="2673"/>
      <c r="J46" s="2673"/>
      <c r="K46" s="2664"/>
      <c r="L46" s="2665"/>
      <c r="M46" s="2666"/>
      <c r="N46" s="2685"/>
      <c r="O46" s="2685"/>
      <c r="P46" s="2685"/>
      <c r="Q46" s="125"/>
      <c r="R46" s="2681"/>
      <c r="S46" s="2665"/>
      <c r="T46" s="2682"/>
      <c r="U46" s="2664"/>
      <c r="V46" s="2665"/>
      <c r="W46" s="2666"/>
      <c r="X46" s="125"/>
    </row>
    <row r="47" spans="1:24">
      <c r="A47" s="125"/>
      <c r="B47" s="125"/>
      <c r="C47" s="125"/>
      <c r="D47" s="125"/>
      <c r="E47" s="2672"/>
      <c r="F47" s="2673"/>
      <c r="G47" s="2673"/>
      <c r="H47" s="2673"/>
      <c r="I47" s="2673"/>
      <c r="J47" s="2673"/>
      <c r="K47" s="2664"/>
      <c r="L47" s="2665"/>
      <c r="M47" s="2666"/>
      <c r="N47" s="2685"/>
      <c r="O47" s="2685"/>
      <c r="P47" s="2685"/>
      <c r="Q47" s="125"/>
      <c r="R47" s="2681"/>
      <c r="S47" s="2665"/>
      <c r="T47" s="2682"/>
      <c r="U47" s="2664"/>
      <c r="V47" s="2665"/>
      <c r="W47" s="2666"/>
      <c r="X47" s="125"/>
    </row>
    <row r="48" spans="1:24" ht="13.8" thickBot="1">
      <c r="A48" s="125"/>
      <c r="B48" s="125"/>
      <c r="C48" s="125"/>
      <c r="D48" s="125"/>
      <c r="E48" s="2683"/>
      <c r="F48" s="2684"/>
      <c r="G48" s="2684"/>
      <c r="H48" s="2684"/>
      <c r="I48" s="2684"/>
      <c r="J48" s="2684"/>
      <c r="K48" s="2667"/>
      <c r="L48" s="2668"/>
      <c r="M48" s="2669"/>
      <c r="N48" s="2685"/>
      <c r="O48" s="2685"/>
      <c r="P48" s="2685"/>
      <c r="Q48" s="125"/>
      <c r="R48" s="2686"/>
      <c r="S48" s="2668"/>
      <c r="T48" s="2687"/>
      <c r="U48" s="2667"/>
      <c r="V48" s="2668"/>
      <c r="W48" s="2669"/>
      <c r="X48" s="125"/>
    </row>
  </sheetData>
  <mergeCells count="67">
    <mergeCell ref="U45:W48"/>
    <mergeCell ref="E41:G44"/>
    <mergeCell ref="H41:J44"/>
    <mergeCell ref="K41:M44"/>
    <mergeCell ref="N41:P44"/>
    <mergeCell ref="R41:T44"/>
    <mergeCell ref="U41:W44"/>
    <mergeCell ref="E45:G48"/>
    <mergeCell ref="H45:J48"/>
    <mergeCell ref="K45:M48"/>
    <mergeCell ref="N45:P48"/>
    <mergeCell ref="R45:T48"/>
    <mergeCell ref="A35:A38"/>
    <mergeCell ref="G36:I38"/>
    <mergeCell ref="J36:V38"/>
    <mergeCell ref="M39:N39"/>
    <mergeCell ref="O39:P39"/>
    <mergeCell ref="Q39:W39"/>
    <mergeCell ref="M34:N35"/>
    <mergeCell ref="O34:O35"/>
    <mergeCell ref="P34:Q35"/>
    <mergeCell ref="R34:R35"/>
    <mergeCell ref="S34:T35"/>
    <mergeCell ref="U34:W35"/>
    <mergeCell ref="B34:B39"/>
    <mergeCell ref="C34:F35"/>
    <mergeCell ref="G34:H35"/>
    <mergeCell ref="I34:I35"/>
    <mergeCell ref="J34:K35"/>
    <mergeCell ref="L34:L35"/>
    <mergeCell ref="A29:A32"/>
    <mergeCell ref="G30:I32"/>
    <mergeCell ref="J30:V32"/>
    <mergeCell ref="M33:N33"/>
    <mergeCell ref="O33:P33"/>
    <mergeCell ref="Q33:W33"/>
    <mergeCell ref="M28:N29"/>
    <mergeCell ref="O28:O29"/>
    <mergeCell ref="P28:Q29"/>
    <mergeCell ref="R28:R29"/>
    <mergeCell ref="S28:T29"/>
    <mergeCell ref="U28:W29"/>
    <mergeCell ref="B28:B33"/>
    <mergeCell ref="C28:F29"/>
    <mergeCell ref="G28:H29"/>
    <mergeCell ref="I28:I29"/>
    <mergeCell ref="J28:K29"/>
    <mergeCell ref="L28:L29"/>
    <mergeCell ref="A7:D7"/>
    <mergeCell ref="E7:X7"/>
    <mergeCell ref="B9:W26"/>
    <mergeCell ref="B27:D27"/>
    <mergeCell ref="E27:F27"/>
    <mergeCell ref="G27:K27"/>
    <mergeCell ref="L27:W27"/>
    <mergeCell ref="A4:D5"/>
    <mergeCell ref="E4:X4"/>
    <mergeCell ref="E5:G5"/>
    <mergeCell ref="I5:W5"/>
    <mergeCell ref="A6:D6"/>
    <mergeCell ref="E6:X6"/>
    <mergeCell ref="A2:X2"/>
    <mergeCell ref="A3:D3"/>
    <mergeCell ref="E3:G3"/>
    <mergeCell ref="H3:J3"/>
    <mergeCell ref="K3:M3"/>
    <mergeCell ref="N3:X3"/>
  </mergeCells>
  <phoneticPr fontId="10"/>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5"/>
  <sheetViews>
    <sheetView view="pageBreakPreview" zoomScale="80" zoomScaleNormal="100" zoomScaleSheetLayoutView="80" workbookViewId="0"/>
  </sheetViews>
  <sheetFormatPr defaultColWidth="9" defaultRowHeight="13.2"/>
  <cols>
    <col min="1" max="1" width="9" style="443"/>
    <col min="2" max="2" width="11.21875" style="443" customWidth="1"/>
    <col min="3" max="8" width="9" style="443"/>
    <col min="9" max="9" width="7.6640625" style="443" customWidth="1"/>
    <col min="10" max="16384" width="9" style="443"/>
  </cols>
  <sheetData>
    <row r="1" spans="1:10">
      <c r="I1" s="444" t="s">
        <v>673</v>
      </c>
    </row>
    <row r="7" spans="1:10" ht="29.25" customHeight="1">
      <c r="A7" s="1520" t="s">
        <v>674</v>
      </c>
      <c r="B7" s="1520"/>
      <c r="C7" s="1520"/>
      <c r="D7" s="1520"/>
      <c r="E7" s="1520"/>
      <c r="F7" s="1520"/>
      <c r="G7" s="1520"/>
      <c r="H7" s="1520"/>
      <c r="I7" s="1520"/>
      <c r="J7" s="1520"/>
    </row>
    <row r="12" spans="1:10">
      <c r="B12" s="1521" t="str">
        <f>"福岡県"&amp;入力シート!C5&amp;"長　殿"</f>
        <v>福岡県○○県土整備事務所長　殿</v>
      </c>
      <c r="C12" s="1521"/>
      <c r="D12" s="1521"/>
      <c r="E12" s="1521"/>
    </row>
    <row r="17" spans="2:8">
      <c r="B17" s="445" t="s">
        <v>675</v>
      </c>
      <c r="C17" s="1522" t="str">
        <f>"50"&amp;入力シート!C3&amp;"-"&amp;入力シート!C4</f>
        <v>503-12345-001</v>
      </c>
      <c r="D17" s="1522"/>
      <c r="E17" s="1522"/>
      <c r="F17" s="447"/>
      <c r="G17" s="447"/>
      <c r="H17" s="447"/>
    </row>
    <row r="18" spans="2:8">
      <c r="B18" s="448"/>
    </row>
    <row r="19" spans="2:8">
      <c r="B19" s="445" t="s">
        <v>676</v>
      </c>
      <c r="C19" s="450" t="str">
        <f>入力シート!C11</f>
        <v>主要地方道博多天神線</v>
      </c>
      <c r="D19" s="450"/>
      <c r="E19" s="450"/>
      <c r="F19" s="450"/>
      <c r="G19" s="446"/>
      <c r="H19" s="446"/>
    </row>
    <row r="20" spans="2:8">
      <c r="B20" s="448"/>
    </row>
    <row r="21" spans="2:8">
      <c r="B21" s="445" t="s">
        <v>677</v>
      </c>
      <c r="C21" s="450" t="str">
        <f>入力シート!C10</f>
        <v>県道博多天神線排水性舗装工事（第２工区）</v>
      </c>
      <c r="D21" s="450"/>
      <c r="E21" s="450"/>
      <c r="F21" s="450"/>
      <c r="G21" s="446"/>
      <c r="H21" s="446"/>
    </row>
    <row r="22" spans="2:8">
      <c r="B22" s="448"/>
    </row>
    <row r="23" spans="2:8">
      <c r="B23" s="445" t="s">
        <v>678</v>
      </c>
      <c r="C23" s="446"/>
      <c r="D23" s="1519"/>
      <c r="E23" s="1519"/>
      <c r="F23" s="1519"/>
      <c r="G23" s="1519"/>
      <c r="H23" s="446"/>
    </row>
    <row r="24" spans="2:8">
      <c r="B24" s="448"/>
    </row>
    <row r="25" spans="2:8">
      <c r="B25" s="448"/>
      <c r="D25" s="443" t="s">
        <v>679</v>
      </c>
    </row>
    <row r="26" spans="2:8">
      <c r="B26" s="445" t="s">
        <v>84</v>
      </c>
      <c r="C26" s="446"/>
      <c r="D26" s="1519"/>
      <c r="E26" s="1519"/>
      <c r="F26" s="1519"/>
      <c r="G26" s="1519"/>
      <c r="H26" s="446"/>
    </row>
    <row r="27" spans="2:8">
      <c r="B27" s="449"/>
      <c r="C27" s="447"/>
      <c r="D27" s="447"/>
      <c r="E27" s="447"/>
      <c r="F27" s="447"/>
      <c r="G27" s="447"/>
      <c r="H27" s="447"/>
    </row>
    <row r="28" spans="2:8">
      <c r="B28" s="449"/>
      <c r="C28" s="447"/>
      <c r="D28" s="447"/>
      <c r="E28" s="447"/>
      <c r="F28" s="447"/>
      <c r="G28" s="447"/>
      <c r="H28" s="447"/>
    </row>
    <row r="29" spans="2:8">
      <c r="B29" s="449" t="s">
        <v>680</v>
      </c>
      <c r="C29" s="447"/>
      <c r="D29" s="447"/>
      <c r="E29" s="447"/>
      <c r="F29" s="447"/>
      <c r="G29" s="447"/>
      <c r="H29" s="447"/>
    </row>
    <row r="30" spans="2:8">
      <c r="B30" s="449" t="s">
        <v>681</v>
      </c>
      <c r="C30" s="447"/>
      <c r="D30" s="447"/>
      <c r="E30" s="447"/>
      <c r="F30" s="447"/>
      <c r="G30" s="447"/>
      <c r="H30" s="447"/>
    </row>
    <row r="31" spans="2:8">
      <c r="B31" s="449" t="s">
        <v>682</v>
      </c>
      <c r="C31" s="447"/>
      <c r="D31" s="447"/>
      <c r="E31" s="447"/>
      <c r="F31" s="447"/>
      <c r="G31" s="447"/>
      <c r="H31" s="447"/>
    </row>
    <row r="32" spans="2:8">
      <c r="B32" s="449" t="s">
        <v>683</v>
      </c>
      <c r="C32" s="447"/>
      <c r="D32" s="447"/>
      <c r="E32" s="447"/>
      <c r="F32" s="447"/>
      <c r="G32" s="447"/>
      <c r="H32" s="447"/>
    </row>
    <row r="33" spans="2:9">
      <c r="B33" s="449" t="s">
        <v>684</v>
      </c>
      <c r="C33" s="447"/>
      <c r="D33" s="447"/>
      <c r="E33" s="447"/>
      <c r="F33" s="447"/>
      <c r="G33" s="447"/>
      <c r="H33" s="447"/>
    </row>
    <row r="34" spans="2:9">
      <c r="B34" s="449" t="s">
        <v>685</v>
      </c>
      <c r="C34" s="447"/>
      <c r="D34" s="447"/>
      <c r="E34" s="447"/>
      <c r="F34" s="447"/>
      <c r="G34" s="447"/>
      <c r="H34" s="447"/>
    </row>
    <row r="35" spans="2:9" ht="27" customHeight="1">
      <c r="B35" s="449"/>
      <c r="C35" s="449"/>
      <c r="D35" s="449"/>
      <c r="E35" s="449"/>
      <c r="F35" s="449"/>
      <c r="G35" s="449"/>
      <c r="H35" s="449"/>
      <c r="I35" s="449"/>
    </row>
    <row r="36" spans="2:9" ht="27" customHeight="1">
      <c r="B36" s="449"/>
      <c r="C36" s="449"/>
      <c r="D36" s="449"/>
      <c r="E36" s="449"/>
      <c r="F36" s="449"/>
      <c r="G36" s="449"/>
      <c r="H36" s="449"/>
      <c r="I36" s="449"/>
    </row>
    <row r="37" spans="2:9" ht="27" customHeight="1">
      <c r="B37" s="449"/>
      <c r="C37" s="449"/>
      <c r="D37" s="449"/>
      <c r="E37" s="449"/>
      <c r="F37" s="449"/>
      <c r="G37" s="449"/>
      <c r="H37" s="449"/>
      <c r="I37" s="449"/>
    </row>
    <row r="39" spans="2:9">
      <c r="C39" s="1518">
        <v>37778</v>
      </c>
      <c r="D39" s="1518"/>
      <c r="E39" s="1518"/>
      <c r="F39" s="1518"/>
    </row>
    <row r="41" spans="2:9">
      <c r="E41" s="443" t="s">
        <v>686</v>
      </c>
    </row>
    <row r="42" spans="2:9">
      <c r="F42" s="1517" t="str">
        <f>入力シート!C25</f>
        <v>福岡市博多区東公園７－７</v>
      </c>
      <c r="G42" s="1517"/>
      <c r="H42" s="1517"/>
    </row>
    <row r="43" spans="2:9">
      <c r="E43" s="443" t="s">
        <v>687</v>
      </c>
    </row>
    <row r="44" spans="2:9">
      <c r="F44" s="1517" t="str">
        <f>入力シート!C26</f>
        <v>(株）福岡企画技調</v>
      </c>
      <c r="G44" s="1517"/>
      <c r="H44" s="1517"/>
    </row>
    <row r="45" spans="2:9">
      <c r="E45" s="443" t="s">
        <v>688</v>
      </c>
      <c r="F45" s="1517" t="str">
        <f>入力シート!C27</f>
        <v>代表取締役　企画太郎</v>
      </c>
      <c r="G45" s="1517"/>
      <c r="H45" s="1517"/>
      <c r="I45" s="443" t="s">
        <v>689</v>
      </c>
    </row>
  </sheetData>
  <mergeCells count="9">
    <mergeCell ref="F45:H45"/>
    <mergeCell ref="C39:F39"/>
    <mergeCell ref="D23:G23"/>
    <mergeCell ref="D26:G26"/>
    <mergeCell ref="A7:J7"/>
    <mergeCell ref="B12:E12"/>
    <mergeCell ref="C17:E17"/>
    <mergeCell ref="F42:H42"/>
    <mergeCell ref="F44:H44"/>
  </mergeCells>
  <phoneticPr fontId="10"/>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AQ862"/>
  <sheetViews>
    <sheetView view="pageBreakPreview" zoomScale="80" zoomScaleNormal="100" zoomScaleSheetLayoutView="80" workbookViewId="0">
      <selection activeCell="AV25" sqref="AV25"/>
    </sheetView>
  </sheetViews>
  <sheetFormatPr defaultColWidth="9" defaultRowHeight="13.2"/>
  <cols>
    <col min="1" max="1" width="1.33203125" style="511" customWidth="1"/>
    <col min="2" max="2" width="4.44140625" style="511" customWidth="1"/>
    <col min="3" max="3" width="7.44140625" style="511" customWidth="1"/>
    <col min="4" max="4" width="10.21875" style="511" customWidth="1"/>
    <col min="5" max="5" width="7.21875" style="509" customWidth="1"/>
    <col min="6" max="33" width="3.77734375" style="509" customWidth="1"/>
    <col min="34" max="37" width="3.77734375" style="511" customWidth="1"/>
    <col min="38" max="38" width="3.6640625" style="511" customWidth="1"/>
    <col min="39" max="40" width="7.6640625" style="511" customWidth="1"/>
    <col min="41" max="42" width="3.77734375" style="511" customWidth="1"/>
    <col min="43" max="16384" width="9" style="511"/>
  </cols>
  <sheetData>
    <row r="1" spans="1:43" ht="19.2">
      <c r="A1" s="508" t="s">
        <v>924</v>
      </c>
      <c r="B1" s="508"/>
      <c r="C1" s="508"/>
      <c r="D1" s="508"/>
      <c r="E1" s="508"/>
      <c r="P1" s="510"/>
      <c r="AJ1" s="512" t="s">
        <v>984</v>
      </c>
    </row>
    <row r="2" spans="1:43" ht="13.5" customHeight="1">
      <c r="X2" s="560"/>
      <c r="Y2" s="560"/>
      <c r="Z2" s="560"/>
      <c r="AA2" s="560"/>
      <c r="AB2" s="560"/>
      <c r="AC2" s="560"/>
      <c r="AD2" s="2808" t="s">
        <v>926</v>
      </c>
      <c r="AE2" s="2808"/>
      <c r="AF2" s="2808"/>
      <c r="AG2" s="2809">
        <v>37778</v>
      </c>
      <c r="AH2" s="2809"/>
      <c r="AI2" s="2809"/>
      <c r="AJ2" s="2809"/>
    </row>
    <row r="3" spans="1:43" s="552" customFormat="1" ht="18" customHeight="1">
      <c r="B3" s="2810" t="s">
        <v>900</v>
      </c>
      <c r="C3" s="2810"/>
      <c r="D3" s="553" t="s">
        <v>901</v>
      </c>
      <c r="E3" s="2943" t="str">
        <f>入力シート!C10</f>
        <v>県道博多天神線排水性舗装工事（第２工区）</v>
      </c>
      <c r="F3" s="2943"/>
      <c r="G3" s="2943"/>
      <c r="H3" s="2943"/>
      <c r="I3" s="2943"/>
      <c r="J3" s="2943"/>
      <c r="K3" s="2943"/>
      <c r="L3" s="2943"/>
      <c r="M3" s="2943"/>
      <c r="N3" s="2943"/>
      <c r="O3" s="553"/>
      <c r="P3" s="553"/>
      <c r="Q3" s="553"/>
      <c r="R3" s="554" t="s">
        <v>927</v>
      </c>
      <c r="S3" s="554"/>
      <c r="T3" s="554"/>
      <c r="U3" s="555"/>
      <c r="V3" s="555"/>
      <c r="W3" s="553" t="s">
        <v>901</v>
      </c>
      <c r="X3" s="2811">
        <f>入力シート!C14</f>
        <v>44379</v>
      </c>
      <c r="Y3" s="2811"/>
      <c r="Z3" s="2811"/>
      <c r="AA3" s="2811"/>
      <c r="AB3" s="2811"/>
      <c r="AC3" s="644"/>
      <c r="AD3" s="644"/>
      <c r="AE3" s="644"/>
      <c r="AF3" s="644"/>
      <c r="AG3" s="644"/>
      <c r="AH3" s="643"/>
      <c r="AI3" s="643"/>
      <c r="AJ3" s="643"/>
    </row>
    <row r="4" spans="1:43" s="552" customFormat="1" ht="18" customHeight="1">
      <c r="B4" s="2812" t="s">
        <v>908</v>
      </c>
      <c r="C4" s="2812"/>
      <c r="D4" s="553" t="s">
        <v>901</v>
      </c>
      <c r="E4" s="2813">
        <f>+X4-X3+1</f>
        <v>88</v>
      </c>
      <c r="F4" s="2813"/>
      <c r="G4" s="2813"/>
      <c r="H4" s="644"/>
      <c r="I4" s="644"/>
      <c r="J4" s="644"/>
      <c r="K4" s="644"/>
      <c r="L4" s="644"/>
      <c r="M4" s="644"/>
      <c r="N4" s="644"/>
      <c r="O4" s="553"/>
      <c r="P4" s="553"/>
      <c r="Q4" s="553"/>
      <c r="R4" s="554" t="s">
        <v>907</v>
      </c>
      <c r="S4" s="556"/>
      <c r="T4" s="556"/>
      <c r="U4" s="557"/>
      <c r="V4" s="557"/>
      <c r="W4" s="553" t="s">
        <v>901</v>
      </c>
      <c r="X4" s="2814">
        <f>入力シート!C15</f>
        <v>44466</v>
      </c>
      <c r="Y4" s="2814"/>
      <c r="Z4" s="2814"/>
      <c r="AA4" s="2814"/>
      <c r="AB4" s="2814"/>
      <c r="AC4" s="644"/>
      <c r="AD4" s="644"/>
      <c r="AE4" s="644"/>
      <c r="AF4" s="644"/>
      <c r="AG4" s="644"/>
      <c r="AH4" s="643"/>
      <c r="AI4" s="643"/>
      <c r="AJ4" s="643"/>
    </row>
    <row r="5" spans="1:43" s="558" customFormat="1">
      <c r="B5" s="559"/>
      <c r="C5" s="559"/>
      <c r="D5" s="560"/>
      <c r="E5" s="561"/>
      <c r="F5" s="561"/>
      <c r="G5" s="561"/>
      <c r="H5" s="560"/>
      <c r="I5" s="560"/>
      <c r="J5" s="560"/>
      <c r="K5" s="560"/>
      <c r="L5" s="560"/>
      <c r="M5" s="560"/>
      <c r="N5" s="2815" t="s">
        <v>928</v>
      </c>
      <c r="O5" s="2816"/>
      <c r="P5" s="2816"/>
      <c r="Q5" s="2816"/>
      <c r="R5" s="2816"/>
      <c r="S5" s="2816"/>
      <c r="T5" s="2816"/>
      <c r="U5" s="2816"/>
      <c r="V5" s="2817"/>
      <c r="W5" s="560"/>
      <c r="AG5" s="511"/>
      <c r="AM5" s="562">
        <f>T8</f>
        <v>0</v>
      </c>
      <c r="AN5" s="511"/>
      <c r="AO5" s="511"/>
      <c r="AP5" s="511"/>
      <c r="AQ5" s="511"/>
    </row>
    <row r="6" spans="1:43" ht="13.5" customHeight="1">
      <c r="B6" s="2818" t="s">
        <v>929</v>
      </c>
      <c r="C6" s="2820" t="s">
        <v>930</v>
      </c>
      <c r="D6" s="2821"/>
      <c r="E6" s="2820" t="s">
        <v>521</v>
      </c>
      <c r="F6" s="2821"/>
      <c r="G6" s="2824"/>
      <c r="H6" s="2826" t="s">
        <v>895</v>
      </c>
      <c r="I6" s="2827"/>
      <c r="J6" s="2827"/>
      <c r="K6" s="2828" t="s">
        <v>985</v>
      </c>
      <c r="L6" s="2829"/>
      <c r="M6" s="2830"/>
      <c r="N6" s="2827" t="s">
        <v>931</v>
      </c>
      <c r="O6" s="2827"/>
      <c r="P6" s="2827"/>
      <c r="Q6" s="2820" t="s">
        <v>932</v>
      </c>
      <c r="R6" s="2821"/>
      <c r="S6" s="2824"/>
      <c r="T6" s="2821" t="s">
        <v>933</v>
      </c>
      <c r="U6" s="2821"/>
      <c r="V6" s="2824"/>
      <c r="AA6" s="533"/>
      <c r="AC6" s="511"/>
      <c r="AD6" s="511"/>
      <c r="AE6" s="511"/>
      <c r="AF6" s="511"/>
      <c r="AG6" s="563"/>
      <c r="AH6" s="518"/>
      <c r="AM6" s="511">
        <v>0.28499999999999998</v>
      </c>
      <c r="AO6" s="511" t="s">
        <v>934</v>
      </c>
    </row>
    <row r="7" spans="1:43" ht="13.5" customHeight="1">
      <c r="B7" s="2819"/>
      <c r="C7" s="2822"/>
      <c r="D7" s="2823"/>
      <c r="E7" s="2822"/>
      <c r="F7" s="2823"/>
      <c r="G7" s="2825"/>
      <c r="H7" s="2831" t="s">
        <v>986</v>
      </c>
      <c r="I7" s="2832"/>
      <c r="J7" s="2832"/>
      <c r="K7" s="2833" t="s">
        <v>987</v>
      </c>
      <c r="L7" s="2834"/>
      <c r="M7" s="2835"/>
      <c r="N7" s="2836" t="s">
        <v>988</v>
      </c>
      <c r="O7" s="2836"/>
      <c r="P7" s="2836"/>
      <c r="Q7" s="2831" t="s">
        <v>989</v>
      </c>
      <c r="R7" s="2832"/>
      <c r="S7" s="2837"/>
      <c r="T7" s="2832" t="s">
        <v>935</v>
      </c>
      <c r="U7" s="2832"/>
      <c r="V7" s="2837"/>
      <c r="X7" s="2838" t="s">
        <v>936</v>
      </c>
      <c r="Y7" s="2839"/>
      <c r="Z7" s="2839"/>
      <c r="AA7" s="2839"/>
      <c r="AB7" s="2839"/>
      <c r="AC7" s="2839"/>
      <c r="AD7" s="2840"/>
      <c r="AE7" s="511"/>
      <c r="AF7" s="511"/>
      <c r="AG7" s="564"/>
      <c r="AH7" s="565"/>
      <c r="AI7" s="533"/>
      <c r="AM7" s="511">
        <v>0.25</v>
      </c>
      <c r="AO7" s="511" t="s">
        <v>937</v>
      </c>
    </row>
    <row r="8" spans="1:43" ht="13.5" customHeight="1">
      <c r="B8" s="2841" t="s">
        <v>938</v>
      </c>
      <c r="C8" s="2844" t="s">
        <v>939</v>
      </c>
      <c r="D8" s="2845"/>
      <c r="E8" s="2850" t="s">
        <v>990</v>
      </c>
      <c r="F8" s="2851"/>
      <c r="G8" s="2852"/>
      <c r="H8" s="2853">
        <f>AH26+AH46+AH66+AH99+AH119+AH139+AH159+AH185+AH205+AH225+AH245+AH271+AH291+AH311+AH331+AH357+AH377+AH397+AH417+AH443+AH463+AH483+AH503+AH529+AH549+AH569+AH589</f>
        <v>756</v>
      </c>
      <c r="I8" s="2821"/>
      <c r="J8" s="2821"/>
      <c r="K8" s="2853">
        <f>AI26+AI46+AI66+AI99+AI119+AI139+AI159+AI185+AI205+AI225+AI245+AI271+AI291+AI311+AI331+AI357+AI377+AI397+AI417+AI443+AI463+AI483+AI503+AI529+AI549+AI569+AI589</f>
        <v>0</v>
      </c>
      <c r="L8" s="2821"/>
      <c r="M8" s="2821"/>
      <c r="N8" s="2853">
        <f>AJ26+AJ46+AJ66+AJ99+AJ119+AJ139+AJ159+AJ185+AJ205+AJ225+AJ245+AJ271+AJ291+AJ311+AJ331+AJ357+AJ377+AJ397+AJ417+AJ443+AJ463+AJ483+AJ503+AJ529+AJ549+AJ569+AJ589</f>
        <v>0</v>
      </c>
      <c r="O8" s="2821"/>
      <c r="P8" s="2821"/>
      <c r="Q8" s="2854">
        <f>ROUND(N8/H8,3)</f>
        <v>0</v>
      </c>
      <c r="R8" s="2855"/>
      <c r="S8" s="2856"/>
      <c r="T8" s="2857">
        <f>ROUND(AVERAGE(Q8:S21),3)</f>
        <v>0</v>
      </c>
      <c r="U8" s="2858"/>
      <c r="V8" s="2859"/>
      <c r="X8" s="2865" t="s">
        <v>940</v>
      </c>
      <c r="Y8" s="2866"/>
      <c r="Z8" s="2866"/>
      <c r="AA8" s="2866"/>
      <c r="AB8" s="2867"/>
      <c r="AC8" s="2889" t="s">
        <v>941</v>
      </c>
      <c r="AD8" s="2890"/>
      <c r="AF8" s="511"/>
      <c r="AG8" s="564"/>
      <c r="AH8" s="565"/>
      <c r="AM8" s="511">
        <v>0.214</v>
      </c>
      <c r="AO8" s="511" t="s">
        <v>942</v>
      </c>
    </row>
    <row r="9" spans="1:43" ht="13.5" customHeight="1">
      <c r="B9" s="2842"/>
      <c r="C9" s="2846"/>
      <c r="D9" s="2847"/>
      <c r="E9" s="2876" t="s">
        <v>952</v>
      </c>
      <c r="F9" s="2877"/>
      <c r="G9" s="2878"/>
      <c r="H9" s="2879">
        <f t="shared" ref="H9:H13" si="0">AH27+AH47+AH67+AH100+AH120+AH140+AH160+AH186+AH206+AH226+AH246+AH272+AH292+AH312+AH332+AH358+AH378+AH398+AH418+AH444+AH464+AH484+AH504+AH530+AH550+AH570+AH590</f>
        <v>756</v>
      </c>
      <c r="I9" s="2880"/>
      <c r="J9" s="2880"/>
      <c r="K9" s="2879">
        <f t="shared" ref="K9:K13" si="1">AI27+AI47+AI67+AI100+AI120+AI140+AI160+AI206+AI226+AI246+AI272+AI292+AI312+AI332+AI358+AI378+AI398+AI418+AI444+AI464+AI484+AI504+AI530+AI550+AI570+AI590</f>
        <v>0</v>
      </c>
      <c r="L9" s="2880"/>
      <c r="M9" s="2880"/>
      <c r="N9" s="2879">
        <f t="shared" ref="N9:N12" si="2">AJ27+AJ47+AJ67+AJ100+AJ120+AJ140+AJ160+AJ186+AJ206+AJ226+AJ246+AJ272+AJ292+AJ312+AJ332+AJ358+AJ378+AJ398+AJ418+AJ444+AJ464+AJ484+AJ504+AJ530+AJ550+AJ570+AJ590</f>
        <v>0</v>
      </c>
      <c r="O9" s="2880"/>
      <c r="P9" s="2881"/>
      <c r="Q9" s="2882">
        <f t="shared" ref="Q9:Q21" si="3">ROUND(N9/H9,3)</f>
        <v>0</v>
      </c>
      <c r="R9" s="2883"/>
      <c r="S9" s="2884"/>
      <c r="T9" s="2860"/>
      <c r="U9" s="2861"/>
      <c r="V9" s="2862"/>
      <c r="X9" s="2891" t="s">
        <v>943</v>
      </c>
      <c r="Y9" s="2892"/>
      <c r="Z9" s="2892"/>
      <c r="AA9" s="2892"/>
      <c r="AB9" s="2893"/>
      <c r="AC9" s="2894" t="s">
        <v>991</v>
      </c>
      <c r="AD9" s="2895"/>
      <c r="AF9" s="511"/>
      <c r="AG9" s="564"/>
      <c r="AH9" s="565"/>
      <c r="AI9" s="509"/>
    </row>
    <row r="10" spans="1:43" ht="13.5" customHeight="1">
      <c r="B10" s="2842"/>
      <c r="C10" s="2846"/>
      <c r="D10" s="2847"/>
      <c r="E10" s="2876" t="s">
        <v>992</v>
      </c>
      <c r="F10" s="2877"/>
      <c r="G10" s="2878"/>
      <c r="H10" s="2879">
        <f t="shared" si="0"/>
        <v>756</v>
      </c>
      <c r="I10" s="2880"/>
      <c r="J10" s="2880"/>
      <c r="K10" s="2879">
        <f t="shared" si="1"/>
        <v>0</v>
      </c>
      <c r="L10" s="2880"/>
      <c r="M10" s="2880"/>
      <c r="N10" s="2879">
        <f t="shared" si="2"/>
        <v>0</v>
      </c>
      <c r="O10" s="2880"/>
      <c r="P10" s="2881"/>
      <c r="Q10" s="2882">
        <f t="shared" si="3"/>
        <v>0</v>
      </c>
      <c r="R10" s="2883"/>
      <c r="S10" s="2884"/>
      <c r="T10" s="2860"/>
      <c r="U10" s="2861"/>
      <c r="V10" s="2862"/>
      <c r="X10" s="2896" t="s">
        <v>944</v>
      </c>
      <c r="Y10" s="2897"/>
      <c r="Z10" s="2897"/>
      <c r="AA10" s="2897"/>
      <c r="AB10" s="2898"/>
      <c r="AC10" s="2899" t="s">
        <v>945</v>
      </c>
      <c r="AD10" s="2900"/>
      <c r="AF10" s="511"/>
      <c r="AG10" s="564"/>
      <c r="AH10" s="565"/>
      <c r="AI10" s="509"/>
    </row>
    <row r="11" spans="1:43" ht="13.5" customHeight="1">
      <c r="B11" s="2842"/>
      <c r="C11" s="2846"/>
      <c r="D11" s="2847"/>
      <c r="E11" s="2876" t="s">
        <v>946</v>
      </c>
      <c r="F11" s="2877"/>
      <c r="G11" s="2878"/>
      <c r="H11" s="2879">
        <f t="shared" si="0"/>
        <v>756</v>
      </c>
      <c r="I11" s="2880"/>
      <c r="J11" s="2880"/>
      <c r="K11" s="2879">
        <f>AI29+AI49+AI69+AI102+AI122+AI142+AI162+AI208+AI228+AI248+AI274+AI294+AI314+AI334+AI360+AI380+AI400+AI420+AI446+AI466+AI486+AI506+AI532+AI552+AI572+AI592</f>
        <v>0</v>
      </c>
      <c r="L11" s="2880"/>
      <c r="M11" s="2880"/>
      <c r="N11" s="2879">
        <f t="shared" si="2"/>
        <v>0</v>
      </c>
      <c r="O11" s="2880"/>
      <c r="P11" s="2881"/>
      <c r="Q11" s="2882">
        <f t="shared" si="3"/>
        <v>0</v>
      </c>
      <c r="R11" s="2883"/>
      <c r="S11" s="2884"/>
      <c r="T11" s="2860"/>
      <c r="U11" s="2861"/>
      <c r="V11" s="2862"/>
      <c r="X11" s="2903" t="s">
        <v>947</v>
      </c>
      <c r="Y11" s="2904"/>
      <c r="Z11" s="2904"/>
      <c r="AA11" s="2904"/>
      <c r="AB11" s="2905"/>
      <c r="AC11" s="2901" t="s">
        <v>948</v>
      </c>
      <c r="AD11" s="2902"/>
      <c r="AE11" s="511"/>
      <c r="AF11" s="511"/>
      <c r="AG11" s="564"/>
      <c r="AH11" s="565"/>
      <c r="AI11" s="509"/>
    </row>
    <row r="12" spans="1:43" ht="13.5" customHeight="1">
      <c r="B12" s="2842"/>
      <c r="C12" s="2846"/>
      <c r="D12" s="2847"/>
      <c r="E12" s="2876" t="s">
        <v>993</v>
      </c>
      <c r="F12" s="2877"/>
      <c r="G12" s="2878"/>
      <c r="H12" s="2879">
        <f t="shared" si="0"/>
        <v>756</v>
      </c>
      <c r="I12" s="2880"/>
      <c r="J12" s="2880"/>
      <c r="K12" s="2879">
        <f t="shared" si="1"/>
        <v>0</v>
      </c>
      <c r="L12" s="2880"/>
      <c r="M12" s="2880"/>
      <c r="N12" s="2879">
        <f t="shared" si="2"/>
        <v>0</v>
      </c>
      <c r="O12" s="2880"/>
      <c r="P12" s="2881"/>
      <c r="Q12" s="2882">
        <f t="shared" si="3"/>
        <v>0</v>
      </c>
      <c r="R12" s="2883"/>
      <c r="S12" s="2884"/>
      <c r="T12" s="2860"/>
      <c r="U12" s="2861"/>
      <c r="V12" s="2862"/>
      <c r="AA12" s="511"/>
      <c r="AC12" s="511"/>
      <c r="AD12" s="511"/>
      <c r="AE12" s="511"/>
      <c r="AF12" s="511"/>
      <c r="AG12" s="564"/>
      <c r="AH12" s="565"/>
      <c r="AI12" s="509"/>
    </row>
    <row r="13" spans="1:43" ht="13.5" customHeight="1">
      <c r="B13" s="2843"/>
      <c r="C13" s="2848"/>
      <c r="D13" s="2849"/>
      <c r="E13" s="2885"/>
      <c r="F13" s="2886"/>
      <c r="G13" s="2887"/>
      <c r="H13" s="2888">
        <f t="shared" si="0"/>
        <v>756</v>
      </c>
      <c r="I13" s="2823"/>
      <c r="J13" s="2823"/>
      <c r="K13" s="2888">
        <f t="shared" si="1"/>
        <v>0</v>
      </c>
      <c r="L13" s="2823"/>
      <c r="M13" s="2823"/>
      <c r="N13" s="2888">
        <f>AJ31+AJ51+AJ71+AJ104+AJ124+AJ144+AJ164+AJ190+AJ210+AJ230+AJ250+AJ276+AJ296+AJ316+AJ336+AJ362+AJ382+AJ402+AJ422+AJ448+AJ468+AJ488+AJ508+AJ534+AJ554+AJ574+AJ594</f>
        <v>0</v>
      </c>
      <c r="O13" s="2823"/>
      <c r="P13" s="2823"/>
      <c r="Q13" s="2906">
        <f t="shared" si="3"/>
        <v>0</v>
      </c>
      <c r="R13" s="2907"/>
      <c r="S13" s="2908"/>
      <c r="T13" s="2860"/>
      <c r="U13" s="2861"/>
      <c r="V13" s="2862"/>
      <c r="AA13" s="511"/>
      <c r="AC13" s="511"/>
      <c r="AD13" s="511"/>
      <c r="AE13" s="511"/>
      <c r="AF13" s="511"/>
      <c r="AG13" s="564"/>
      <c r="AH13" s="565"/>
      <c r="AI13" s="509"/>
    </row>
    <row r="14" spans="1:43" ht="13.5" customHeight="1">
      <c r="B14" s="2841" t="s">
        <v>949</v>
      </c>
      <c r="C14" s="2844" t="s">
        <v>950</v>
      </c>
      <c r="D14" s="2845"/>
      <c r="E14" s="2868" t="s">
        <v>951</v>
      </c>
      <c r="F14" s="2869"/>
      <c r="G14" s="2870"/>
      <c r="H14" s="2871">
        <f>AH33+AH53+AH73+AH106+AH126+AH146+AH166+AH192+AH212+AH232+AH252+AH278+AH298+AH318+AH338+AH364+AH384+AH404+AH424+AH450+AH470+AH490+AH510+AH536+AH556+AH576+AH596</f>
        <v>756</v>
      </c>
      <c r="I14" s="2872"/>
      <c r="J14" s="2872"/>
      <c r="K14" s="2871">
        <f>AI33+AI53+AI73+AI106+AI126+AI146+AI166+AI192+AI212+AI232+AI252+AI278+AI298+AI318+AI338+AI364+AI384+AI404+AI424+AI450+AI470+AI490+AI510+AI536+AI556+AI576+AI596</f>
        <v>0</v>
      </c>
      <c r="L14" s="2872"/>
      <c r="M14" s="2872"/>
      <c r="N14" s="2871">
        <f>AJ33+AJ53+AJ73+AJ106+AJ126+AJ146+AJ166+AJ192+AJ212+AJ232+AJ252+AJ278+AJ298+AJ318+AJ338+AJ364+AJ384+AJ404+AJ424+AJ450+AJ470+AJ490+AJ510+AJ536+AJ556+AJ576+AJ596</f>
        <v>0</v>
      </c>
      <c r="O14" s="2872"/>
      <c r="P14" s="2872"/>
      <c r="Q14" s="2873">
        <f t="shared" si="3"/>
        <v>0</v>
      </c>
      <c r="R14" s="2874"/>
      <c r="S14" s="2875"/>
      <c r="T14" s="2860"/>
      <c r="U14" s="2861"/>
      <c r="V14" s="2862"/>
      <c r="AA14" s="511"/>
      <c r="AC14" s="511"/>
      <c r="AD14" s="511"/>
      <c r="AE14" s="511"/>
      <c r="AF14" s="511"/>
      <c r="AG14" s="564"/>
      <c r="AH14" s="565"/>
      <c r="AI14" s="509"/>
    </row>
    <row r="15" spans="1:43" ht="13.5" customHeight="1">
      <c r="B15" s="2842"/>
      <c r="C15" s="2846"/>
      <c r="D15" s="2847"/>
      <c r="E15" s="2876" t="s">
        <v>994</v>
      </c>
      <c r="F15" s="2877"/>
      <c r="G15" s="2878"/>
      <c r="H15" s="2879">
        <f t="shared" ref="H15:H17" si="4">AH34+AH54+AH74+AH107+AH127+AH147+AH167+AH193+AH213+AH233+AH253+AH279+AH299+AH319+AH339+AH365+AH385+AH405+AH425+AH451+AH471+AH491+AH511+AH537+AH557+AH577+AH597</f>
        <v>756</v>
      </c>
      <c r="I15" s="2880"/>
      <c r="J15" s="2880"/>
      <c r="K15" s="2879">
        <f t="shared" ref="K15:K17" si="5">AI34+AI54+AI74+AI107+AI127+AI147+AI167+AI193+AI213+AI233+AI253+AI279+AI299+AI319+AI339+AI365+AI385+AI405+AI425+AI451+AI471+AI491+AI511+AI537+AI557+AI577+AI597</f>
        <v>0</v>
      </c>
      <c r="L15" s="2880"/>
      <c r="M15" s="2880"/>
      <c r="N15" s="2879">
        <f t="shared" ref="N15:N17" si="6">AJ34+AJ54+AJ74+AJ107+AJ127+AJ147+AJ167+AJ193+AJ213+AJ233+AJ253+AJ279+AJ299+AJ319+AJ339+AJ365+AJ385+AJ405+AJ425+AJ451+AJ471+AJ491+AJ511+AJ537+AJ557+AJ577+AJ597</f>
        <v>0</v>
      </c>
      <c r="O15" s="2880"/>
      <c r="P15" s="2881"/>
      <c r="Q15" s="2882">
        <f t="shared" si="3"/>
        <v>0</v>
      </c>
      <c r="R15" s="2883"/>
      <c r="S15" s="2884"/>
      <c r="T15" s="2860"/>
      <c r="U15" s="2861"/>
      <c r="V15" s="2862"/>
      <c r="AA15" s="511"/>
      <c r="AC15" s="511"/>
      <c r="AD15" s="511"/>
      <c r="AE15" s="511"/>
      <c r="AF15" s="511"/>
      <c r="AG15" s="564"/>
      <c r="AH15" s="565"/>
      <c r="AI15" s="509"/>
    </row>
    <row r="16" spans="1:43" ht="13.5" customHeight="1">
      <c r="B16" s="2842"/>
      <c r="C16" s="2846"/>
      <c r="D16" s="2847"/>
      <c r="E16" s="2876"/>
      <c r="F16" s="2877"/>
      <c r="G16" s="2878"/>
      <c r="H16" s="2879">
        <f t="shared" si="4"/>
        <v>756</v>
      </c>
      <c r="I16" s="2880"/>
      <c r="J16" s="2880"/>
      <c r="K16" s="2879">
        <f t="shared" si="5"/>
        <v>0</v>
      </c>
      <c r="L16" s="2880"/>
      <c r="M16" s="2880"/>
      <c r="N16" s="2879">
        <f t="shared" si="6"/>
        <v>0</v>
      </c>
      <c r="O16" s="2880"/>
      <c r="P16" s="2881"/>
      <c r="Q16" s="2882">
        <f t="shared" si="3"/>
        <v>0</v>
      </c>
      <c r="R16" s="2883"/>
      <c r="S16" s="2884"/>
      <c r="T16" s="2860"/>
      <c r="U16" s="2861"/>
      <c r="V16" s="2862"/>
      <c r="AA16" s="511"/>
      <c r="AC16" s="511"/>
      <c r="AD16" s="511"/>
      <c r="AE16" s="511"/>
      <c r="AF16" s="511"/>
      <c r="AG16" s="564"/>
      <c r="AH16" s="565"/>
      <c r="AI16" s="509"/>
    </row>
    <row r="17" spans="2:40" ht="13.5" customHeight="1">
      <c r="B17" s="2842"/>
      <c r="C17" s="2848"/>
      <c r="D17" s="2849"/>
      <c r="E17" s="2868"/>
      <c r="F17" s="2869"/>
      <c r="G17" s="2870"/>
      <c r="H17" s="2871">
        <f t="shared" si="4"/>
        <v>756</v>
      </c>
      <c r="I17" s="2872"/>
      <c r="J17" s="2872"/>
      <c r="K17" s="2871">
        <f t="shared" si="5"/>
        <v>0</v>
      </c>
      <c r="L17" s="2872"/>
      <c r="M17" s="2872"/>
      <c r="N17" s="2871">
        <f t="shared" si="6"/>
        <v>0</v>
      </c>
      <c r="O17" s="2872"/>
      <c r="P17" s="2872"/>
      <c r="Q17" s="2909">
        <f t="shared" si="3"/>
        <v>0</v>
      </c>
      <c r="R17" s="2910"/>
      <c r="S17" s="2911"/>
      <c r="T17" s="2860"/>
      <c r="U17" s="2861"/>
      <c r="V17" s="2862"/>
      <c r="AA17" s="511"/>
      <c r="AC17" s="511"/>
      <c r="AD17" s="511"/>
      <c r="AE17" s="511"/>
      <c r="AF17" s="511"/>
      <c r="AG17" s="511"/>
    </row>
    <row r="18" spans="2:40" ht="13.5" customHeight="1">
      <c r="B18" s="2842"/>
      <c r="C18" s="2844" t="s">
        <v>953</v>
      </c>
      <c r="D18" s="2845"/>
      <c r="E18" s="2850" t="s">
        <v>995</v>
      </c>
      <c r="F18" s="2851"/>
      <c r="G18" s="2852"/>
      <c r="H18" s="2853">
        <f>AH38+AH58+AH78+AH111+AH131+AH151+AH171+AH197+AH217+AH237+AH257+AH283+AH303+AH323+AH343+AH369+AH389+AH409+AH429+AH455+AH475+AH495+AH515+AH541+AH561+AH581+AH601</f>
        <v>756</v>
      </c>
      <c r="I18" s="2821"/>
      <c r="J18" s="2821"/>
      <c r="K18" s="2853">
        <f>AI38+AI58+AI78+AI111+AI131+AI151+AI171+AI197+AI217+AI237+AI257+AI283+AI303+AI323+AI343+AI369+AI389+AI409+AI429+AI455+AI475+AI495+AI515+AI541+AI561+AI581+AI601</f>
        <v>0</v>
      </c>
      <c r="L18" s="2821"/>
      <c r="M18" s="2821"/>
      <c r="N18" s="2853">
        <f>AJ38+AJ58+AJ78+AJ111+AJ131+AJ151+AJ171+AJ197+AJ217+AJ237+AJ257+AJ283+AJ303+AJ323+AJ343+AJ369+AJ389+AJ409+AJ429+AJ455+AJ475+AJ495+AJ515+AJ541+AJ561+AJ581+AJ601</f>
        <v>0</v>
      </c>
      <c r="O18" s="2821"/>
      <c r="P18" s="2821"/>
      <c r="Q18" s="2912">
        <f t="shared" si="3"/>
        <v>0</v>
      </c>
      <c r="R18" s="2913"/>
      <c r="S18" s="2914"/>
      <c r="T18" s="2860"/>
      <c r="U18" s="2861"/>
      <c r="V18" s="2862"/>
      <c r="AA18" s="511"/>
      <c r="AC18" s="511"/>
      <c r="AD18" s="511"/>
      <c r="AE18" s="511"/>
      <c r="AF18" s="511"/>
      <c r="AG18" s="511"/>
    </row>
    <row r="19" spans="2:40" ht="13.5" customHeight="1" thickBot="1">
      <c r="B19" s="2842"/>
      <c r="C19" s="2846"/>
      <c r="D19" s="2847"/>
      <c r="E19" s="2876"/>
      <c r="F19" s="2877"/>
      <c r="G19" s="2878"/>
      <c r="H19" s="2879">
        <f t="shared" ref="H19:H21" si="7">AH39+AH59+AH79+AH112+AH132+AH152+AH172+AH198+AH218+AH238+AH258+AH284+AH304+AH324+AH344+AH370+AH390+AH410+AH430+AH456+AH476+AH496+AH516+AH542+AH562+AH582+AH602</f>
        <v>756</v>
      </c>
      <c r="I19" s="2880"/>
      <c r="J19" s="2880"/>
      <c r="K19" s="2879">
        <f t="shared" ref="K19:K20" si="8">AI39+AI59+AI79+AI112+AI132+AI152+AI172+AI198+AI218+AI238+AI258+AI284+AI304+AI324+AI344+AI370+AI390+AI410+AI430+AI456+AI476+AI496+AI516+AI542+AI562+AI582+AI602</f>
        <v>0</v>
      </c>
      <c r="L19" s="2880"/>
      <c r="M19" s="2880"/>
      <c r="N19" s="2879">
        <f t="shared" ref="N19:N20" si="9">AL39+AL59+AL79+AL112+AL132+AL152+AL172+AL198+AL218+AL238+AL258+AL284+AL304+AL324+AL344+AL370+AL390+AL410+AL430+AL456+AL476+AL496+AL516+AL542+AL562+AL582+AL602</f>
        <v>0</v>
      </c>
      <c r="O19" s="2880"/>
      <c r="P19" s="2881"/>
      <c r="Q19" s="2882">
        <f t="shared" si="3"/>
        <v>0</v>
      </c>
      <c r="R19" s="2883"/>
      <c r="S19" s="2884"/>
      <c r="T19" s="2860"/>
      <c r="U19" s="2861"/>
      <c r="V19" s="2862"/>
      <c r="AA19" s="511"/>
      <c r="AC19" s="511"/>
      <c r="AD19" s="511"/>
      <c r="AE19" s="511"/>
      <c r="AF19" s="511"/>
      <c r="AG19" s="511"/>
    </row>
    <row r="20" spans="2:40" ht="13.5" customHeight="1">
      <c r="B20" s="2842"/>
      <c r="C20" s="2846"/>
      <c r="D20" s="2847"/>
      <c r="E20" s="2876"/>
      <c r="F20" s="2877"/>
      <c r="G20" s="2878"/>
      <c r="H20" s="2879">
        <f t="shared" si="7"/>
        <v>756</v>
      </c>
      <c r="I20" s="2880"/>
      <c r="J20" s="2880"/>
      <c r="K20" s="2879">
        <f t="shared" si="8"/>
        <v>0</v>
      </c>
      <c r="L20" s="2880"/>
      <c r="M20" s="2880"/>
      <c r="N20" s="2879">
        <f t="shared" si="9"/>
        <v>0</v>
      </c>
      <c r="O20" s="2880"/>
      <c r="P20" s="2881"/>
      <c r="Q20" s="2882">
        <f>ROUND(N20/H20,3)</f>
        <v>0</v>
      </c>
      <c r="R20" s="2883"/>
      <c r="S20" s="2884"/>
      <c r="T20" s="2860"/>
      <c r="U20" s="2861"/>
      <c r="V20" s="2861"/>
      <c r="W20" s="2926" t="str">
        <f>IF(T8&gt;=AM6,AO6,IF(T8&gt;=AM7,AO7,IF(T8&gt;=AM8,AO8,"補正無し")))</f>
        <v>補正無し</v>
      </c>
      <c r="X20" s="2927"/>
      <c r="Y20" s="2927"/>
      <c r="Z20" s="2927"/>
      <c r="AA20" s="566"/>
      <c r="AB20" s="567"/>
      <c r="AC20" s="567"/>
      <c r="AD20" s="568"/>
      <c r="AE20" s="511"/>
      <c r="AF20" s="511"/>
      <c r="AG20" s="511"/>
    </row>
    <row r="21" spans="2:40" ht="13.5" customHeight="1" thickBot="1">
      <c r="B21" s="2843"/>
      <c r="C21" s="2848"/>
      <c r="D21" s="2849"/>
      <c r="E21" s="2885"/>
      <c r="F21" s="2886"/>
      <c r="G21" s="2887"/>
      <c r="H21" s="2888">
        <f t="shared" si="7"/>
        <v>756</v>
      </c>
      <c r="I21" s="2823"/>
      <c r="J21" s="2823"/>
      <c r="K21" s="2888">
        <f>AI41+AI61+AI81+AI114+AI134+AI154+AI174+AI200+AI220+AI240+AI260+AI286+AI306+AI326+AI346+AI372+AI392+AI412+AI432+AI458+AI478+AI498+AI518+AI544+AI564+AI584+AI604</f>
        <v>0</v>
      </c>
      <c r="L21" s="2823"/>
      <c r="M21" s="2823"/>
      <c r="N21" s="2888">
        <f>AL41+AL61+AL81+AL114+AL134+AL154+AL174+AL200+AL220+AL240+AL260+AL286+AL306+AL326+AL346+AL372+AL392+AL412+AL432+AL458+AL478+AL498+AL518+AL544+AL564+AL584+AL604</f>
        <v>0</v>
      </c>
      <c r="O21" s="2823"/>
      <c r="P21" s="2823"/>
      <c r="Q21" s="2906">
        <f t="shared" si="3"/>
        <v>0</v>
      </c>
      <c r="R21" s="2907"/>
      <c r="S21" s="2908"/>
      <c r="T21" s="2863"/>
      <c r="U21" s="2864"/>
      <c r="V21" s="2864"/>
      <c r="W21" s="2928"/>
      <c r="X21" s="2929"/>
      <c r="Y21" s="2929"/>
      <c r="Z21" s="2929"/>
      <c r="AA21" s="566"/>
      <c r="AB21" s="567"/>
      <c r="AC21" s="567"/>
      <c r="AD21" s="568"/>
      <c r="AE21" s="511"/>
      <c r="AF21" s="511"/>
      <c r="AG21" s="511"/>
    </row>
    <row r="22" spans="2:40" s="531" customFormat="1" ht="13.5" customHeight="1">
      <c r="B22" s="565"/>
      <c r="C22" s="569"/>
      <c r="D22" s="569"/>
      <c r="E22" s="569"/>
      <c r="F22" s="570"/>
      <c r="G22" s="570"/>
      <c r="H22" s="570"/>
      <c r="I22" s="518"/>
      <c r="J22" s="518"/>
      <c r="K22" s="518"/>
      <c r="L22" s="518"/>
      <c r="M22" s="518"/>
      <c r="N22" s="518"/>
      <c r="O22" s="518"/>
      <c r="P22" s="518"/>
      <c r="Q22" s="518"/>
      <c r="R22" s="518"/>
      <c r="S22" s="571"/>
      <c r="T22" s="518"/>
      <c r="U22" s="518"/>
      <c r="V22" s="572" t="s">
        <v>954</v>
      </c>
      <c r="W22" s="518"/>
      <c r="X22" s="518"/>
      <c r="Y22" s="518"/>
      <c r="Z22" s="518"/>
      <c r="AA22" s="518"/>
      <c r="AB22" s="518"/>
      <c r="AC22" s="518"/>
      <c r="AD22" s="518"/>
      <c r="AE22" s="572"/>
      <c r="AF22" s="518"/>
      <c r="AG22" s="518"/>
    </row>
    <row r="23" spans="2:40" ht="13.5" customHeight="1">
      <c r="B23" s="573"/>
      <c r="C23" s="574"/>
      <c r="D23" s="575"/>
      <c r="E23" s="519" t="s">
        <v>910</v>
      </c>
      <c r="F23" s="520">
        <f>+X3</f>
        <v>44379</v>
      </c>
      <c r="G23" s="521">
        <f>+F23+1</f>
        <v>44380</v>
      </c>
      <c r="H23" s="521">
        <f t="shared" ref="H23:AG23" si="10">+G23+1</f>
        <v>44381</v>
      </c>
      <c r="I23" s="521">
        <f t="shared" si="10"/>
        <v>44382</v>
      </c>
      <c r="J23" s="521">
        <f t="shared" si="10"/>
        <v>44383</v>
      </c>
      <c r="K23" s="521">
        <f t="shared" si="10"/>
        <v>44384</v>
      </c>
      <c r="L23" s="521">
        <f t="shared" si="10"/>
        <v>44385</v>
      </c>
      <c r="M23" s="521">
        <f t="shared" si="10"/>
        <v>44386</v>
      </c>
      <c r="N23" s="521">
        <f t="shared" si="10"/>
        <v>44387</v>
      </c>
      <c r="O23" s="521">
        <f t="shared" si="10"/>
        <v>44388</v>
      </c>
      <c r="P23" s="521">
        <f t="shared" si="10"/>
        <v>44389</v>
      </c>
      <c r="Q23" s="521">
        <f t="shared" si="10"/>
        <v>44390</v>
      </c>
      <c r="R23" s="521">
        <f t="shared" si="10"/>
        <v>44391</v>
      </c>
      <c r="S23" s="521">
        <f t="shared" si="10"/>
        <v>44392</v>
      </c>
      <c r="T23" s="521">
        <f t="shared" si="10"/>
        <v>44393</v>
      </c>
      <c r="U23" s="521">
        <f t="shared" si="10"/>
        <v>44394</v>
      </c>
      <c r="V23" s="521">
        <f t="shared" si="10"/>
        <v>44395</v>
      </c>
      <c r="W23" s="521">
        <f t="shared" si="10"/>
        <v>44396</v>
      </c>
      <c r="X23" s="521">
        <f t="shared" si="10"/>
        <v>44397</v>
      </c>
      <c r="Y23" s="521">
        <f t="shared" si="10"/>
        <v>44398</v>
      </c>
      <c r="Z23" s="521">
        <f>+Y23+1</f>
        <v>44399</v>
      </c>
      <c r="AA23" s="521">
        <f t="shared" si="10"/>
        <v>44400</v>
      </c>
      <c r="AB23" s="521">
        <f t="shared" si="10"/>
        <v>44401</v>
      </c>
      <c r="AC23" s="521">
        <f t="shared" si="10"/>
        <v>44402</v>
      </c>
      <c r="AD23" s="521">
        <f>+AC23+1</f>
        <v>44403</v>
      </c>
      <c r="AE23" s="521">
        <f t="shared" si="10"/>
        <v>44404</v>
      </c>
      <c r="AF23" s="521">
        <f>+AE23+1</f>
        <v>44405</v>
      </c>
      <c r="AG23" s="576">
        <f t="shared" si="10"/>
        <v>44406</v>
      </c>
      <c r="AH23" s="2915" t="s">
        <v>955</v>
      </c>
      <c r="AI23" s="2918" t="s">
        <v>956</v>
      </c>
      <c r="AJ23" s="2921" t="s">
        <v>931</v>
      </c>
      <c r="AK23" s="2924"/>
      <c r="AM23" s="2925" t="s">
        <v>957</v>
      </c>
      <c r="AN23" s="2925" t="s">
        <v>958</v>
      </c>
    </row>
    <row r="24" spans="2:40">
      <c r="B24" s="577"/>
      <c r="C24" s="578"/>
      <c r="D24" s="579"/>
      <c r="E24" s="580" t="s">
        <v>911</v>
      </c>
      <c r="F24" s="581" t="str">
        <f>TEXT(WEEKDAY(+F23),"aaa")</f>
        <v>金</v>
      </c>
      <c r="G24" s="582" t="str">
        <f t="shared" ref="G24:AG24" si="11">TEXT(WEEKDAY(+G23),"aaa")</f>
        <v>土</v>
      </c>
      <c r="H24" s="582" t="str">
        <f t="shared" si="11"/>
        <v>日</v>
      </c>
      <c r="I24" s="582" t="str">
        <f t="shared" si="11"/>
        <v>月</v>
      </c>
      <c r="J24" s="582" t="str">
        <f t="shared" si="11"/>
        <v>火</v>
      </c>
      <c r="K24" s="582" t="str">
        <f t="shared" si="11"/>
        <v>水</v>
      </c>
      <c r="L24" s="582" t="str">
        <f t="shared" si="11"/>
        <v>木</v>
      </c>
      <c r="M24" s="582" t="str">
        <f t="shared" si="11"/>
        <v>金</v>
      </c>
      <c r="N24" s="582" t="str">
        <f t="shared" si="11"/>
        <v>土</v>
      </c>
      <c r="O24" s="582" t="str">
        <f t="shared" si="11"/>
        <v>日</v>
      </c>
      <c r="P24" s="582" t="str">
        <f t="shared" si="11"/>
        <v>月</v>
      </c>
      <c r="Q24" s="582" t="str">
        <f t="shared" si="11"/>
        <v>火</v>
      </c>
      <c r="R24" s="582" t="str">
        <f t="shared" si="11"/>
        <v>水</v>
      </c>
      <c r="S24" s="582" t="str">
        <f t="shared" si="11"/>
        <v>木</v>
      </c>
      <c r="T24" s="582" t="str">
        <f t="shared" si="11"/>
        <v>金</v>
      </c>
      <c r="U24" s="582" t="str">
        <f t="shared" si="11"/>
        <v>土</v>
      </c>
      <c r="V24" s="582" t="str">
        <f t="shared" si="11"/>
        <v>日</v>
      </c>
      <c r="W24" s="582" t="str">
        <f t="shared" si="11"/>
        <v>月</v>
      </c>
      <c r="X24" s="582" t="str">
        <f t="shared" si="11"/>
        <v>火</v>
      </c>
      <c r="Y24" s="582" t="str">
        <f t="shared" si="11"/>
        <v>水</v>
      </c>
      <c r="Z24" s="582" t="str">
        <f t="shared" si="11"/>
        <v>木</v>
      </c>
      <c r="AA24" s="582" t="str">
        <f t="shared" si="11"/>
        <v>金</v>
      </c>
      <c r="AB24" s="582" t="str">
        <f t="shared" si="11"/>
        <v>土</v>
      </c>
      <c r="AC24" s="582" t="str">
        <f t="shared" si="11"/>
        <v>日</v>
      </c>
      <c r="AD24" s="582" t="str">
        <f t="shared" si="11"/>
        <v>月</v>
      </c>
      <c r="AE24" s="582" t="str">
        <f t="shared" si="11"/>
        <v>火</v>
      </c>
      <c r="AF24" s="582" t="str">
        <f t="shared" si="11"/>
        <v>水</v>
      </c>
      <c r="AG24" s="583" t="str">
        <f t="shared" si="11"/>
        <v>木</v>
      </c>
      <c r="AH24" s="2916"/>
      <c r="AI24" s="2919"/>
      <c r="AJ24" s="2922"/>
      <c r="AK24" s="2924"/>
      <c r="AM24" s="2925"/>
      <c r="AN24" s="2925"/>
    </row>
    <row r="25" spans="2:40" ht="24.75" customHeight="1">
      <c r="B25" s="584" t="s">
        <v>929</v>
      </c>
      <c r="C25" s="585" t="s">
        <v>930</v>
      </c>
      <c r="D25" s="586" t="s">
        <v>521</v>
      </c>
      <c r="E25" s="587" t="s">
        <v>959</v>
      </c>
      <c r="F25" s="588"/>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90"/>
      <c r="AH25" s="2917"/>
      <c r="AI25" s="2920"/>
      <c r="AJ25" s="2923"/>
      <c r="AK25" s="2924"/>
    </row>
    <row r="26" spans="2:40" ht="13.5" customHeight="1">
      <c r="B26" s="2841" t="s">
        <v>938</v>
      </c>
      <c r="C26" s="2930" t="s">
        <v>939</v>
      </c>
      <c r="D26" s="591" t="str">
        <f>E$8</f>
        <v>〇〇</v>
      </c>
      <c r="E26" s="592"/>
      <c r="F26" s="593"/>
      <c r="G26" s="594"/>
      <c r="H26" s="594"/>
      <c r="I26" s="594"/>
      <c r="J26" s="594"/>
      <c r="K26" s="594"/>
      <c r="L26" s="594"/>
      <c r="M26" s="594"/>
      <c r="N26" s="594"/>
      <c r="O26" s="594"/>
      <c r="P26" s="594"/>
      <c r="Q26" s="594"/>
      <c r="R26" s="594"/>
      <c r="S26" s="594"/>
      <c r="T26" s="594"/>
      <c r="U26" s="594"/>
      <c r="V26" s="594"/>
      <c r="W26" s="594"/>
      <c r="X26" s="594"/>
      <c r="Y26" s="594"/>
      <c r="Z26" s="594"/>
      <c r="AA26" s="594"/>
      <c r="AB26" s="594"/>
      <c r="AC26" s="594"/>
      <c r="AD26" s="594"/>
      <c r="AE26" s="594"/>
      <c r="AF26" s="594"/>
      <c r="AG26" s="595"/>
      <c r="AH26" s="596">
        <f>COUNTA(F$23:AG$23)-AI26</f>
        <v>28</v>
      </c>
      <c r="AI26" s="597">
        <f>AM26+AN26</f>
        <v>0</v>
      </c>
      <c r="AJ26" s="598">
        <f>+COUNTIF(F26:AG26,"休")</f>
        <v>0</v>
      </c>
      <c r="AM26" s="586">
        <f>+COUNTIF(F26:AG26,"－")</f>
        <v>0</v>
      </c>
      <c r="AN26" s="586">
        <f t="shared" ref="AN26:AN31" si="12">+COUNTIF(F26:AG26,"外")</f>
        <v>0</v>
      </c>
    </row>
    <row r="27" spans="2:40" ht="13.5" customHeight="1">
      <c r="B27" s="2842"/>
      <c r="C27" s="2931"/>
      <c r="D27" s="599" t="str">
        <f>E$9</f>
        <v>●●</v>
      </c>
      <c r="E27" s="600"/>
      <c r="F27" s="601"/>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3"/>
      <c r="AH27" s="596">
        <f t="shared" ref="AH27:AH31" si="13">COUNTA(F$23:AG$23)-AI27</f>
        <v>28</v>
      </c>
      <c r="AI27" s="542">
        <f t="shared" ref="AI27:AI31" si="14">AM27+AN27</f>
        <v>0</v>
      </c>
      <c r="AJ27" s="604">
        <f t="shared" ref="AJ27:AJ30" si="15">+COUNTIF(F27:AG27,"休")</f>
        <v>0</v>
      </c>
      <c r="AM27" s="586">
        <f t="shared" ref="AM27:AM30" si="16">+COUNTIF(F27:AG27,"－")</f>
        <v>0</v>
      </c>
      <c r="AN27" s="586">
        <f t="shared" si="12"/>
        <v>0</v>
      </c>
    </row>
    <row r="28" spans="2:40">
      <c r="B28" s="2842"/>
      <c r="C28" s="2931"/>
      <c r="D28" s="599" t="str">
        <f>E$10</f>
        <v>△△</v>
      </c>
      <c r="E28" s="600"/>
      <c r="F28" s="601"/>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3"/>
      <c r="AH28" s="596">
        <f t="shared" si="13"/>
        <v>28</v>
      </c>
      <c r="AI28" s="542">
        <f>AM28+AN28</f>
        <v>0</v>
      </c>
      <c r="AJ28" s="604">
        <f t="shared" si="15"/>
        <v>0</v>
      </c>
      <c r="AM28" s="586">
        <f t="shared" si="16"/>
        <v>0</v>
      </c>
      <c r="AN28" s="586">
        <f t="shared" si="12"/>
        <v>0</v>
      </c>
    </row>
    <row r="29" spans="2:40">
      <c r="B29" s="2842"/>
      <c r="C29" s="2931"/>
      <c r="D29" s="599" t="str">
        <f>E$11</f>
        <v>■■</v>
      </c>
      <c r="E29" s="600"/>
      <c r="F29" s="601"/>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3"/>
      <c r="AH29" s="596">
        <f t="shared" si="13"/>
        <v>28</v>
      </c>
      <c r="AI29" s="542">
        <f t="shared" si="14"/>
        <v>0</v>
      </c>
      <c r="AJ29" s="604">
        <f t="shared" si="15"/>
        <v>0</v>
      </c>
      <c r="AM29" s="586">
        <f t="shared" si="16"/>
        <v>0</v>
      </c>
      <c r="AN29" s="586">
        <f t="shared" si="12"/>
        <v>0</v>
      </c>
    </row>
    <row r="30" spans="2:40">
      <c r="B30" s="2842"/>
      <c r="C30" s="2931"/>
      <c r="D30" s="599" t="str">
        <f>E$12</f>
        <v>★★</v>
      </c>
      <c r="E30" s="600"/>
      <c r="F30" s="601"/>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3"/>
      <c r="AH30" s="596">
        <f t="shared" si="13"/>
        <v>28</v>
      </c>
      <c r="AI30" s="542">
        <f t="shared" si="14"/>
        <v>0</v>
      </c>
      <c r="AJ30" s="604">
        <f t="shared" si="15"/>
        <v>0</v>
      </c>
      <c r="AM30" s="586">
        <f t="shared" si="16"/>
        <v>0</v>
      </c>
      <c r="AN30" s="586">
        <f t="shared" si="12"/>
        <v>0</v>
      </c>
    </row>
    <row r="31" spans="2:40">
      <c r="B31" s="2843"/>
      <c r="C31" s="2932"/>
      <c r="D31" s="599">
        <f>E$13</f>
        <v>0</v>
      </c>
      <c r="E31" s="518"/>
      <c r="F31" s="605"/>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7"/>
      <c r="AH31" s="596">
        <f t="shared" si="13"/>
        <v>28</v>
      </c>
      <c r="AI31" s="597">
        <f t="shared" si="14"/>
        <v>0</v>
      </c>
      <c r="AJ31" s="598">
        <f>+COUNTIF(F31:AG31,"休")</f>
        <v>0</v>
      </c>
      <c r="AM31" s="586">
        <f>+COUNTIF(F31:AG31,"－")</f>
        <v>0</v>
      </c>
      <c r="AN31" s="586">
        <f t="shared" si="12"/>
        <v>0</v>
      </c>
    </row>
    <row r="32" spans="2:40" ht="24.75" customHeight="1">
      <c r="B32" s="2841" t="s">
        <v>949</v>
      </c>
      <c r="C32" s="2930" t="s">
        <v>950</v>
      </c>
      <c r="D32" s="586" t="s">
        <v>521</v>
      </c>
      <c r="E32" s="608" t="s">
        <v>959</v>
      </c>
      <c r="F32" s="588"/>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90"/>
      <c r="AH32" s="609"/>
      <c r="AI32" s="586"/>
      <c r="AJ32" s="610"/>
    </row>
    <row r="33" spans="2:40" ht="13.5" customHeight="1">
      <c r="B33" s="2842"/>
      <c r="C33" s="2931"/>
      <c r="D33" s="611" t="str">
        <f>E$14</f>
        <v>〇〇</v>
      </c>
      <c r="E33" s="518"/>
      <c r="F33" s="593"/>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4"/>
      <c r="AE33" s="594"/>
      <c r="AF33" s="594"/>
      <c r="AG33" s="595"/>
      <c r="AH33" s="596">
        <f>COUNTA(F$23:AG$23)-AI33</f>
        <v>28</v>
      </c>
      <c r="AI33" s="597">
        <f t="shared" ref="AI33:AI36" si="17">AM33+AN33</f>
        <v>0</v>
      </c>
      <c r="AJ33" s="598">
        <f>+COUNTIF(F33:AG33,"休")</f>
        <v>0</v>
      </c>
      <c r="AM33" s="586">
        <f>+COUNTIF(F33:AG33,"－")</f>
        <v>0</v>
      </c>
      <c r="AN33" s="586">
        <f>+COUNTIF(F33:AG33,"外")</f>
        <v>0</v>
      </c>
    </row>
    <row r="34" spans="2:40">
      <c r="B34" s="2842"/>
      <c r="C34" s="2931"/>
      <c r="D34" s="599" t="str">
        <f>E$15</f>
        <v>●●</v>
      </c>
      <c r="E34" s="600"/>
      <c r="F34" s="601"/>
      <c r="G34" s="602"/>
      <c r="H34" s="602"/>
      <c r="I34" s="602"/>
      <c r="J34" s="602"/>
      <c r="K34" s="602"/>
      <c r="L34" s="602"/>
      <c r="M34" s="602"/>
      <c r="N34" s="602"/>
      <c r="O34" s="602"/>
      <c r="P34" s="602"/>
      <c r="Q34" s="602"/>
      <c r="R34" s="602"/>
      <c r="S34" s="602"/>
      <c r="T34" s="602"/>
      <c r="U34" s="602"/>
      <c r="V34" s="602"/>
      <c r="W34" s="602"/>
      <c r="X34" s="602"/>
      <c r="Y34" s="602"/>
      <c r="Z34" s="602"/>
      <c r="AA34" s="602"/>
      <c r="AB34" s="602"/>
      <c r="AC34" s="602"/>
      <c r="AD34" s="602"/>
      <c r="AE34" s="602"/>
      <c r="AF34" s="602"/>
      <c r="AG34" s="603"/>
      <c r="AH34" s="596">
        <f t="shared" ref="AH34:AH36" si="18">COUNTA(F$23:AG$23)-AI34</f>
        <v>28</v>
      </c>
      <c r="AI34" s="542">
        <f t="shared" si="17"/>
        <v>0</v>
      </c>
      <c r="AJ34" s="604">
        <f t="shared" ref="AJ34:AJ36" si="19">+COUNTIF(F34:AG34,"休")</f>
        <v>0</v>
      </c>
      <c r="AM34" s="586">
        <f t="shared" ref="AM34:AM36" si="20">+COUNTIF(F34:AG34,"－")</f>
        <v>0</v>
      </c>
      <c r="AN34" s="586">
        <f>+COUNTIF(F34:AG34,"外")</f>
        <v>0</v>
      </c>
    </row>
    <row r="35" spans="2:40">
      <c r="B35" s="2842"/>
      <c r="C35" s="2931"/>
      <c r="D35" s="599">
        <f>E$16</f>
        <v>0</v>
      </c>
      <c r="E35" s="600"/>
      <c r="F35" s="601"/>
      <c r="G35" s="602"/>
      <c r="H35" s="602"/>
      <c r="I35" s="602"/>
      <c r="J35" s="602"/>
      <c r="K35" s="602"/>
      <c r="L35" s="602"/>
      <c r="M35" s="602"/>
      <c r="N35" s="602"/>
      <c r="O35" s="602"/>
      <c r="P35" s="602"/>
      <c r="Q35" s="602"/>
      <c r="R35" s="602"/>
      <c r="S35" s="602"/>
      <c r="T35" s="602"/>
      <c r="U35" s="602"/>
      <c r="V35" s="602"/>
      <c r="W35" s="602"/>
      <c r="X35" s="602"/>
      <c r="Y35" s="602"/>
      <c r="Z35" s="602"/>
      <c r="AA35" s="602"/>
      <c r="AB35" s="602"/>
      <c r="AC35" s="602"/>
      <c r="AD35" s="602"/>
      <c r="AE35" s="602"/>
      <c r="AF35" s="602"/>
      <c r="AG35" s="603"/>
      <c r="AH35" s="596">
        <f t="shared" si="18"/>
        <v>28</v>
      </c>
      <c r="AI35" s="542">
        <f t="shared" si="17"/>
        <v>0</v>
      </c>
      <c r="AJ35" s="604">
        <f t="shared" si="19"/>
        <v>0</v>
      </c>
      <c r="AM35" s="586">
        <f t="shared" si="20"/>
        <v>0</v>
      </c>
      <c r="AN35" s="586">
        <f>+COUNTIF(F35:AG35,"外")</f>
        <v>0</v>
      </c>
    </row>
    <row r="36" spans="2:40">
      <c r="B36" s="2842"/>
      <c r="C36" s="2932"/>
      <c r="D36" s="611">
        <f>E$17</f>
        <v>0</v>
      </c>
      <c r="E36" s="518"/>
      <c r="F36" s="601"/>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595"/>
      <c r="AH36" s="596">
        <f t="shared" si="18"/>
        <v>28</v>
      </c>
      <c r="AI36" s="580">
        <f t="shared" si="17"/>
        <v>0</v>
      </c>
      <c r="AJ36" s="598">
        <f t="shared" si="19"/>
        <v>0</v>
      </c>
      <c r="AM36" s="586">
        <f t="shared" si="20"/>
        <v>0</v>
      </c>
      <c r="AN36" s="586">
        <f>+COUNTIF(F36:AG36,"外")</f>
        <v>0</v>
      </c>
    </row>
    <row r="37" spans="2:40" ht="24.75" customHeight="1">
      <c r="B37" s="2842"/>
      <c r="C37" s="2930" t="s">
        <v>953</v>
      </c>
      <c r="D37" s="586" t="s">
        <v>521</v>
      </c>
      <c r="E37" s="608" t="s">
        <v>959</v>
      </c>
      <c r="F37" s="588"/>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90"/>
      <c r="AH37" s="609"/>
      <c r="AI37" s="586"/>
      <c r="AJ37" s="610"/>
    </row>
    <row r="38" spans="2:40">
      <c r="B38" s="2842"/>
      <c r="C38" s="2931"/>
      <c r="D38" s="591" t="str">
        <f>E$18</f>
        <v>●●</v>
      </c>
      <c r="E38" s="597"/>
      <c r="F38" s="593"/>
      <c r="G38" s="594"/>
      <c r="H38" s="594"/>
      <c r="I38" s="594"/>
      <c r="J38" s="594"/>
      <c r="K38" s="594"/>
      <c r="L38" s="594"/>
      <c r="M38" s="594"/>
      <c r="N38" s="594"/>
      <c r="O38" s="594"/>
      <c r="P38" s="594"/>
      <c r="Q38" s="594"/>
      <c r="R38" s="594"/>
      <c r="S38" s="594"/>
      <c r="T38" s="594"/>
      <c r="U38" s="594"/>
      <c r="V38" s="594"/>
      <c r="W38" s="594"/>
      <c r="X38" s="594"/>
      <c r="Y38" s="594"/>
      <c r="Z38" s="594"/>
      <c r="AA38" s="594"/>
      <c r="AB38" s="594"/>
      <c r="AC38" s="594"/>
      <c r="AD38" s="594"/>
      <c r="AE38" s="594"/>
      <c r="AF38" s="594"/>
      <c r="AG38" s="613"/>
      <c r="AH38" s="596">
        <f t="shared" ref="AH38:AH41" si="21">COUNTA(F$23:AG$23)-AI38</f>
        <v>28</v>
      </c>
      <c r="AI38" s="614">
        <f t="shared" ref="AI38:AI41" si="22">AM38+AN38</f>
        <v>0</v>
      </c>
      <c r="AJ38" s="615">
        <f>+COUNTIF(F38:AG38,"休")</f>
        <v>0</v>
      </c>
      <c r="AM38" s="586">
        <f>+COUNTIF(F38:AG38,"－")</f>
        <v>0</v>
      </c>
      <c r="AN38" s="586">
        <f>+COUNTIF(F38:AG38,"外")</f>
        <v>0</v>
      </c>
    </row>
    <row r="39" spans="2:40">
      <c r="B39" s="2842"/>
      <c r="C39" s="2931"/>
      <c r="D39" s="599">
        <f>E$19</f>
        <v>0</v>
      </c>
      <c r="E39" s="542"/>
      <c r="F39" s="601"/>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3"/>
      <c r="AH39" s="596">
        <f t="shared" si="21"/>
        <v>28</v>
      </c>
      <c r="AI39" s="542">
        <f t="shared" si="22"/>
        <v>0</v>
      </c>
      <c r="AJ39" s="604">
        <f t="shared" ref="AJ39:AJ41" si="23">+COUNTIF(F39:AG39,"休")</f>
        <v>0</v>
      </c>
      <c r="AM39" s="586">
        <f t="shared" ref="AM39:AM41" si="24">+COUNTIF(F39:AG39,"－")</f>
        <v>0</v>
      </c>
      <c r="AN39" s="586">
        <f>+COUNTIF(F39:AG39,"外")</f>
        <v>0</v>
      </c>
    </row>
    <row r="40" spans="2:40">
      <c r="B40" s="2842"/>
      <c r="C40" s="2931"/>
      <c r="D40" s="599">
        <f>E$20</f>
        <v>0</v>
      </c>
      <c r="E40" s="542"/>
      <c r="F40" s="601"/>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3"/>
      <c r="AH40" s="596">
        <f t="shared" si="21"/>
        <v>28</v>
      </c>
      <c r="AI40" s="542">
        <f t="shared" si="22"/>
        <v>0</v>
      </c>
      <c r="AJ40" s="604">
        <f t="shared" si="23"/>
        <v>0</v>
      </c>
      <c r="AM40" s="586">
        <f t="shared" si="24"/>
        <v>0</v>
      </c>
      <c r="AN40" s="586">
        <f>+COUNTIF(F40:AG40,"外")</f>
        <v>0</v>
      </c>
    </row>
    <row r="41" spans="2:40">
      <c r="B41" s="2843"/>
      <c r="C41" s="2932"/>
      <c r="D41" s="616">
        <f>E$21</f>
        <v>0</v>
      </c>
      <c r="E41" s="617"/>
      <c r="F41" s="618"/>
      <c r="G41" s="619"/>
      <c r="H41" s="619"/>
      <c r="I41" s="619"/>
      <c r="J41" s="619"/>
      <c r="K41" s="619"/>
      <c r="L41" s="619"/>
      <c r="M41" s="619"/>
      <c r="N41" s="619"/>
      <c r="O41" s="619"/>
      <c r="P41" s="619"/>
      <c r="Q41" s="619"/>
      <c r="R41" s="619"/>
      <c r="S41" s="619"/>
      <c r="T41" s="619"/>
      <c r="U41" s="619"/>
      <c r="V41" s="619"/>
      <c r="W41" s="619"/>
      <c r="X41" s="619"/>
      <c r="Y41" s="619"/>
      <c r="Z41" s="619"/>
      <c r="AA41" s="619"/>
      <c r="AB41" s="619"/>
      <c r="AC41" s="619"/>
      <c r="AD41" s="619"/>
      <c r="AE41" s="619"/>
      <c r="AF41" s="619"/>
      <c r="AG41" s="620"/>
      <c r="AH41" s="621">
        <f t="shared" si="21"/>
        <v>28</v>
      </c>
      <c r="AI41" s="617">
        <f t="shared" si="22"/>
        <v>0</v>
      </c>
      <c r="AJ41" s="622">
        <f t="shared" si="23"/>
        <v>0</v>
      </c>
      <c r="AM41" s="586">
        <f t="shared" si="24"/>
        <v>0</v>
      </c>
      <c r="AN41" s="586">
        <f>+COUNTIF(F41:AG41,"外")</f>
        <v>0</v>
      </c>
    </row>
    <row r="42" spans="2:40">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row>
    <row r="43" spans="2:40" ht="13.5" customHeight="1">
      <c r="B43" s="573"/>
      <c r="C43" s="574"/>
      <c r="D43" s="575"/>
      <c r="E43" s="534" t="s">
        <v>910</v>
      </c>
      <c r="F43" s="535">
        <f>+AG23+1</f>
        <v>44407</v>
      </c>
      <c r="G43" s="536">
        <f>+F43+1</f>
        <v>44408</v>
      </c>
      <c r="H43" s="536">
        <f t="shared" ref="H43:AE43" si="25">+G43+1</f>
        <v>44409</v>
      </c>
      <c r="I43" s="536">
        <f t="shared" si="25"/>
        <v>44410</v>
      </c>
      <c r="J43" s="536">
        <f t="shared" si="25"/>
        <v>44411</v>
      </c>
      <c r="K43" s="536">
        <f t="shared" si="25"/>
        <v>44412</v>
      </c>
      <c r="L43" s="536">
        <f t="shared" si="25"/>
        <v>44413</v>
      </c>
      <c r="M43" s="536">
        <f t="shared" si="25"/>
        <v>44414</v>
      </c>
      <c r="N43" s="536">
        <f t="shared" si="25"/>
        <v>44415</v>
      </c>
      <c r="O43" s="536">
        <f t="shared" si="25"/>
        <v>44416</v>
      </c>
      <c r="P43" s="536">
        <f t="shared" si="25"/>
        <v>44417</v>
      </c>
      <c r="Q43" s="536">
        <f t="shared" si="25"/>
        <v>44418</v>
      </c>
      <c r="R43" s="536">
        <f t="shared" si="25"/>
        <v>44419</v>
      </c>
      <c r="S43" s="536">
        <f t="shared" si="25"/>
        <v>44420</v>
      </c>
      <c r="T43" s="536">
        <f t="shared" si="25"/>
        <v>44421</v>
      </c>
      <c r="U43" s="536">
        <f t="shared" si="25"/>
        <v>44422</v>
      </c>
      <c r="V43" s="536">
        <f t="shared" si="25"/>
        <v>44423</v>
      </c>
      <c r="W43" s="536">
        <f t="shared" si="25"/>
        <v>44424</v>
      </c>
      <c r="X43" s="536">
        <f t="shared" si="25"/>
        <v>44425</v>
      </c>
      <c r="Y43" s="536">
        <f t="shared" si="25"/>
        <v>44426</v>
      </c>
      <c r="Z43" s="536">
        <f>+Y43+1</f>
        <v>44427</v>
      </c>
      <c r="AA43" s="536">
        <f t="shared" si="25"/>
        <v>44428</v>
      </c>
      <c r="AB43" s="536">
        <f t="shared" si="25"/>
        <v>44429</v>
      </c>
      <c r="AC43" s="536">
        <f t="shared" si="25"/>
        <v>44430</v>
      </c>
      <c r="AD43" s="536">
        <f>+AC43+1</f>
        <v>44431</v>
      </c>
      <c r="AE43" s="536">
        <f t="shared" si="25"/>
        <v>44432</v>
      </c>
      <c r="AF43" s="536">
        <f>+AE43+1</f>
        <v>44433</v>
      </c>
      <c r="AG43" s="623">
        <f>+AF43+1</f>
        <v>44434</v>
      </c>
      <c r="AH43" s="2915" t="s">
        <v>955</v>
      </c>
      <c r="AI43" s="2918" t="s">
        <v>956</v>
      </c>
      <c r="AJ43" s="2921" t="s">
        <v>931</v>
      </c>
      <c r="AK43" s="2924"/>
      <c r="AM43" s="2925" t="s">
        <v>996</v>
      </c>
      <c r="AN43" s="2925" t="s">
        <v>958</v>
      </c>
    </row>
    <row r="44" spans="2:40">
      <c r="B44" s="577"/>
      <c r="C44" s="578"/>
      <c r="D44" s="579"/>
      <c r="E44" s="624" t="s">
        <v>911</v>
      </c>
      <c r="F44" s="539" t="str">
        <f>TEXT(WEEKDAY(+F43),"aaa")</f>
        <v>金</v>
      </c>
      <c r="G44" s="540" t="str">
        <f t="shared" ref="G44:AG44" si="26">TEXT(WEEKDAY(+G43),"aaa")</f>
        <v>土</v>
      </c>
      <c r="H44" s="540" t="str">
        <f t="shared" si="26"/>
        <v>日</v>
      </c>
      <c r="I44" s="540" t="str">
        <f t="shared" si="26"/>
        <v>月</v>
      </c>
      <c r="J44" s="540" t="str">
        <f t="shared" si="26"/>
        <v>火</v>
      </c>
      <c r="K44" s="540" t="str">
        <f t="shared" si="26"/>
        <v>水</v>
      </c>
      <c r="L44" s="540" t="str">
        <f t="shared" si="26"/>
        <v>木</v>
      </c>
      <c r="M44" s="540" t="str">
        <f t="shared" si="26"/>
        <v>金</v>
      </c>
      <c r="N44" s="540" t="str">
        <f t="shared" si="26"/>
        <v>土</v>
      </c>
      <c r="O44" s="540" t="str">
        <f t="shared" si="26"/>
        <v>日</v>
      </c>
      <c r="P44" s="540" t="str">
        <f t="shared" si="26"/>
        <v>月</v>
      </c>
      <c r="Q44" s="540" t="str">
        <f t="shared" si="26"/>
        <v>火</v>
      </c>
      <c r="R44" s="540" t="str">
        <f t="shared" si="26"/>
        <v>水</v>
      </c>
      <c r="S44" s="540" t="str">
        <f t="shared" si="26"/>
        <v>木</v>
      </c>
      <c r="T44" s="540" t="str">
        <f t="shared" si="26"/>
        <v>金</v>
      </c>
      <c r="U44" s="540" t="str">
        <f t="shared" si="26"/>
        <v>土</v>
      </c>
      <c r="V44" s="540" t="str">
        <f t="shared" si="26"/>
        <v>日</v>
      </c>
      <c r="W44" s="540" t="str">
        <f t="shared" si="26"/>
        <v>月</v>
      </c>
      <c r="X44" s="540" t="str">
        <f t="shared" si="26"/>
        <v>火</v>
      </c>
      <c r="Y44" s="540" t="str">
        <f t="shared" si="26"/>
        <v>水</v>
      </c>
      <c r="Z44" s="540" t="str">
        <f t="shared" si="26"/>
        <v>木</v>
      </c>
      <c r="AA44" s="540" t="str">
        <f t="shared" si="26"/>
        <v>金</v>
      </c>
      <c r="AB44" s="540" t="str">
        <f t="shared" si="26"/>
        <v>土</v>
      </c>
      <c r="AC44" s="540" t="str">
        <f t="shared" si="26"/>
        <v>日</v>
      </c>
      <c r="AD44" s="540" t="str">
        <f t="shared" si="26"/>
        <v>月</v>
      </c>
      <c r="AE44" s="540" t="str">
        <f t="shared" si="26"/>
        <v>火</v>
      </c>
      <c r="AF44" s="540" t="str">
        <f t="shared" si="26"/>
        <v>水</v>
      </c>
      <c r="AG44" s="625" t="str">
        <f t="shared" si="26"/>
        <v>木</v>
      </c>
      <c r="AH44" s="2916"/>
      <c r="AI44" s="2919"/>
      <c r="AJ44" s="2922"/>
      <c r="AK44" s="2924"/>
      <c r="AM44" s="2925"/>
      <c r="AN44" s="2925"/>
    </row>
    <row r="45" spans="2:40" ht="24.75" customHeight="1">
      <c r="B45" s="584" t="s">
        <v>929</v>
      </c>
      <c r="C45" s="585" t="s">
        <v>930</v>
      </c>
      <c r="D45" s="586" t="s">
        <v>521</v>
      </c>
      <c r="E45" s="608" t="s">
        <v>959</v>
      </c>
      <c r="F45" s="588"/>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90"/>
      <c r="AH45" s="2917"/>
      <c r="AI45" s="2920"/>
      <c r="AJ45" s="2923"/>
      <c r="AK45" s="2924"/>
    </row>
    <row r="46" spans="2:40" ht="13.5" customHeight="1">
      <c r="B46" s="2841" t="s">
        <v>938</v>
      </c>
      <c r="C46" s="2930" t="s">
        <v>939</v>
      </c>
      <c r="D46" s="591" t="str">
        <f>E$8</f>
        <v>〇〇</v>
      </c>
      <c r="E46" s="518"/>
      <c r="F46" s="593"/>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5"/>
      <c r="AH46" s="596">
        <f>COUNTA(F$43:AG$43)-AI46</f>
        <v>28</v>
      </c>
      <c r="AI46" s="597">
        <f>AM46+AN46</f>
        <v>0</v>
      </c>
      <c r="AJ46" s="598">
        <f>+COUNTIF(F46:AG46,"休")</f>
        <v>0</v>
      </c>
      <c r="AM46" s="586">
        <f>+COUNTIF(F46:AG46,"－")</f>
        <v>0</v>
      </c>
      <c r="AN46" s="586">
        <f t="shared" ref="AN46:AN51" si="27">+COUNTIF(F46:AG46,"外")</f>
        <v>0</v>
      </c>
    </row>
    <row r="47" spans="2:40" ht="13.5" customHeight="1">
      <c r="B47" s="2842"/>
      <c r="C47" s="2931"/>
      <c r="D47" s="599" t="str">
        <f>E$9</f>
        <v>●●</v>
      </c>
      <c r="E47" s="600"/>
      <c r="F47" s="601"/>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3"/>
      <c r="AH47" s="596">
        <f t="shared" ref="AH47:AH51" si="28">COUNTA(F$43:AG$43)-AI47</f>
        <v>28</v>
      </c>
      <c r="AI47" s="542">
        <f t="shared" ref="AI47" si="29">AM47+AN47</f>
        <v>0</v>
      </c>
      <c r="AJ47" s="604">
        <f t="shared" ref="AJ47:AJ50" si="30">+COUNTIF(F47:AG47,"休")</f>
        <v>0</v>
      </c>
      <c r="AM47" s="586">
        <f t="shared" ref="AM47:AM50" si="31">+COUNTIF(F47:AG47,"－")</f>
        <v>0</v>
      </c>
      <c r="AN47" s="586">
        <f t="shared" si="27"/>
        <v>0</v>
      </c>
    </row>
    <row r="48" spans="2:40">
      <c r="B48" s="2842"/>
      <c r="C48" s="2931"/>
      <c r="D48" s="599" t="str">
        <f>E$10</f>
        <v>△△</v>
      </c>
      <c r="E48" s="600"/>
      <c r="F48" s="601"/>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3"/>
      <c r="AH48" s="596">
        <f t="shared" si="28"/>
        <v>28</v>
      </c>
      <c r="AI48" s="542">
        <f>AM48+AN48</f>
        <v>0</v>
      </c>
      <c r="AJ48" s="604">
        <f t="shared" si="30"/>
        <v>0</v>
      </c>
      <c r="AM48" s="586">
        <f t="shared" si="31"/>
        <v>0</v>
      </c>
      <c r="AN48" s="586">
        <f t="shared" si="27"/>
        <v>0</v>
      </c>
    </row>
    <row r="49" spans="2:40">
      <c r="B49" s="2842"/>
      <c r="C49" s="2931"/>
      <c r="D49" s="599" t="str">
        <f>E$11</f>
        <v>■■</v>
      </c>
      <c r="E49" s="600"/>
      <c r="F49" s="601"/>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3"/>
      <c r="AH49" s="596">
        <f t="shared" si="28"/>
        <v>28</v>
      </c>
      <c r="AI49" s="542">
        <f t="shared" ref="AI49:AI51" si="32">AM49+AN49</f>
        <v>0</v>
      </c>
      <c r="AJ49" s="604">
        <f t="shared" si="30"/>
        <v>0</v>
      </c>
      <c r="AM49" s="586">
        <f t="shared" si="31"/>
        <v>0</v>
      </c>
      <c r="AN49" s="586">
        <f t="shared" si="27"/>
        <v>0</v>
      </c>
    </row>
    <row r="50" spans="2:40">
      <c r="B50" s="2842"/>
      <c r="C50" s="2931"/>
      <c r="D50" s="599" t="str">
        <f>E$12</f>
        <v>★★</v>
      </c>
      <c r="E50" s="600"/>
      <c r="F50" s="601"/>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3"/>
      <c r="AH50" s="596">
        <f t="shared" si="28"/>
        <v>28</v>
      </c>
      <c r="AI50" s="542">
        <f t="shared" si="32"/>
        <v>0</v>
      </c>
      <c r="AJ50" s="604">
        <f t="shared" si="30"/>
        <v>0</v>
      </c>
      <c r="AM50" s="586">
        <f t="shared" si="31"/>
        <v>0</v>
      </c>
      <c r="AN50" s="586">
        <f t="shared" si="27"/>
        <v>0</v>
      </c>
    </row>
    <row r="51" spans="2:40">
      <c r="B51" s="2843"/>
      <c r="C51" s="2932"/>
      <c r="D51" s="611"/>
      <c r="E51" s="518"/>
      <c r="F51" s="605"/>
      <c r="G51" s="606"/>
      <c r="H51" s="606"/>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7"/>
      <c r="AH51" s="596">
        <f t="shared" si="28"/>
        <v>28</v>
      </c>
      <c r="AI51" s="597">
        <f t="shared" si="32"/>
        <v>0</v>
      </c>
      <c r="AJ51" s="598">
        <f>+COUNTIF(F51:AG51,"休")</f>
        <v>0</v>
      </c>
      <c r="AM51" s="586">
        <f>+COUNTIF(F51:AG51,"－")</f>
        <v>0</v>
      </c>
      <c r="AN51" s="586">
        <f t="shared" si="27"/>
        <v>0</v>
      </c>
    </row>
    <row r="52" spans="2:40" ht="24.75" customHeight="1">
      <c r="B52" s="2841" t="s">
        <v>949</v>
      </c>
      <c r="C52" s="2930" t="s">
        <v>950</v>
      </c>
      <c r="D52" s="586" t="s">
        <v>521</v>
      </c>
      <c r="E52" s="608" t="s">
        <v>959</v>
      </c>
      <c r="F52" s="588"/>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90"/>
      <c r="AH52" s="609"/>
      <c r="AI52" s="586"/>
      <c r="AJ52" s="610"/>
    </row>
    <row r="53" spans="2:40" ht="13.5" customHeight="1">
      <c r="B53" s="2842"/>
      <c r="C53" s="2931"/>
      <c r="D53" s="611" t="str">
        <f>E$14</f>
        <v>〇〇</v>
      </c>
      <c r="E53" s="518"/>
      <c r="F53" s="593"/>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5"/>
      <c r="AH53" s="596">
        <f t="shared" ref="AH53:AH56" si="33">COUNTA(F$43:AG$43)-AI53</f>
        <v>28</v>
      </c>
      <c r="AI53" s="597">
        <f t="shared" ref="AI53:AI56" si="34">AM53+AN53</f>
        <v>0</v>
      </c>
      <c r="AJ53" s="598">
        <f>+COUNTIF(F53:AG53,"休")</f>
        <v>0</v>
      </c>
      <c r="AM53" s="586">
        <f>+COUNTIF(F53:AG53,"－")</f>
        <v>0</v>
      </c>
      <c r="AN53" s="586">
        <f>+COUNTIF(F53:AG53,"外")</f>
        <v>0</v>
      </c>
    </row>
    <row r="54" spans="2:40">
      <c r="B54" s="2842"/>
      <c r="C54" s="2931"/>
      <c r="D54" s="599" t="str">
        <f>E$15</f>
        <v>●●</v>
      </c>
      <c r="E54" s="600"/>
      <c r="F54" s="601"/>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3"/>
      <c r="AH54" s="596">
        <f t="shared" si="33"/>
        <v>28</v>
      </c>
      <c r="AI54" s="542">
        <f t="shared" si="34"/>
        <v>0</v>
      </c>
      <c r="AJ54" s="604">
        <f t="shared" ref="AJ54:AJ56" si="35">+COUNTIF(F54:AG54,"休")</f>
        <v>0</v>
      </c>
      <c r="AM54" s="586">
        <f t="shared" ref="AM54:AM56" si="36">+COUNTIF(F54:AG54,"－")</f>
        <v>0</v>
      </c>
      <c r="AN54" s="586">
        <f>+COUNTIF(F54:AG54,"外")</f>
        <v>0</v>
      </c>
    </row>
    <row r="55" spans="2:40">
      <c r="B55" s="2842"/>
      <c r="C55" s="2931"/>
      <c r="D55" s="599">
        <f>E$16</f>
        <v>0</v>
      </c>
      <c r="E55" s="600"/>
      <c r="F55" s="601"/>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3"/>
      <c r="AH55" s="596">
        <f t="shared" si="33"/>
        <v>28</v>
      </c>
      <c r="AI55" s="542">
        <f t="shared" si="34"/>
        <v>0</v>
      </c>
      <c r="AJ55" s="604">
        <f t="shared" si="35"/>
        <v>0</v>
      </c>
      <c r="AM55" s="586">
        <f t="shared" si="36"/>
        <v>0</v>
      </c>
      <c r="AN55" s="586">
        <f>+COUNTIF(F55:AG55,"外")</f>
        <v>0</v>
      </c>
    </row>
    <row r="56" spans="2:40">
      <c r="B56" s="2842"/>
      <c r="C56" s="2932"/>
      <c r="D56" s="611">
        <f>E$17</f>
        <v>0</v>
      </c>
      <c r="E56" s="518"/>
      <c r="F56" s="601"/>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612"/>
      <c r="AF56" s="612"/>
      <c r="AG56" s="595"/>
      <c r="AH56" s="596">
        <f t="shared" si="33"/>
        <v>28</v>
      </c>
      <c r="AI56" s="580">
        <f t="shared" si="34"/>
        <v>0</v>
      </c>
      <c r="AJ56" s="598">
        <f t="shared" si="35"/>
        <v>0</v>
      </c>
      <c r="AM56" s="586">
        <f t="shared" si="36"/>
        <v>0</v>
      </c>
      <c r="AN56" s="586">
        <f>+COUNTIF(F56:AG56,"外")</f>
        <v>0</v>
      </c>
    </row>
    <row r="57" spans="2:40" ht="24.75" customHeight="1">
      <c r="B57" s="2842"/>
      <c r="C57" s="2930" t="s">
        <v>953</v>
      </c>
      <c r="D57" s="586" t="s">
        <v>521</v>
      </c>
      <c r="E57" s="608" t="s">
        <v>959</v>
      </c>
      <c r="F57" s="588"/>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90"/>
      <c r="AH57" s="609"/>
      <c r="AI57" s="586"/>
      <c r="AJ57" s="610"/>
    </row>
    <row r="58" spans="2:40">
      <c r="B58" s="2842"/>
      <c r="C58" s="2931"/>
      <c r="D58" s="591" t="str">
        <f>E$18</f>
        <v>●●</v>
      </c>
      <c r="E58" s="518"/>
      <c r="F58" s="593"/>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613"/>
      <c r="AH58" s="596">
        <f>COUNTA(F$43:AG$43)-AI58</f>
        <v>28</v>
      </c>
      <c r="AI58" s="614">
        <f t="shared" ref="AI58:AI61" si="37">AM58+AN58</f>
        <v>0</v>
      </c>
      <c r="AJ58" s="615">
        <f>+COUNTIF(F58:AG58,"休")</f>
        <v>0</v>
      </c>
      <c r="AM58" s="586">
        <f>+COUNTIF(F58:AG58,"－")</f>
        <v>0</v>
      </c>
      <c r="AN58" s="586">
        <f>+COUNTIF(F58:AG58,"外")</f>
        <v>0</v>
      </c>
    </row>
    <row r="59" spans="2:40">
      <c r="B59" s="2842"/>
      <c r="C59" s="2931"/>
      <c r="D59" s="599">
        <f>E$19</f>
        <v>0</v>
      </c>
      <c r="E59" s="600"/>
      <c r="F59" s="601"/>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3"/>
      <c r="AH59" s="596">
        <f>28-AI59</f>
        <v>28</v>
      </c>
      <c r="AI59" s="542">
        <f t="shared" si="37"/>
        <v>0</v>
      </c>
      <c r="AJ59" s="604">
        <f t="shared" ref="AJ59:AJ61" si="38">+COUNTIF(F59:AG59,"休")</f>
        <v>0</v>
      </c>
      <c r="AM59" s="586">
        <f t="shared" ref="AM59:AM61" si="39">+COUNTIF(F59:AG59,"－")</f>
        <v>0</v>
      </c>
      <c r="AN59" s="586">
        <f>+COUNTIF(F59:AG59,"外")</f>
        <v>0</v>
      </c>
    </row>
    <row r="60" spans="2:40">
      <c r="B60" s="2842"/>
      <c r="C60" s="2931"/>
      <c r="D60" s="599">
        <f>E$20</f>
        <v>0</v>
      </c>
      <c r="E60" s="600"/>
      <c r="F60" s="601"/>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3"/>
      <c r="AH60" s="596">
        <f t="shared" ref="AH60:AH61" si="40">28-AI60</f>
        <v>28</v>
      </c>
      <c r="AI60" s="542">
        <f t="shared" si="37"/>
        <v>0</v>
      </c>
      <c r="AJ60" s="604">
        <f t="shared" si="38"/>
        <v>0</v>
      </c>
      <c r="AM60" s="586">
        <f t="shared" si="39"/>
        <v>0</v>
      </c>
      <c r="AN60" s="586">
        <f>+COUNTIF(F60:AG60,"外")</f>
        <v>0</v>
      </c>
    </row>
    <row r="61" spans="2:40">
      <c r="B61" s="2843"/>
      <c r="C61" s="2932"/>
      <c r="D61" s="616">
        <f>E$21</f>
        <v>0</v>
      </c>
      <c r="E61" s="626"/>
      <c r="F61" s="618"/>
      <c r="G61" s="619"/>
      <c r="H61" s="619"/>
      <c r="I61" s="619"/>
      <c r="J61" s="619"/>
      <c r="K61" s="619"/>
      <c r="L61" s="619"/>
      <c r="M61" s="619"/>
      <c r="N61" s="619"/>
      <c r="O61" s="619"/>
      <c r="P61" s="619"/>
      <c r="Q61" s="619"/>
      <c r="R61" s="619"/>
      <c r="S61" s="619"/>
      <c r="T61" s="619"/>
      <c r="U61" s="619"/>
      <c r="V61" s="619"/>
      <c r="W61" s="619"/>
      <c r="X61" s="619"/>
      <c r="Y61" s="619"/>
      <c r="Z61" s="619"/>
      <c r="AA61" s="619"/>
      <c r="AB61" s="619"/>
      <c r="AC61" s="619"/>
      <c r="AD61" s="619"/>
      <c r="AE61" s="619"/>
      <c r="AF61" s="619"/>
      <c r="AG61" s="620"/>
      <c r="AH61" s="627">
        <f t="shared" si="40"/>
        <v>28</v>
      </c>
      <c r="AI61" s="617">
        <f t="shared" si="37"/>
        <v>0</v>
      </c>
      <c r="AJ61" s="622">
        <f t="shared" si="38"/>
        <v>0</v>
      </c>
      <c r="AM61" s="586">
        <f t="shared" si="39"/>
        <v>0</v>
      </c>
      <c r="AN61" s="586">
        <f>+COUNTIF(F61:AG61,"外")</f>
        <v>0</v>
      </c>
    </row>
    <row r="62" spans="2:40">
      <c r="B62" s="628"/>
      <c r="C62" s="569"/>
      <c r="D62" s="629"/>
      <c r="E62" s="518"/>
      <c r="F62" s="595"/>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595"/>
      <c r="AH62" s="630"/>
      <c r="AI62" s="518"/>
      <c r="AJ62" s="518"/>
    </row>
    <row r="63" spans="2:40" ht="13.5" customHeight="1">
      <c r="B63" s="573"/>
      <c r="C63" s="574"/>
      <c r="D63" s="575"/>
      <c r="E63" s="519" t="s">
        <v>910</v>
      </c>
      <c r="F63" s="520">
        <f>+AG43+1</f>
        <v>44435</v>
      </c>
      <c r="G63" s="521">
        <f>+F63+1</f>
        <v>44436</v>
      </c>
      <c r="H63" s="521">
        <f t="shared" ref="H63:AG63" si="41">+G63+1</f>
        <v>44437</v>
      </c>
      <c r="I63" s="521">
        <f t="shared" si="41"/>
        <v>44438</v>
      </c>
      <c r="J63" s="521">
        <f t="shared" si="41"/>
        <v>44439</v>
      </c>
      <c r="K63" s="521">
        <f t="shared" si="41"/>
        <v>44440</v>
      </c>
      <c r="L63" s="521">
        <f t="shared" si="41"/>
        <v>44441</v>
      </c>
      <c r="M63" s="521">
        <f t="shared" si="41"/>
        <v>44442</v>
      </c>
      <c r="N63" s="521">
        <f t="shared" si="41"/>
        <v>44443</v>
      </c>
      <c r="O63" s="521">
        <f t="shared" si="41"/>
        <v>44444</v>
      </c>
      <c r="P63" s="521">
        <f t="shared" si="41"/>
        <v>44445</v>
      </c>
      <c r="Q63" s="521">
        <f t="shared" si="41"/>
        <v>44446</v>
      </c>
      <c r="R63" s="521">
        <f t="shared" si="41"/>
        <v>44447</v>
      </c>
      <c r="S63" s="521">
        <f t="shared" si="41"/>
        <v>44448</v>
      </c>
      <c r="T63" s="521">
        <f t="shared" si="41"/>
        <v>44449</v>
      </c>
      <c r="U63" s="521">
        <f t="shared" si="41"/>
        <v>44450</v>
      </c>
      <c r="V63" s="521">
        <f t="shared" si="41"/>
        <v>44451</v>
      </c>
      <c r="W63" s="521">
        <f t="shared" si="41"/>
        <v>44452</v>
      </c>
      <c r="X63" s="521">
        <f t="shared" si="41"/>
        <v>44453</v>
      </c>
      <c r="Y63" s="521">
        <f t="shared" si="41"/>
        <v>44454</v>
      </c>
      <c r="Z63" s="521">
        <f>+Y63+1</f>
        <v>44455</v>
      </c>
      <c r="AA63" s="521">
        <f t="shared" si="41"/>
        <v>44456</v>
      </c>
      <c r="AB63" s="521">
        <f t="shared" si="41"/>
        <v>44457</v>
      </c>
      <c r="AC63" s="521">
        <f t="shared" si="41"/>
        <v>44458</v>
      </c>
      <c r="AD63" s="521">
        <f>+AC63+1</f>
        <v>44459</v>
      </c>
      <c r="AE63" s="521">
        <f t="shared" si="41"/>
        <v>44460</v>
      </c>
      <c r="AF63" s="521">
        <f>+AE63+1</f>
        <v>44461</v>
      </c>
      <c r="AG63" s="576">
        <f t="shared" si="41"/>
        <v>44462</v>
      </c>
      <c r="AH63" s="2915" t="s">
        <v>955</v>
      </c>
      <c r="AI63" s="2918" t="s">
        <v>956</v>
      </c>
      <c r="AJ63" s="2921" t="s">
        <v>931</v>
      </c>
      <c r="AK63" s="2924"/>
      <c r="AM63" s="2925" t="s">
        <v>957</v>
      </c>
      <c r="AN63" s="2925" t="s">
        <v>958</v>
      </c>
    </row>
    <row r="64" spans="2:40">
      <c r="B64" s="577"/>
      <c r="C64" s="578"/>
      <c r="D64" s="579"/>
      <c r="E64" s="631" t="s">
        <v>911</v>
      </c>
      <c r="F64" s="543" t="str">
        <f>TEXT(WEEKDAY(+F63),"aaa")</f>
        <v>金</v>
      </c>
      <c r="G64" s="544" t="str">
        <f t="shared" ref="G64:AG64" si="42">TEXT(WEEKDAY(+G63),"aaa")</f>
        <v>土</v>
      </c>
      <c r="H64" s="544" t="str">
        <f t="shared" si="42"/>
        <v>日</v>
      </c>
      <c r="I64" s="544" t="str">
        <f t="shared" si="42"/>
        <v>月</v>
      </c>
      <c r="J64" s="544" t="str">
        <f t="shared" si="42"/>
        <v>火</v>
      </c>
      <c r="K64" s="544" t="str">
        <f t="shared" si="42"/>
        <v>水</v>
      </c>
      <c r="L64" s="544" t="str">
        <f t="shared" si="42"/>
        <v>木</v>
      </c>
      <c r="M64" s="544" t="str">
        <f t="shared" si="42"/>
        <v>金</v>
      </c>
      <c r="N64" s="544" t="str">
        <f t="shared" si="42"/>
        <v>土</v>
      </c>
      <c r="O64" s="544" t="str">
        <f t="shared" si="42"/>
        <v>日</v>
      </c>
      <c r="P64" s="544" t="str">
        <f t="shared" si="42"/>
        <v>月</v>
      </c>
      <c r="Q64" s="544" t="str">
        <f t="shared" si="42"/>
        <v>火</v>
      </c>
      <c r="R64" s="544" t="str">
        <f t="shared" si="42"/>
        <v>水</v>
      </c>
      <c r="S64" s="544" t="str">
        <f t="shared" si="42"/>
        <v>木</v>
      </c>
      <c r="T64" s="544" t="str">
        <f t="shared" si="42"/>
        <v>金</v>
      </c>
      <c r="U64" s="544" t="str">
        <f t="shared" si="42"/>
        <v>土</v>
      </c>
      <c r="V64" s="544" t="str">
        <f t="shared" si="42"/>
        <v>日</v>
      </c>
      <c r="W64" s="544" t="str">
        <f t="shared" si="42"/>
        <v>月</v>
      </c>
      <c r="X64" s="544" t="str">
        <f t="shared" si="42"/>
        <v>火</v>
      </c>
      <c r="Y64" s="544" t="str">
        <f t="shared" si="42"/>
        <v>水</v>
      </c>
      <c r="Z64" s="544" t="str">
        <f t="shared" si="42"/>
        <v>木</v>
      </c>
      <c r="AA64" s="544" t="str">
        <f t="shared" si="42"/>
        <v>金</v>
      </c>
      <c r="AB64" s="544" t="str">
        <f t="shared" si="42"/>
        <v>土</v>
      </c>
      <c r="AC64" s="544" t="str">
        <f t="shared" si="42"/>
        <v>日</v>
      </c>
      <c r="AD64" s="544" t="str">
        <f t="shared" si="42"/>
        <v>月</v>
      </c>
      <c r="AE64" s="544" t="str">
        <f t="shared" si="42"/>
        <v>火</v>
      </c>
      <c r="AF64" s="544" t="str">
        <f t="shared" si="42"/>
        <v>水</v>
      </c>
      <c r="AG64" s="632" t="str">
        <f t="shared" si="42"/>
        <v>木</v>
      </c>
      <c r="AH64" s="2916"/>
      <c r="AI64" s="2919"/>
      <c r="AJ64" s="2922"/>
      <c r="AK64" s="2924"/>
      <c r="AM64" s="2925"/>
      <c r="AN64" s="2925"/>
    </row>
    <row r="65" spans="2:40" ht="24.75" customHeight="1">
      <c r="B65" s="584" t="s">
        <v>929</v>
      </c>
      <c r="C65" s="585" t="s">
        <v>930</v>
      </c>
      <c r="D65" s="586" t="s">
        <v>521</v>
      </c>
      <c r="E65" s="608" t="s">
        <v>959</v>
      </c>
      <c r="F65" s="588"/>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90"/>
      <c r="AH65" s="2917"/>
      <c r="AI65" s="2920"/>
      <c r="AJ65" s="2923"/>
      <c r="AK65" s="2924"/>
    </row>
    <row r="66" spans="2:40" ht="13.5" customHeight="1">
      <c r="B66" s="2841" t="s">
        <v>938</v>
      </c>
      <c r="C66" s="2930" t="s">
        <v>939</v>
      </c>
      <c r="D66" s="591" t="str">
        <f>E$8</f>
        <v>〇〇</v>
      </c>
      <c r="E66" s="592"/>
      <c r="F66" s="593"/>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5"/>
      <c r="AH66" s="596">
        <f>COUNTA(F$63:AG$63)-AI66</f>
        <v>28</v>
      </c>
      <c r="AI66" s="597">
        <f>AM66+AN66</f>
        <v>0</v>
      </c>
      <c r="AJ66" s="598">
        <f>+COUNTIF(F66:AG66,"休")</f>
        <v>0</v>
      </c>
      <c r="AM66" s="586">
        <f>+COUNTIF(F66:AG66,"－")</f>
        <v>0</v>
      </c>
      <c r="AN66" s="586">
        <f t="shared" ref="AN66:AN71" si="43">+COUNTIF(F66:AG66,"外")</f>
        <v>0</v>
      </c>
    </row>
    <row r="67" spans="2:40" ht="13.5" customHeight="1">
      <c r="B67" s="2842"/>
      <c r="C67" s="2931"/>
      <c r="D67" s="599" t="str">
        <f>E$9</f>
        <v>●●</v>
      </c>
      <c r="E67" s="600"/>
      <c r="F67" s="601"/>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c r="AG67" s="603"/>
      <c r="AH67" s="596">
        <f t="shared" ref="AH67:AH71" si="44">COUNTA(F$63:AG$63)-AI67</f>
        <v>28</v>
      </c>
      <c r="AI67" s="542">
        <f t="shared" ref="AI67" si="45">AM67+AN67</f>
        <v>0</v>
      </c>
      <c r="AJ67" s="604">
        <f t="shared" ref="AJ67:AJ70" si="46">+COUNTIF(F67:AG67,"休")</f>
        <v>0</v>
      </c>
      <c r="AM67" s="586">
        <f t="shared" ref="AM67:AM70" si="47">+COUNTIF(F67:AG67,"－")</f>
        <v>0</v>
      </c>
      <c r="AN67" s="586">
        <f t="shared" si="43"/>
        <v>0</v>
      </c>
    </row>
    <row r="68" spans="2:40">
      <c r="B68" s="2842"/>
      <c r="C68" s="2931"/>
      <c r="D68" s="599" t="str">
        <f>E$10</f>
        <v>△△</v>
      </c>
      <c r="E68" s="600"/>
      <c r="F68" s="601"/>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c r="AG68" s="603"/>
      <c r="AH68" s="596">
        <f t="shared" si="44"/>
        <v>28</v>
      </c>
      <c r="AI68" s="542">
        <f>AM68+AN68</f>
        <v>0</v>
      </c>
      <c r="AJ68" s="604">
        <f t="shared" si="46"/>
        <v>0</v>
      </c>
      <c r="AM68" s="586">
        <f t="shared" si="47"/>
        <v>0</v>
      </c>
      <c r="AN68" s="586">
        <f t="shared" si="43"/>
        <v>0</v>
      </c>
    </row>
    <row r="69" spans="2:40">
      <c r="B69" s="2842"/>
      <c r="C69" s="2931"/>
      <c r="D69" s="599" t="str">
        <f>E$11</f>
        <v>■■</v>
      </c>
      <c r="E69" s="600"/>
      <c r="F69" s="601"/>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c r="AG69" s="603"/>
      <c r="AH69" s="596">
        <f t="shared" si="44"/>
        <v>28</v>
      </c>
      <c r="AI69" s="542">
        <f t="shared" ref="AI69:AI71" si="48">AM69+AN69</f>
        <v>0</v>
      </c>
      <c r="AJ69" s="604">
        <f t="shared" si="46"/>
        <v>0</v>
      </c>
      <c r="AM69" s="586">
        <f t="shared" si="47"/>
        <v>0</v>
      </c>
      <c r="AN69" s="586">
        <f t="shared" si="43"/>
        <v>0</v>
      </c>
    </row>
    <row r="70" spans="2:40">
      <c r="B70" s="2842"/>
      <c r="C70" s="2931"/>
      <c r="D70" s="599" t="str">
        <f>E$12</f>
        <v>★★</v>
      </c>
      <c r="E70" s="600"/>
      <c r="F70" s="601"/>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3"/>
      <c r="AH70" s="596">
        <f t="shared" si="44"/>
        <v>28</v>
      </c>
      <c r="AI70" s="542">
        <f t="shared" si="48"/>
        <v>0</v>
      </c>
      <c r="AJ70" s="604">
        <f t="shared" si="46"/>
        <v>0</v>
      </c>
      <c r="AM70" s="586">
        <f t="shared" si="47"/>
        <v>0</v>
      </c>
      <c r="AN70" s="586">
        <f t="shared" si="43"/>
        <v>0</v>
      </c>
    </row>
    <row r="71" spans="2:40">
      <c r="B71" s="2843"/>
      <c r="C71" s="2932"/>
      <c r="D71" s="611"/>
      <c r="E71" s="518"/>
      <c r="F71" s="605"/>
      <c r="G71" s="606"/>
      <c r="H71" s="606"/>
      <c r="I71" s="606"/>
      <c r="J71" s="606"/>
      <c r="K71" s="606"/>
      <c r="L71" s="606"/>
      <c r="M71" s="606"/>
      <c r="N71" s="606"/>
      <c r="O71" s="606"/>
      <c r="P71" s="606"/>
      <c r="Q71" s="606"/>
      <c r="R71" s="606"/>
      <c r="S71" s="606"/>
      <c r="T71" s="606"/>
      <c r="U71" s="606"/>
      <c r="V71" s="606"/>
      <c r="W71" s="606"/>
      <c r="X71" s="606"/>
      <c r="Y71" s="606"/>
      <c r="Z71" s="606"/>
      <c r="AA71" s="606"/>
      <c r="AB71" s="606"/>
      <c r="AC71" s="606"/>
      <c r="AD71" s="606"/>
      <c r="AE71" s="606"/>
      <c r="AF71" s="606"/>
      <c r="AG71" s="607"/>
      <c r="AH71" s="596">
        <f t="shared" si="44"/>
        <v>28</v>
      </c>
      <c r="AI71" s="597">
        <f t="shared" si="48"/>
        <v>0</v>
      </c>
      <c r="AJ71" s="598">
        <f>+COUNTIF(F71:AG71,"休")</f>
        <v>0</v>
      </c>
      <c r="AM71" s="586">
        <f>+COUNTIF(F71:AG71,"－")</f>
        <v>0</v>
      </c>
      <c r="AN71" s="586">
        <f t="shared" si="43"/>
        <v>0</v>
      </c>
    </row>
    <row r="72" spans="2:40" ht="24.75" customHeight="1">
      <c r="B72" s="2841" t="s">
        <v>949</v>
      </c>
      <c r="C72" s="2930" t="s">
        <v>950</v>
      </c>
      <c r="D72" s="586" t="s">
        <v>521</v>
      </c>
      <c r="E72" s="608" t="s">
        <v>959</v>
      </c>
      <c r="F72" s="588"/>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90"/>
      <c r="AH72" s="609"/>
      <c r="AI72" s="586"/>
      <c r="AJ72" s="610"/>
    </row>
    <row r="73" spans="2:40" ht="13.5" customHeight="1">
      <c r="B73" s="2842"/>
      <c r="C73" s="2931"/>
      <c r="D73" s="611" t="str">
        <f>E$14</f>
        <v>〇〇</v>
      </c>
      <c r="E73" s="518"/>
      <c r="F73" s="593"/>
      <c r="G73" s="594"/>
      <c r="H73" s="594"/>
      <c r="I73" s="594"/>
      <c r="J73" s="594"/>
      <c r="K73" s="594"/>
      <c r="L73" s="594"/>
      <c r="M73" s="594"/>
      <c r="N73" s="594"/>
      <c r="O73" s="594"/>
      <c r="P73" s="594"/>
      <c r="Q73" s="594"/>
      <c r="R73" s="594"/>
      <c r="S73" s="594"/>
      <c r="T73" s="594"/>
      <c r="U73" s="594"/>
      <c r="V73" s="594"/>
      <c r="W73" s="594"/>
      <c r="X73" s="594"/>
      <c r="Y73" s="594"/>
      <c r="Z73" s="594"/>
      <c r="AA73" s="594"/>
      <c r="AB73" s="594"/>
      <c r="AC73" s="594"/>
      <c r="AD73" s="594"/>
      <c r="AE73" s="594"/>
      <c r="AF73" s="594"/>
      <c r="AG73" s="595"/>
      <c r="AH73" s="596">
        <f>COUNTA(F$63:AG$63)-AI73</f>
        <v>28</v>
      </c>
      <c r="AI73" s="597">
        <f t="shared" ref="AI73:AI76" si="49">AM73+AN73</f>
        <v>0</v>
      </c>
      <c r="AJ73" s="598">
        <f>+COUNTIF(F73:AG73,"休")</f>
        <v>0</v>
      </c>
      <c r="AM73" s="586">
        <f>+COUNTIF(F73:AG73,"－")</f>
        <v>0</v>
      </c>
      <c r="AN73" s="586">
        <f>+COUNTIF(F73:AG73,"外")</f>
        <v>0</v>
      </c>
    </row>
    <row r="74" spans="2:40">
      <c r="B74" s="2842"/>
      <c r="C74" s="2931"/>
      <c r="D74" s="599" t="str">
        <f>E$15</f>
        <v>●●</v>
      </c>
      <c r="E74" s="600"/>
      <c r="F74" s="601"/>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3"/>
      <c r="AH74" s="596">
        <f t="shared" ref="AH74:AH76" si="50">COUNTA(F$63:AG$63)-AI74</f>
        <v>28</v>
      </c>
      <c r="AI74" s="542">
        <f t="shared" si="49"/>
        <v>0</v>
      </c>
      <c r="AJ74" s="604">
        <f t="shared" ref="AJ74:AJ76" si="51">+COUNTIF(F74:AG74,"休")</f>
        <v>0</v>
      </c>
      <c r="AM74" s="586">
        <f t="shared" ref="AM74:AM76" si="52">+COUNTIF(F74:AG74,"－")</f>
        <v>0</v>
      </c>
      <c r="AN74" s="586">
        <f>+COUNTIF(F74:AG74,"外")</f>
        <v>0</v>
      </c>
    </row>
    <row r="75" spans="2:40">
      <c r="B75" s="2842"/>
      <c r="C75" s="2931"/>
      <c r="D75" s="599">
        <f>E$16</f>
        <v>0</v>
      </c>
      <c r="E75" s="600"/>
      <c r="F75" s="601"/>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3"/>
      <c r="AH75" s="596">
        <f>COUNTA(F$63:AG$63)-AI75</f>
        <v>28</v>
      </c>
      <c r="AI75" s="542">
        <f t="shared" si="49"/>
        <v>0</v>
      </c>
      <c r="AJ75" s="604">
        <f t="shared" si="51"/>
        <v>0</v>
      </c>
      <c r="AM75" s="586">
        <f t="shared" si="52"/>
        <v>0</v>
      </c>
      <c r="AN75" s="586">
        <f>+COUNTIF(F75:AG75,"外")</f>
        <v>0</v>
      </c>
    </row>
    <row r="76" spans="2:40">
      <c r="B76" s="2842"/>
      <c r="C76" s="2932"/>
      <c r="D76" s="611">
        <f>E$17</f>
        <v>0</v>
      </c>
      <c r="E76" s="518"/>
      <c r="F76" s="601"/>
      <c r="G76" s="612"/>
      <c r="H76" s="612"/>
      <c r="I76" s="612"/>
      <c r="J76" s="612"/>
      <c r="K76" s="612"/>
      <c r="L76" s="612"/>
      <c r="M76" s="612"/>
      <c r="N76" s="612"/>
      <c r="O76" s="612"/>
      <c r="P76" s="612"/>
      <c r="Q76" s="612"/>
      <c r="R76" s="612"/>
      <c r="S76" s="612"/>
      <c r="T76" s="612"/>
      <c r="U76" s="612"/>
      <c r="V76" s="612"/>
      <c r="W76" s="612"/>
      <c r="X76" s="612"/>
      <c r="Y76" s="612"/>
      <c r="Z76" s="612"/>
      <c r="AA76" s="612"/>
      <c r="AB76" s="612"/>
      <c r="AC76" s="612"/>
      <c r="AD76" s="612"/>
      <c r="AE76" s="612"/>
      <c r="AF76" s="612"/>
      <c r="AG76" s="595"/>
      <c r="AH76" s="596">
        <f t="shared" si="50"/>
        <v>28</v>
      </c>
      <c r="AI76" s="580">
        <f t="shared" si="49"/>
        <v>0</v>
      </c>
      <c r="AJ76" s="598">
        <f t="shared" si="51"/>
        <v>0</v>
      </c>
      <c r="AM76" s="586">
        <f t="shared" si="52"/>
        <v>0</v>
      </c>
      <c r="AN76" s="586">
        <f>+COUNTIF(F76:AG76,"外")</f>
        <v>0</v>
      </c>
    </row>
    <row r="77" spans="2:40" ht="24.75" customHeight="1">
      <c r="B77" s="2842"/>
      <c r="C77" s="2930" t="s">
        <v>953</v>
      </c>
      <c r="D77" s="586" t="s">
        <v>521</v>
      </c>
      <c r="E77" s="608" t="s">
        <v>959</v>
      </c>
      <c r="F77" s="588"/>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90"/>
      <c r="AH77" s="609"/>
      <c r="AI77" s="586"/>
      <c r="AJ77" s="610"/>
    </row>
    <row r="78" spans="2:40">
      <c r="B78" s="2842"/>
      <c r="C78" s="2931"/>
      <c r="D78" s="591" t="str">
        <f>E$18</f>
        <v>●●</v>
      </c>
      <c r="E78" s="592"/>
      <c r="F78" s="593"/>
      <c r="G78" s="594"/>
      <c r="H78" s="594"/>
      <c r="I78" s="594"/>
      <c r="J78" s="594"/>
      <c r="K78" s="594"/>
      <c r="L78" s="594"/>
      <c r="M78" s="594"/>
      <c r="N78" s="594"/>
      <c r="O78" s="594"/>
      <c r="P78" s="594"/>
      <c r="Q78" s="594"/>
      <c r="R78" s="594"/>
      <c r="S78" s="594"/>
      <c r="T78" s="594"/>
      <c r="U78" s="594"/>
      <c r="V78" s="594"/>
      <c r="W78" s="594"/>
      <c r="X78" s="594"/>
      <c r="Y78" s="594"/>
      <c r="Z78" s="594"/>
      <c r="AA78" s="594"/>
      <c r="AB78" s="594"/>
      <c r="AC78" s="594"/>
      <c r="AD78" s="594"/>
      <c r="AE78" s="594"/>
      <c r="AF78" s="594"/>
      <c r="AG78" s="613"/>
      <c r="AH78" s="596">
        <f t="shared" ref="AH78:AH81" si="53">COUNTA(F$63:AG$63)-AI78</f>
        <v>28</v>
      </c>
      <c r="AI78" s="614">
        <f t="shared" ref="AI78:AI81" si="54">AM78+AN78</f>
        <v>0</v>
      </c>
      <c r="AJ78" s="615">
        <f>+COUNTIF(F78:AG78,"休")</f>
        <v>0</v>
      </c>
      <c r="AM78" s="586">
        <f>+COUNTIF(F78:AG78,"－")</f>
        <v>0</v>
      </c>
      <c r="AN78" s="586">
        <f>+COUNTIF(F78:AG78,"外")</f>
        <v>0</v>
      </c>
    </row>
    <row r="79" spans="2:40">
      <c r="B79" s="2842"/>
      <c r="C79" s="2931"/>
      <c r="D79" s="599">
        <f>E$19</f>
        <v>0</v>
      </c>
      <c r="E79" s="600"/>
      <c r="F79" s="601"/>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3"/>
      <c r="AH79" s="596">
        <f t="shared" si="53"/>
        <v>28</v>
      </c>
      <c r="AI79" s="542">
        <f t="shared" si="54"/>
        <v>0</v>
      </c>
      <c r="AJ79" s="604">
        <f t="shared" ref="AJ79:AJ81" si="55">+COUNTIF(F79:AG79,"休")</f>
        <v>0</v>
      </c>
      <c r="AM79" s="586">
        <f t="shared" ref="AM79:AM81" si="56">+COUNTIF(F79:AG79,"－")</f>
        <v>0</v>
      </c>
      <c r="AN79" s="586">
        <f>+COUNTIF(F79:AG79,"外")</f>
        <v>0</v>
      </c>
    </row>
    <row r="80" spans="2:40">
      <c r="B80" s="2842"/>
      <c r="C80" s="2931"/>
      <c r="D80" s="599">
        <f>E$20</f>
        <v>0</v>
      </c>
      <c r="E80" s="600"/>
      <c r="F80" s="601"/>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3"/>
      <c r="AH80" s="596">
        <f t="shared" si="53"/>
        <v>28</v>
      </c>
      <c r="AI80" s="542">
        <f t="shared" si="54"/>
        <v>0</v>
      </c>
      <c r="AJ80" s="604">
        <f t="shared" si="55"/>
        <v>0</v>
      </c>
      <c r="AM80" s="586">
        <f t="shared" si="56"/>
        <v>0</v>
      </c>
      <c r="AN80" s="586">
        <f>+COUNTIF(F80:AG80,"外")</f>
        <v>0</v>
      </c>
    </row>
    <row r="81" spans="1:40">
      <c r="B81" s="2843"/>
      <c r="C81" s="2932"/>
      <c r="D81" s="616">
        <f>E$21</f>
        <v>0</v>
      </c>
      <c r="E81" s="626"/>
      <c r="F81" s="618"/>
      <c r="G81" s="619"/>
      <c r="H81" s="619"/>
      <c r="I81" s="619"/>
      <c r="J81" s="619"/>
      <c r="K81" s="619"/>
      <c r="L81" s="619"/>
      <c r="M81" s="619"/>
      <c r="N81" s="619"/>
      <c r="O81" s="619"/>
      <c r="P81" s="619"/>
      <c r="Q81" s="619"/>
      <c r="R81" s="619"/>
      <c r="S81" s="619"/>
      <c r="T81" s="619"/>
      <c r="U81" s="619"/>
      <c r="V81" s="619"/>
      <c r="W81" s="619"/>
      <c r="X81" s="619"/>
      <c r="Y81" s="619"/>
      <c r="Z81" s="619"/>
      <c r="AA81" s="619"/>
      <c r="AB81" s="619"/>
      <c r="AC81" s="619"/>
      <c r="AD81" s="619"/>
      <c r="AE81" s="619"/>
      <c r="AF81" s="619"/>
      <c r="AG81" s="620"/>
      <c r="AH81" s="621">
        <f t="shared" si="53"/>
        <v>28</v>
      </c>
      <c r="AI81" s="617">
        <f t="shared" si="54"/>
        <v>0</v>
      </c>
      <c r="AJ81" s="622">
        <f t="shared" si="55"/>
        <v>0</v>
      </c>
      <c r="AM81" s="586">
        <f t="shared" si="56"/>
        <v>0</v>
      </c>
      <c r="AN81" s="586">
        <f>+COUNTIF(F81:AG81,"外")</f>
        <v>0</v>
      </c>
    </row>
    <row r="82" spans="1:40" ht="6" customHeight="1">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c r="AD82" s="533"/>
      <c r="AE82" s="533"/>
      <c r="AF82" s="533"/>
      <c r="AG82" s="533"/>
    </row>
    <row r="83" spans="1:40" ht="6" customHeight="1">
      <c r="B83" s="573"/>
      <c r="C83" s="574"/>
      <c r="D83" s="574"/>
      <c r="E83" s="592"/>
      <c r="F83" s="633"/>
      <c r="G83" s="633"/>
      <c r="H83" s="633"/>
      <c r="I83" s="633"/>
      <c r="J83" s="633"/>
      <c r="K83" s="633"/>
      <c r="L83" s="633"/>
      <c r="M83" s="633"/>
      <c r="N83" s="633"/>
      <c r="O83" s="633"/>
      <c r="P83" s="633"/>
      <c r="Q83" s="633"/>
      <c r="R83" s="633"/>
      <c r="S83" s="633"/>
      <c r="T83" s="633"/>
      <c r="U83" s="633"/>
      <c r="V83" s="633"/>
      <c r="W83" s="633"/>
      <c r="X83" s="633"/>
      <c r="Y83" s="633"/>
      <c r="Z83" s="633"/>
      <c r="AA83" s="633"/>
      <c r="AB83" s="633"/>
      <c r="AC83" s="633"/>
      <c r="AD83" s="633"/>
      <c r="AE83" s="633"/>
      <c r="AF83" s="633"/>
      <c r="AG83" s="633"/>
      <c r="AH83" s="574"/>
      <c r="AI83" s="574"/>
      <c r="AJ83" s="575"/>
    </row>
    <row r="84" spans="1:40">
      <c r="B84" s="634"/>
      <c r="C84" s="531" t="s">
        <v>964</v>
      </c>
      <c r="D84" s="531"/>
      <c r="E84" s="563" t="s">
        <v>965</v>
      </c>
      <c r="F84" s="518"/>
      <c r="G84" s="518"/>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531"/>
      <c r="AI84" s="531"/>
      <c r="AJ84" s="636"/>
    </row>
    <row r="85" spans="1:40" s="637" customFormat="1" ht="24" customHeight="1">
      <c r="B85" s="638"/>
      <c r="C85" s="629"/>
      <c r="D85" s="629"/>
      <c r="E85" s="570"/>
      <c r="F85" s="639" t="s">
        <v>966</v>
      </c>
      <c r="G85" s="2935" t="s">
        <v>967</v>
      </c>
      <c r="H85" s="2936"/>
      <c r="I85" s="2936"/>
      <c r="J85" s="2936"/>
      <c r="K85" s="639" t="s">
        <v>968</v>
      </c>
      <c r="L85" s="2935" t="s">
        <v>969</v>
      </c>
      <c r="M85" s="2936"/>
      <c r="N85" s="2936"/>
      <c r="O85" s="2936"/>
      <c r="P85" s="639" t="s">
        <v>970</v>
      </c>
      <c r="Q85" s="2935" t="s">
        <v>971</v>
      </c>
      <c r="R85" s="2936"/>
      <c r="S85" s="2936"/>
      <c r="T85" s="2936"/>
      <c r="U85" s="639" t="s">
        <v>972</v>
      </c>
      <c r="V85" s="2935" t="s">
        <v>973</v>
      </c>
      <c r="W85" s="2936"/>
      <c r="X85" s="2936"/>
      <c r="Y85" s="2936"/>
      <c r="Z85" s="639" t="s">
        <v>974</v>
      </c>
      <c r="AA85" s="2935" t="s">
        <v>975</v>
      </c>
      <c r="AB85" s="2936"/>
      <c r="AC85" s="2936"/>
      <c r="AD85" s="2936"/>
      <c r="AE85" s="595"/>
      <c r="AF85" s="595"/>
      <c r="AG85" s="595"/>
      <c r="AH85" s="629"/>
      <c r="AI85" s="629"/>
      <c r="AJ85" s="640"/>
    </row>
    <row r="86" spans="1:40">
      <c r="B86" s="634"/>
      <c r="C86" s="531"/>
      <c r="D86" s="531"/>
      <c r="E86" s="518" t="s">
        <v>976</v>
      </c>
      <c r="F86" s="518"/>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531"/>
      <c r="AI86" s="531"/>
      <c r="AJ86" s="636"/>
    </row>
    <row r="87" spans="1:40" ht="13.5" customHeight="1">
      <c r="B87" s="634"/>
      <c r="C87" s="531"/>
      <c r="D87" s="531"/>
      <c r="E87" s="518"/>
      <c r="F87" s="641" t="s">
        <v>961</v>
      </c>
      <c r="G87" s="2935" t="s">
        <v>977</v>
      </c>
      <c r="H87" s="2936"/>
      <c r="I87" s="2936"/>
      <c r="J87" s="2936"/>
      <c r="K87" s="641" t="s">
        <v>960</v>
      </c>
      <c r="L87" s="2935" t="s">
        <v>978</v>
      </c>
      <c r="M87" s="2936"/>
      <c r="N87" s="2936"/>
      <c r="O87" s="2936"/>
      <c r="P87" s="641" t="s">
        <v>979</v>
      </c>
      <c r="Q87" s="2935" t="s">
        <v>980</v>
      </c>
      <c r="R87" s="2936"/>
      <c r="S87" s="2936"/>
      <c r="T87" s="2936"/>
      <c r="U87" s="641" t="s">
        <v>963</v>
      </c>
      <c r="V87" s="2935" t="s">
        <v>981</v>
      </c>
      <c r="W87" s="2936"/>
      <c r="X87" s="2936"/>
      <c r="Y87" s="2936"/>
      <c r="Z87" s="641" t="s">
        <v>962</v>
      </c>
      <c r="AA87" s="2935" t="s">
        <v>982</v>
      </c>
      <c r="AB87" s="2936"/>
      <c r="AC87" s="2936"/>
      <c r="AD87" s="2936"/>
      <c r="AE87" s="641"/>
      <c r="AF87" s="2937" t="s">
        <v>983</v>
      </c>
      <c r="AG87" s="2938"/>
      <c r="AH87" s="2938"/>
      <c r="AI87" s="2938"/>
      <c r="AJ87" s="2939"/>
    </row>
    <row r="88" spans="1:40" ht="6" customHeight="1">
      <c r="B88" s="577"/>
      <c r="C88" s="578"/>
      <c r="D88" s="578"/>
      <c r="E88" s="626"/>
      <c r="F88" s="626"/>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578"/>
      <c r="AI88" s="578"/>
      <c r="AJ88" s="579"/>
    </row>
    <row r="89" spans="1:40" ht="6" customHeight="1">
      <c r="B89" s="531"/>
      <c r="C89" s="531"/>
      <c r="D89" s="531"/>
      <c r="E89" s="518"/>
      <c r="F89" s="518"/>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531"/>
      <c r="AI89" s="531"/>
      <c r="AJ89" s="531"/>
    </row>
    <row r="90" spans="1:40" ht="6" customHeight="1">
      <c r="B90" s="531"/>
      <c r="C90" s="531"/>
      <c r="D90" s="531"/>
      <c r="E90" s="518"/>
      <c r="F90" s="518"/>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531"/>
      <c r="AI90" s="531"/>
      <c r="AJ90" s="531"/>
    </row>
    <row r="91" spans="1:40" ht="19.2">
      <c r="A91" s="508" t="s">
        <v>924</v>
      </c>
      <c r="B91" s="508"/>
      <c r="C91" s="508"/>
      <c r="D91" s="508"/>
      <c r="E91" s="508"/>
      <c r="P91" s="510"/>
      <c r="AJ91" s="512" t="s">
        <v>925</v>
      </c>
    </row>
    <row r="92" spans="1:40" ht="13.5" customHeight="1">
      <c r="AD92" s="2940" t="s">
        <v>926</v>
      </c>
      <c r="AE92" s="2940"/>
      <c r="AF92" s="2940"/>
      <c r="AG92" s="2941">
        <f>AG$2</f>
        <v>37778</v>
      </c>
      <c r="AH92" s="2941"/>
      <c r="AI92" s="2941"/>
      <c r="AJ92" s="2941"/>
    </row>
    <row r="93" spans="1:40" s="643" customFormat="1" ht="18" customHeight="1">
      <c r="B93" s="2933" t="s">
        <v>900</v>
      </c>
      <c r="C93" s="2933"/>
      <c r="D93" s="644" t="s">
        <v>901</v>
      </c>
      <c r="E93" s="645" t="str">
        <f>E$3</f>
        <v>県道博多天神線排水性舗装工事（第２工区）</v>
      </c>
      <c r="F93" s="645"/>
      <c r="G93" s="645"/>
      <c r="H93" s="645"/>
      <c r="I93" s="645"/>
      <c r="J93" s="645"/>
      <c r="K93" s="645"/>
      <c r="L93" s="645"/>
      <c r="M93" s="645"/>
      <c r="N93" s="645"/>
      <c r="O93" s="644"/>
      <c r="P93" s="644"/>
      <c r="Q93" s="644"/>
      <c r="R93" s="646" t="s">
        <v>904</v>
      </c>
      <c r="S93" s="646"/>
      <c r="T93" s="646"/>
      <c r="U93" s="647"/>
      <c r="V93" s="647"/>
      <c r="W93" s="644" t="s">
        <v>901</v>
      </c>
      <c r="X93" s="2811">
        <f>X$3</f>
        <v>44379</v>
      </c>
      <c r="Y93" s="2811"/>
      <c r="Z93" s="2811"/>
      <c r="AA93" s="2811"/>
      <c r="AB93" s="2811"/>
      <c r="AC93" s="644"/>
      <c r="AD93" s="644"/>
      <c r="AE93" s="644"/>
      <c r="AF93" s="644"/>
      <c r="AG93" s="644"/>
    </row>
    <row r="94" spans="1:40" s="643" customFormat="1" ht="18" customHeight="1">
      <c r="B94" s="2934" t="s">
        <v>908</v>
      </c>
      <c r="C94" s="2934"/>
      <c r="D94" s="644" t="s">
        <v>921</v>
      </c>
      <c r="E94" s="2813">
        <f>+X94-X93+1</f>
        <v>88</v>
      </c>
      <c r="F94" s="2813"/>
      <c r="G94" s="2813"/>
      <c r="H94" s="644"/>
      <c r="I94" s="644"/>
      <c r="J94" s="644"/>
      <c r="K94" s="644"/>
      <c r="L94" s="644"/>
      <c r="M94" s="644"/>
      <c r="N94" s="644"/>
      <c r="O94" s="644"/>
      <c r="P94" s="644"/>
      <c r="Q94" s="644"/>
      <c r="R94" s="646" t="s">
        <v>907</v>
      </c>
      <c r="S94" s="648"/>
      <c r="T94" s="648"/>
      <c r="U94" s="649"/>
      <c r="V94" s="649"/>
      <c r="W94" s="644" t="s">
        <v>997</v>
      </c>
      <c r="X94" s="2814">
        <f>X$4</f>
        <v>44466</v>
      </c>
      <c r="Y94" s="2814"/>
      <c r="Z94" s="2814"/>
      <c r="AA94" s="2814"/>
      <c r="AB94" s="2814"/>
      <c r="AC94" s="644"/>
      <c r="AD94" s="644"/>
      <c r="AE94" s="644"/>
      <c r="AF94" s="644"/>
      <c r="AG94" s="644"/>
    </row>
    <row r="95" spans="1:40">
      <c r="F95" s="533"/>
      <c r="G95" s="533"/>
      <c r="H95" s="533"/>
      <c r="I95" s="533"/>
      <c r="J95" s="533"/>
      <c r="K95" s="533"/>
      <c r="L95" s="533"/>
      <c r="M95" s="533"/>
      <c r="N95" s="533"/>
      <c r="O95" s="533"/>
      <c r="P95" s="533"/>
      <c r="Q95" s="533"/>
      <c r="R95" s="533"/>
      <c r="S95" s="533"/>
      <c r="T95" s="533"/>
      <c r="U95" s="533"/>
      <c r="V95" s="533"/>
      <c r="W95" s="533"/>
      <c r="X95" s="533"/>
      <c r="Y95" s="533"/>
      <c r="Z95" s="533"/>
      <c r="AA95" s="533"/>
      <c r="AB95" s="533"/>
      <c r="AC95" s="533"/>
      <c r="AD95" s="533"/>
      <c r="AE95" s="533"/>
      <c r="AF95" s="533"/>
      <c r="AG95" s="533"/>
    </row>
    <row r="96" spans="1:40" ht="13.5" customHeight="1">
      <c r="B96" s="573"/>
      <c r="C96" s="574"/>
      <c r="D96" s="575"/>
      <c r="E96" s="534" t="s">
        <v>910</v>
      </c>
      <c r="F96" s="535">
        <f>+AG63+1</f>
        <v>44463</v>
      </c>
      <c r="G96" s="536">
        <f>+F96+1</f>
        <v>44464</v>
      </c>
      <c r="H96" s="536">
        <f t="shared" ref="H96:AG96" si="57">+G96+1</f>
        <v>44465</v>
      </c>
      <c r="I96" s="536">
        <f t="shared" si="57"/>
        <v>44466</v>
      </c>
      <c r="J96" s="536">
        <f t="shared" si="57"/>
        <v>44467</v>
      </c>
      <c r="K96" s="536">
        <f t="shared" si="57"/>
        <v>44468</v>
      </c>
      <c r="L96" s="536">
        <f t="shared" si="57"/>
        <v>44469</v>
      </c>
      <c r="M96" s="536">
        <f t="shared" si="57"/>
        <v>44470</v>
      </c>
      <c r="N96" s="536">
        <f t="shared" si="57"/>
        <v>44471</v>
      </c>
      <c r="O96" s="536">
        <f t="shared" si="57"/>
        <v>44472</v>
      </c>
      <c r="P96" s="536">
        <f t="shared" si="57"/>
        <v>44473</v>
      </c>
      <c r="Q96" s="536">
        <f t="shared" si="57"/>
        <v>44474</v>
      </c>
      <c r="R96" s="536">
        <f t="shared" si="57"/>
        <v>44475</v>
      </c>
      <c r="S96" s="536">
        <f t="shared" si="57"/>
        <v>44476</v>
      </c>
      <c r="T96" s="536">
        <f t="shared" si="57"/>
        <v>44477</v>
      </c>
      <c r="U96" s="536">
        <f t="shared" si="57"/>
        <v>44478</v>
      </c>
      <c r="V96" s="536">
        <f t="shared" si="57"/>
        <v>44479</v>
      </c>
      <c r="W96" s="536">
        <f t="shared" si="57"/>
        <v>44480</v>
      </c>
      <c r="X96" s="536">
        <f t="shared" si="57"/>
        <v>44481</v>
      </c>
      <c r="Y96" s="536">
        <f t="shared" si="57"/>
        <v>44482</v>
      </c>
      <c r="Z96" s="536">
        <f>+Y96+1</f>
        <v>44483</v>
      </c>
      <c r="AA96" s="536">
        <f t="shared" si="57"/>
        <v>44484</v>
      </c>
      <c r="AB96" s="536">
        <f t="shared" si="57"/>
        <v>44485</v>
      </c>
      <c r="AC96" s="536">
        <f t="shared" si="57"/>
        <v>44486</v>
      </c>
      <c r="AD96" s="536">
        <f>+AC96+1</f>
        <v>44487</v>
      </c>
      <c r="AE96" s="536">
        <f t="shared" si="57"/>
        <v>44488</v>
      </c>
      <c r="AF96" s="536">
        <f>+AE96+1</f>
        <v>44489</v>
      </c>
      <c r="AG96" s="623">
        <f t="shared" si="57"/>
        <v>44490</v>
      </c>
      <c r="AH96" s="2915" t="s">
        <v>955</v>
      </c>
      <c r="AI96" s="2918" t="s">
        <v>956</v>
      </c>
      <c r="AJ96" s="2921" t="s">
        <v>931</v>
      </c>
      <c r="AK96" s="2924"/>
      <c r="AM96" s="2925" t="s">
        <v>957</v>
      </c>
      <c r="AN96" s="2925" t="s">
        <v>958</v>
      </c>
    </row>
    <row r="97" spans="2:40">
      <c r="B97" s="577"/>
      <c r="C97" s="578"/>
      <c r="D97" s="579"/>
      <c r="E97" s="538" t="s">
        <v>911</v>
      </c>
      <c r="F97" s="539" t="str">
        <f>TEXT(WEEKDAY(+F96),"aaa")</f>
        <v>金</v>
      </c>
      <c r="G97" s="540" t="str">
        <f t="shared" ref="G97:AG97" si="58">TEXT(WEEKDAY(+G96),"aaa")</f>
        <v>土</v>
      </c>
      <c r="H97" s="540" t="str">
        <f t="shared" si="58"/>
        <v>日</v>
      </c>
      <c r="I97" s="540" t="str">
        <f t="shared" si="58"/>
        <v>月</v>
      </c>
      <c r="J97" s="540" t="str">
        <f t="shared" si="58"/>
        <v>火</v>
      </c>
      <c r="K97" s="540" t="str">
        <f t="shared" si="58"/>
        <v>水</v>
      </c>
      <c r="L97" s="540" t="str">
        <f t="shared" si="58"/>
        <v>木</v>
      </c>
      <c r="M97" s="540" t="str">
        <f t="shared" si="58"/>
        <v>金</v>
      </c>
      <c r="N97" s="540" t="str">
        <f t="shared" si="58"/>
        <v>土</v>
      </c>
      <c r="O97" s="540" t="str">
        <f t="shared" si="58"/>
        <v>日</v>
      </c>
      <c r="P97" s="540" t="str">
        <f t="shared" si="58"/>
        <v>月</v>
      </c>
      <c r="Q97" s="540" t="str">
        <f t="shared" si="58"/>
        <v>火</v>
      </c>
      <c r="R97" s="540" t="str">
        <f t="shared" si="58"/>
        <v>水</v>
      </c>
      <c r="S97" s="540" t="str">
        <f t="shared" si="58"/>
        <v>木</v>
      </c>
      <c r="T97" s="540" t="str">
        <f t="shared" si="58"/>
        <v>金</v>
      </c>
      <c r="U97" s="540" t="str">
        <f t="shared" si="58"/>
        <v>土</v>
      </c>
      <c r="V97" s="540" t="str">
        <f t="shared" si="58"/>
        <v>日</v>
      </c>
      <c r="W97" s="540" t="str">
        <f t="shared" si="58"/>
        <v>月</v>
      </c>
      <c r="X97" s="540" t="str">
        <f t="shared" si="58"/>
        <v>火</v>
      </c>
      <c r="Y97" s="540" t="str">
        <f t="shared" si="58"/>
        <v>水</v>
      </c>
      <c r="Z97" s="540" t="str">
        <f t="shared" si="58"/>
        <v>木</v>
      </c>
      <c r="AA97" s="540" t="str">
        <f t="shared" si="58"/>
        <v>金</v>
      </c>
      <c r="AB97" s="540" t="str">
        <f t="shared" si="58"/>
        <v>土</v>
      </c>
      <c r="AC97" s="540" t="str">
        <f t="shared" si="58"/>
        <v>日</v>
      </c>
      <c r="AD97" s="540" t="str">
        <f t="shared" si="58"/>
        <v>月</v>
      </c>
      <c r="AE97" s="540" t="str">
        <f t="shared" si="58"/>
        <v>火</v>
      </c>
      <c r="AF97" s="540" t="str">
        <f t="shared" si="58"/>
        <v>水</v>
      </c>
      <c r="AG97" s="625" t="str">
        <f t="shared" si="58"/>
        <v>木</v>
      </c>
      <c r="AH97" s="2916"/>
      <c r="AI97" s="2919"/>
      <c r="AJ97" s="2922"/>
      <c r="AK97" s="2924"/>
      <c r="AM97" s="2925"/>
      <c r="AN97" s="2925"/>
    </row>
    <row r="98" spans="2:40" ht="24.75" customHeight="1">
      <c r="B98" s="584" t="s">
        <v>929</v>
      </c>
      <c r="C98" s="585" t="s">
        <v>930</v>
      </c>
      <c r="D98" s="586" t="s">
        <v>521</v>
      </c>
      <c r="E98" s="608" t="s">
        <v>959</v>
      </c>
      <c r="F98" s="588"/>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90"/>
      <c r="AH98" s="2917"/>
      <c r="AI98" s="2920"/>
      <c r="AJ98" s="2923"/>
      <c r="AK98" s="2924"/>
    </row>
    <row r="99" spans="2:40" ht="13.5" customHeight="1">
      <c r="B99" s="2841" t="s">
        <v>938</v>
      </c>
      <c r="C99" s="2930" t="s">
        <v>939</v>
      </c>
      <c r="D99" s="591" t="str">
        <f>E$8</f>
        <v>〇〇</v>
      </c>
      <c r="E99" s="592"/>
      <c r="F99" s="593"/>
      <c r="G99" s="594"/>
      <c r="H99" s="594"/>
      <c r="I99" s="594"/>
      <c r="J99" s="594"/>
      <c r="K99" s="594"/>
      <c r="L99" s="594"/>
      <c r="M99" s="594"/>
      <c r="N99" s="594"/>
      <c r="O99" s="594"/>
      <c r="P99" s="594"/>
      <c r="Q99" s="594"/>
      <c r="R99" s="594"/>
      <c r="S99" s="594"/>
      <c r="T99" s="594"/>
      <c r="U99" s="594"/>
      <c r="V99" s="594"/>
      <c r="W99" s="594"/>
      <c r="X99" s="594"/>
      <c r="Y99" s="594"/>
      <c r="Z99" s="594"/>
      <c r="AA99" s="594"/>
      <c r="AB99" s="594"/>
      <c r="AC99" s="594"/>
      <c r="AD99" s="594"/>
      <c r="AE99" s="594"/>
      <c r="AF99" s="594"/>
      <c r="AG99" s="595"/>
      <c r="AH99" s="596">
        <f>COUNTA(F$96:AG$96)-AI99</f>
        <v>28</v>
      </c>
      <c r="AI99" s="597">
        <f>AM99+AN99</f>
        <v>0</v>
      </c>
      <c r="AJ99" s="598">
        <f>+COUNTIF(F99:AG99,"休")</f>
        <v>0</v>
      </c>
      <c r="AM99" s="586">
        <f>+COUNTIF(F99:AG99,"－")</f>
        <v>0</v>
      </c>
      <c r="AN99" s="586">
        <f t="shared" ref="AN99:AN104" si="59">+COUNTIF(F99:AG99,"外")</f>
        <v>0</v>
      </c>
    </row>
    <row r="100" spans="2:40" ht="13.5" customHeight="1">
      <c r="B100" s="2842"/>
      <c r="C100" s="2931"/>
      <c r="D100" s="599" t="str">
        <f>E$9</f>
        <v>●●</v>
      </c>
      <c r="E100" s="600"/>
      <c r="F100" s="601"/>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c r="AG100" s="603"/>
      <c r="AH100" s="596">
        <f t="shared" ref="AH100:AH104" si="60">COUNTA(F$96:AG$96)-AI100</f>
        <v>28</v>
      </c>
      <c r="AI100" s="542">
        <f t="shared" ref="AI100" si="61">AM100+AN100</f>
        <v>0</v>
      </c>
      <c r="AJ100" s="604">
        <f t="shared" ref="AJ100:AJ103" si="62">+COUNTIF(F100:AG100,"休")</f>
        <v>0</v>
      </c>
      <c r="AM100" s="586">
        <f t="shared" ref="AM100:AM103" si="63">+COUNTIF(F100:AG100,"－")</f>
        <v>0</v>
      </c>
      <c r="AN100" s="586">
        <f t="shared" si="59"/>
        <v>0</v>
      </c>
    </row>
    <row r="101" spans="2:40">
      <c r="B101" s="2842"/>
      <c r="C101" s="2931"/>
      <c r="D101" s="599" t="str">
        <f>E$10</f>
        <v>△△</v>
      </c>
      <c r="E101" s="600"/>
      <c r="F101" s="601"/>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c r="AG101" s="603"/>
      <c r="AH101" s="596">
        <f t="shared" si="60"/>
        <v>28</v>
      </c>
      <c r="AI101" s="542">
        <f>AM101+AN101</f>
        <v>0</v>
      </c>
      <c r="AJ101" s="604">
        <f t="shared" si="62"/>
        <v>0</v>
      </c>
      <c r="AM101" s="586">
        <f t="shared" si="63"/>
        <v>0</v>
      </c>
      <c r="AN101" s="586">
        <f t="shared" si="59"/>
        <v>0</v>
      </c>
    </row>
    <row r="102" spans="2:40">
      <c r="B102" s="2842"/>
      <c r="C102" s="2931"/>
      <c r="D102" s="599" t="str">
        <f>E$11</f>
        <v>■■</v>
      </c>
      <c r="E102" s="600"/>
      <c r="F102" s="601"/>
      <c r="G102" s="602"/>
      <c r="H102" s="602"/>
      <c r="I102" s="602"/>
      <c r="J102" s="602"/>
      <c r="K102" s="602"/>
      <c r="L102" s="602"/>
      <c r="M102" s="602"/>
      <c r="N102" s="602"/>
      <c r="O102" s="602"/>
      <c r="P102" s="602"/>
      <c r="Q102" s="602"/>
      <c r="R102" s="602"/>
      <c r="S102" s="602"/>
      <c r="T102" s="602"/>
      <c r="U102" s="602"/>
      <c r="V102" s="602"/>
      <c r="W102" s="602"/>
      <c r="X102" s="602"/>
      <c r="Y102" s="602"/>
      <c r="Z102" s="602"/>
      <c r="AA102" s="602"/>
      <c r="AB102" s="602"/>
      <c r="AC102" s="602"/>
      <c r="AD102" s="602"/>
      <c r="AE102" s="602"/>
      <c r="AF102" s="602"/>
      <c r="AG102" s="603"/>
      <c r="AH102" s="596">
        <f t="shared" si="60"/>
        <v>28</v>
      </c>
      <c r="AI102" s="542">
        <f t="shared" ref="AI102:AI104" si="64">AM102+AN102</f>
        <v>0</v>
      </c>
      <c r="AJ102" s="604">
        <f t="shared" si="62"/>
        <v>0</v>
      </c>
      <c r="AM102" s="586">
        <f t="shared" si="63"/>
        <v>0</v>
      </c>
      <c r="AN102" s="586">
        <f t="shared" si="59"/>
        <v>0</v>
      </c>
    </row>
    <row r="103" spans="2:40">
      <c r="B103" s="2842"/>
      <c r="C103" s="2931"/>
      <c r="D103" s="599" t="str">
        <f>E$12</f>
        <v>★★</v>
      </c>
      <c r="E103" s="600"/>
      <c r="F103" s="601"/>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3"/>
      <c r="AH103" s="596">
        <f t="shared" si="60"/>
        <v>28</v>
      </c>
      <c r="AI103" s="542">
        <f t="shared" si="64"/>
        <v>0</v>
      </c>
      <c r="AJ103" s="604">
        <f t="shared" si="62"/>
        <v>0</v>
      </c>
      <c r="AM103" s="586">
        <f t="shared" si="63"/>
        <v>0</v>
      </c>
      <c r="AN103" s="586">
        <f t="shared" si="59"/>
        <v>0</v>
      </c>
    </row>
    <row r="104" spans="2:40">
      <c r="B104" s="2843"/>
      <c r="C104" s="2932"/>
      <c r="D104" s="611"/>
      <c r="E104" s="518"/>
      <c r="F104" s="605"/>
      <c r="G104" s="606"/>
      <c r="H104" s="606"/>
      <c r="I104" s="606"/>
      <c r="J104" s="606"/>
      <c r="K104" s="606"/>
      <c r="L104" s="606"/>
      <c r="M104" s="606"/>
      <c r="N104" s="606"/>
      <c r="O104" s="606"/>
      <c r="P104" s="606"/>
      <c r="Q104" s="606"/>
      <c r="R104" s="606"/>
      <c r="S104" s="606"/>
      <c r="T104" s="606"/>
      <c r="U104" s="606"/>
      <c r="V104" s="606"/>
      <c r="W104" s="606"/>
      <c r="X104" s="606"/>
      <c r="Y104" s="606"/>
      <c r="Z104" s="606"/>
      <c r="AA104" s="606"/>
      <c r="AB104" s="606"/>
      <c r="AC104" s="606"/>
      <c r="AD104" s="606"/>
      <c r="AE104" s="606"/>
      <c r="AF104" s="606"/>
      <c r="AG104" s="607"/>
      <c r="AH104" s="596">
        <f t="shared" si="60"/>
        <v>28</v>
      </c>
      <c r="AI104" s="597">
        <f t="shared" si="64"/>
        <v>0</v>
      </c>
      <c r="AJ104" s="598">
        <f>+COUNTIF(F104:AG104,"休")</f>
        <v>0</v>
      </c>
      <c r="AM104" s="586">
        <f>+COUNTIF(F104:AG104,"－")</f>
        <v>0</v>
      </c>
      <c r="AN104" s="586">
        <f t="shared" si="59"/>
        <v>0</v>
      </c>
    </row>
    <row r="105" spans="2:40" ht="24.75" customHeight="1">
      <c r="B105" s="2841" t="s">
        <v>949</v>
      </c>
      <c r="C105" s="2930" t="s">
        <v>950</v>
      </c>
      <c r="D105" s="586" t="s">
        <v>521</v>
      </c>
      <c r="E105" s="608" t="s">
        <v>959</v>
      </c>
      <c r="F105" s="588"/>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90"/>
      <c r="AH105" s="609"/>
      <c r="AI105" s="586"/>
      <c r="AJ105" s="610"/>
    </row>
    <row r="106" spans="2:40" ht="13.5" customHeight="1">
      <c r="B106" s="2842"/>
      <c r="C106" s="2931"/>
      <c r="D106" s="611" t="str">
        <f>E$14</f>
        <v>〇〇</v>
      </c>
      <c r="E106" s="518"/>
      <c r="F106" s="593"/>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5"/>
      <c r="AH106" s="596">
        <f t="shared" ref="AH106:AH109" si="65">COUNTA(F$96:AG$96)-AI106</f>
        <v>28</v>
      </c>
      <c r="AI106" s="597">
        <f t="shared" ref="AI106:AI109" si="66">AM106+AN106</f>
        <v>0</v>
      </c>
      <c r="AJ106" s="598">
        <f>+COUNTIF(F106:AG106,"休")</f>
        <v>0</v>
      </c>
      <c r="AM106" s="586">
        <f>+COUNTIF(F106:AG106,"－")</f>
        <v>0</v>
      </c>
      <c r="AN106" s="586">
        <f>+COUNTIF(F106:AG106,"外")</f>
        <v>0</v>
      </c>
    </row>
    <row r="107" spans="2:40">
      <c r="B107" s="2842"/>
      <c r="C107" s="2931"/>
      <c r="D107" s="599" t="str">
        <f>E$15</f>
        <v>●●</v>
      </c>
      <c r="E107" s="600"/>
      <c r="F107" s="601"/>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3"/>
      <c r="AH107" s="596">
        <f t="shared" si="65"/>
        <v>28</v>
      </c>
      <c r="AI107" s="542">
        <f t="shared" si="66"/>
        <v>0</v>
      </c>
      <c r="AJ107" s="604">
        <f t="shared" ref="AJ107:AJ109" si="67">+COUNTIF(F107:AG107,"休")</f>
        <v>0</v>
      </c>
      <c r="AM107" s="586">
        <f t="shared" ref="AM107:AM109" si="68">+COUNTIF(F107:AG107,"－")</f>
        <v>0</v>
      </c>
      <c r="AN107" s="586">
        <f>+COUNTIF(F107:AG107,"外")</f>
        <v>0</v>
      </c>
    </row>
    <row r="108" spans="2:40">
      <c r="B108" s="2842"/>
      <c r="C108" s="2931"/>
      <c r="D108" s="599">
        <f>E$16</f>
        <v>0</v>
      </c>
      <c r="E108" s="600"/>
      <c r="F108" s="601"/>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3"/>
      <c r="AH108" s="596">
        <f t="shared" si="65"/>
        <v>28</v>
      </c>
      <c r="AI108" s="542">
        <f t="shared" si="66"/>
        <v>0</v>
      </c>
      <c r="AJ108" s="604">
        <f t="shared" si="67"/>
        <v>0</v>
      </c>
      <c r="AM108" s="586">
        <f t="shared" si="68"/>
        <v>0</v>
      </c>
      <c r="AN108" s="586">
        <f>+COUNTIF(F108:AG108,"外")</f>
        <v>0</v>
      </c>
    </row>
    <row r="109" spans="2:40">
      <c r="B109" s="2842"/>
      <c r="C109" s="2932"/>
      <c r="D109" s="611">
        <f>E$17</f>
        <v>0</v>
      </c>
      <c r="E109" s="518"/>
      <c r="F109" s="601"/>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595"/>
      <c r="AH109" s="596">
        <f t="shared" si="65"/>
        <v>28</v>
      </c>
      <c r="AI109" s="580">
        <f t="shared" si="66"/>
        <v>0</v>
      </c>
      <c r="AJ109" s="598">
        <f t="shared" si="67"/>
        <v>0</v>
      </c>
      <c r="AM109" s="586">
        <f t="shared" si="68"/>
        <v>0</v>
      </c>
      <c r="AN109" s="586">
        <f>+COUNTIF(F109:AG109,"外")</f>
        <v>0</v>
      </c>
    </row>
    <row r="110" spans="2:40" ht="24.75" customHeight="1">
      <c r="B110" s="2842"/>
      <c r="C110" s="2930" t="s">
        <v>953</v>
      </c>
      <c r="D110" s="586" t="s">
        <v>521</v>
      </c>
      <c r="E110" s="608" t="s">
        <v>959</v>
      </c>
      <c r="F110" s="588"/>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90"/>
      <c r="AH110" s="609"/>
      <c r="AI110" s="586"/>
      <c r="AJ110" s="610"/>
    </row>
    <row r="111" spans="2:40">
      <c r="B111" s="2842"/>
      <c r="C111" s="2931"/>
      <c r="D111" s="591" t="str">
        <f>E$18</f>
        <v>●●</v>
      </c>
      <c r="E111" s="592"/>
      <c r="F111" s="593"/>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613"/>
      <c r="AH111" s="596">
        <f t="shared" ref="AH111:AH114" si="69">COUNTA(F$96:AG$96)-AI111</f>
        <v>28</v>
      </c>
      <c r="AI111" s="614">
        <f t="shared" ref="AI111:AI114" si="70">AM111+AN111</f>
        <v>0</v>
      </c>
      <c r="AJ111" s="615">
        <f>+COUNTIF(F111:AG111,"休")</f>
        <v>0</v>
      </c>
      <c r="AM111" s="586">
        <f>+COUNTIF(F111:AG111,"－")</f>
        <v>0</v>
      </c>
      <c r="AN111" s="586">
        <f>+COUNTIF(F111:AG111,"外")</f>
        <v>0</v>
      </c>
    </row>
    <row r="112" spans="2:40">
      <c r="B112" s="2842"/>
      <c r="C112" s="2931"/>
      <c r="D112" s="599">
        <f>E$19</f>
        <v>0</v>
      </c>
      <c r="E112" s="600"/>
      <c r="F112" s="601"/>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3"/>
      <c r="AH112" s="596">
        <f t="shared" si="69"/>
        <v>28</v>
      </c>
      <c r="AI112" s="542">
        <f t="shared" si="70"/>
        <v>0</v>
      </c>
      <c r="AJ112" s="604">
        <f t="shared" ref="AJ112:AJ114" si="71">+COUNTIF(F112:AG112,"休")</f>
        <v>0</v>
      </c>
      <c r="AM112" s="586">
        <f t="shared" ref="AM112:AM114" si="72">+COUNTIF(F112:AG112,"－")</f>
        <v>0</v>
      </c>
      <c r="AN112" s="586">
        <f>+COUNTIF(F112:AG112,"外")</f>
        <v>0</v>
      </c>
    </row>
    <row r="113" spans="2:40">
      <c r="B113" s="2842"/>
      <c r="C113" s="2931"/>
      <c r="D113" s="599">
        <f>E$20</f>
        <v>0</v>
      </c>
      <c r="E113" s="600"/>
      <c r="F113" s="601"/>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3"/>
      <c r="AH113" s="596">
        <f t="shared" si="69"/>
        <v>28</v>
      </c>
      <c r="AI113" s="542">
        <f t="shared" si="70"/>
        <v>0</v>
      </c>
      <c r="AJ113" s="604">
        <f t="shared" si="71"/>
        <v>0</v>
      </c>
      <c r="AM113" s="586">
        <f t="shared" si="72"/>
        <v>0</v>
      </c>
      <c r="AN113" s="586">
        <f>+COUNTIF(F113:AG113,"外")</f>
        <v>0</v>
      </c>
    </row>
    <row r="114" spans="2:40">
      <c r="B114" s="2843"/>
      <c r="C114" s="2932"/>
      <c r="D114" s="616">
        <f>E$21</f>
        <v>0</v>
      </c>
      <c r="E114" s="626"/>
      <c r="F114" s="618"/>
      <c r="G114" s="619"/>
      <c r="H114" s="619"/>
      <c r="I114" s="619"/>
      <c r="J114" s="619"/>
      <c r="K114" s="619"/>
      <c r="L114" s="619"/>
      <c r="M114" s="619"/>
      <c r="N114" s="619"/>
      <c r="O114" s="619"/>
      <c r="P114" s="619"/>
      <c r="Q114" s="619"/>
      <c r="R114" s="619"/>
      <c r="S114" s="619"/>
      <c r="T114" s="619"/>
      <c r="U114" s="619"/>
      <c r="V114" s="619"/>
      <c r="W114" s="619"/>
      <c r="X114" s="619"/>
      <c r="Y114" s="619"/>
      <c r="Z114" s="619"/>
      <c r="AA114" s="619"/>
      <c r="AB114" s="619"/>
      <c r="AC114" s="619"/>
      <c r="AD114" s="619"/>
      <c r="AE114" s="619"/>
      <c r="AF114" s="619"/>
      <c r="AG114" s="620"/>
      <c r="AH114" s="621">
        <f t="shared" si="69"/>
        <v>28</v>
      </c>
      <c r="AI114" s="617">
        <f t="shared" si="70"/>
        <v>0</v>
      </c>
      <c r="AJ114" s="622">
        <f t="shared" si="71"/>
        <v>0</v>
      </c>
      <c r="AM114" s="586">
        <f t="shared" si="72"/>
        <v>0</v>
      </c>
      <c r="AN114" s="586">
        <f>+COUNTIF(F114:AG114,"外")</f>
        <v>0</v>
      </c>
    </row>
    <row r="115" spans="2:40">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row>
    <row r="116" spans="2:40" ht="13.5" customHeight="1">
      <c r="B116" s="573"/>
      <c r="C116" s="574"/>
      <c r="D116" s="575"/>
      <c r="E116" s="519" t="s">
        <v>910</v>
      </c>
      <c r="F116" s="520">
        <f>+AG96+1</f>
        <v>44491</v>
      </c>
      <c r="G116" s="521">
        <f>+F116+1</f>
        <v>44492</v>
      </c>
      <c r="H116" s="521">
        <f t="shared" ref="H116:AG116" si="73">+G116+1</f>
        <v>44493</v>
      </c>
      <c r="I116" s="521">
        <f t="shared" si="73"/>
        <v>44494</v>
      </c>
      <c r="J116" s="521">
        <f t="shared" si="73"/>
        <v>44495</v>
      </c>
      <c r="K116" s="521">
        <f t="shared" si="73"/>
        <v>44496</v>
      </c>
      <c r="L116" s="521">
        <f t="shared" si="73"/>
        <v>44497</v>
      </c>
      <c r="M116" s="521">
        <f t="shared" si="73"/>
        <v>44498</v>
      </c>
      <c r="N116" s="521">
        <f t="shared" si="73"/>
        <v>44499</v>
      </c>
      <c r="O116" s="521">
        <f t="shared" si="73"/>
        <v>44500</v>
      </c>
      <c r="P116" s="521">
        <f t="shared" si="73"/>
        <v>44501</v>
      </c>
      <c r="Q116" s="521">
        <f t="shared" si="73"/>
        <v>44502</v>
      </c>
      <c r="R116" s="521">
        <f t="shared" si="73"/>
        <v>44503</v>
      </c>
      <c r="S116" s="521">
        <f t="shared" si="73"/>
        <v>44504</v>
      </c>
      <c r="T116" s="521">
        <f t="shared" si="73"/>
        <v>44505</v>
      </c>
      <c r="U116" s="521">
        <f t="shared" si="73"/>
        <v>44506</v>
      </c>
      <c r="V116" s="521">
        <f t="shared" si="73"/>
        <v>44507</v>
      </c>
      <c r="W116" s="521">
        <f t="shared" si="73"/>
        <v>44508</v>
      </c>
      <c r="X116" s="521">
        <f t="shared" si="73"/>
        <v>44509</v>
      </c>
      <c r="Y116" s="521">
        <f t="shared" si="73"/>
        <v>44510</v>
      </c>
      <c r="Z116" s="521">
        <f>+Y116+1</f>
        <v>44511</v>
      </c>
      <c r="AA116" s="521">
        <f t="shared" si="73"/>
        <v>44512</v>
      </c>
      <c r="AB116" s="521">
        <f t="shared" si="73"/>
        <v>44513</v>
      </c>
      <c r="AC116" s="521">
        <f t="shared" si="73"/>
        <v>44514</v>
      </c>
      <c r="AD116" s="521">
        <f>+AC116+1</f>
        <v>44515</v>
      </c>
      <c r="AE116" s="521">
        <f t="shared" si="73"/>
        <v>44516</v>
      </c>
      <c r="AF116" s="521">
        <f>+AE116+1</f>
        <v>44517</v>
      </c>
      <c r="AG116" s="576">
        <f t="shared" si="73"/>
        <v>44518</v>
      </c>
      <c r="AH116" s="2915" t="s">
        <v>955</v>
      </c>
      <c r="AI116" s="2918" t="s">
        <v>956</v>
      </c>
      <c r="AJ116" s="2921" t="s">
        <v>931</v>
      </c>
      <c r="AK116" s="2924"/>
      <c r="AM116" s="2925" t="s">
        <v>957</v>
      </c>
      <c r="AN116" s="2925" t="s">
        <v>958</v>
      </c>
    </row>
    <row r="117" spans="2:40">
      <c r="B117" s="577"/>
      <c r="C117" s="578"/>
      <c r="D117" s="579"/>
      <c r="E117" s="542" t="s">
        <v>911</v>
      </c>
      <c r="F117" s="543" t="str">
        <f>TEXT(WEEKDAY(+F116),"aaa")</f>
        <v>金</v>
      </c>
      <c r="G117" s="544" t="str">
        <f t="shared" ref="G117:AG117" si="74">TEXT(WEEKDAY(+G116),"aaa")</f>
        <v>土</v>
      </c>
      <c r="H117" s="544" t="str">
        <f t="shared" si="74"/>
        <v>日</v>
      </c>
      <c r="I117" s="544" t="str">
        <f t="shared" si="74"/>
        <v>月</v>
      </c>
      <c r="J117" s="544" t="str">
        <f t="shared" si="74"/>
        <v>火</v>
      </c>
      <c r="K117" s="544" t="str">
        <f t="shared" si="74"/>
        <v>水</v>
      </c>
      <c r="L117" s="544" t="str">
        <f t="shared" si="74"/>
        <v>木</v>
      </c>
      <c r="M117" s="544" t="str">
        <f t="shared" si="74"/>
        <v>金</v>
      </c>
      <c r="N117" s="544" t="str">
        <f t="shared" si="74"/>
        <v>土</v>
      </c>
      <c r="O117" s="544" t="str">
        <f t="shared" si="74"/>
        <v>日</v>
      </c>
      <c r="P117" s="544" t="str">
        <f t="shared" si="74"/>
        <v>月</v>
      </c>
      <c r="Q117" s="544" t="str">
        <f t="shared" si="74"/>
        <v>火</v>
      </c>
      <c r="R117" s="544" t="str">
        <f t="shared" si="74"/>
        <v>水</v>
      </c>
      <c r="S117" s="544" t="str">
        <f t="shared" si="74"/>
        <v>木</v>
      </c>
      <c r="T117" s="544" t="str">
        <f t="shared" si="74"/>
        <v>金</v>
      </c>
      <c r="U117" s="544" t="str">
        <f t="shared" si="74"/>
        <v>土</v>
      </c>
      <c r="V117" s="544" t="str">
        <f t="shared" si="74"/>
        <v>日</v>
      </c>
      <c r="W117" s="544" t="str">
        <f t="shared" si="74"/>
        <v>月</v>
      </c>
      <c r="X117" s="544" t="str">
        <f t="shared" si="74"/>
        <v>火</v>
      </c>
      <c r="Y117" s="544" t="str">
        <f t="shared" si="74"/>
        <v>水</v>
      </c>
      <c r="Z117" s="544" t="str">
        <f t="shared" si="74"/>
        <v>木</v>
      </c>
      <c r="AA117" s="544" t="str">
        <f t="shared" si="74"/>
        <v>金</v>
      </c>
      <c r="AB117" s="544" t="str">
        <f t="shared" si="74"/>
        <v>土</v>
      </c>
      <c r="AC117" s="544" t="str">
        <f t="shared" si="74"/>
        <v>日</v>
      </c>
      <c r="AD117" s="544" t="str">
        <f t="shared" si="74"/>
        <v>月</v>
      </c>
      <c r="AE117" s="544" t="str">
        <f t="shared" si="74"/>
        <v>火</v>
      </c>
      <c r="AF117" s="544" t="str">
        <f t="shared" si="74"/>
        <v>水</v>
      </c>
      <c r="AG117" s="632" t="str">
        <f t="shared" si="74"/>
        <v>木</v>
      </c>
      <c r="AH117" s="2916"/>
      <c r="AI117" s="2919"/>
      <c r="AJ117" s="2922"/>
      <c r="AK117" s="2924"/>
      <c r="AM117" s="2925"/>
      <c r="AN117" s="2925"/>
    </row>
    <row r="118" spans="2:40" ht="24.75" customHeight="1">
      <c r="B118" s="584" t="s">
        <v>929</v>
      </c>
      <c r="C118" s="585" t="s">
        <v>930</v>
      </c>
      <c r="D118" s="586" t="s">
        <v>521</v>
      </c>
      <c r="E118" s="608" t="s">
        <v>959</v>
      </c>
      <c r="F118" s="588"/>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90"/>
      <c r="AH118" s="2917"/>
      <c r="AI118" s="2920"/>
      <c r="AJ118" s="2923"/>
      <c r="AK118" s="2924"/>
    </row>
    <row r="119" spans="2:40" ht="13.5" customHeight="1">
      <c r="B119" s="2841" t="s">
        <v>938</v>
      </c>
      <c r="C119" s="2930" t="s">
        <v>939</v>
      </c>
      <c r="D119" s="591" t="str">
        <f>E$8</f>
        <v>〇〇</v>
      </c>
      <c r="E119" s="592"/>
      <c r="F119" s="593"/>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4"/>
      <c r="AD119" s="594"/>
      <c r="AE119" s="594"/>
      <c r="AF119" s="594"/>
      <c r="AG119" s="595"/>
      <c r="AH119" s="596">
        <f>COUNTA(F$116:AG$116)-AI119</f>
        <v>28</v>
      </c>
      <c r="AI119" s="597">
        <f>AM119+AN119</f>
        <v>0</v>
      </c>
      <c r="AJ119" s="598">
        <f>+COUNTIF(F119:AG119,"休")</f>
        <v>0</v>
      </c>
      <c r="AM119" s="586">
        <f>+COUNTIF(F119:AG119,"－")</f>
        <v>0</v>
      </c>
      <c r="AN119" s="586">
        <f t="shared" ref="AN119:AN124" si="75">+COUNTIF(F119:AG119,"外")</f>
        <v>0</v>
      </c>
    </row>
    <row r="120" spans="2:40" ht="13.5" customHeight="1">
      <c r="B120" s="2842"/>
      <c r="C120" s="2931"/>
      <c r="D120" s="599" t="str">
        <f>E$9</f>
        <v>●●</v>
      </c>
      <c r="E120" s="600"/>
      <c r="F120" s="601"/>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3"/>
      <c r="AH120" s="596">
        <f t="shared" ref="AH120:AH124" si="76">COUNTA(F$116:AG$116)-AI120</f>
        <v>28</v>
      </c>
      <c r="AI120" s="542">
        <f t="shared" ref="AI120" si="77">AM120+AN120</f>
        <v>0</v>
      </c>
      <c r="AJ120" s="604">
        <f t="shared" ref="AJ120:AJ123" si="78">+COUNTIF(F120:AG120,"休")</f>
        <v>0</v>
      </c>
      <c r="AM120" s="586">
        <f t="shared" ref="AM120:AM123" si="79">+COUNTIF(F120:AG120,"－")</f>
        <v>0</v>
      </c>
      <c r="AN120" s="586">
        <f t="shared" si="75"/>
        <v>0</v>
      </c>
    </row>
    <row r="121" spans="2:40">
      <c r="B121" s="2842"/>
      <c r="C121" s="2931"/>
      <c r="D121" s="599" t="str">
        <f>E$10</f>
        <v>△△</v>
      </c>
      <c r="E121" s="600"/>
      <c r="F121" s="601"/>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3"/>
      <c r="AH121" s="596">
        <f t="shared" si="76"/>
        <v>28</v>
      </c>
      <c r="AI121" s="542">
        <f>AM121+AN121</f>
        <v>0</v>
      </c>
      <c r="AJ121" s="604">
        <f t="shared" si="78"/>
        <v>0</v>
      </c>
      <c r="AM121" s="586">
        <f t="shared" si="79"/>
        <v>0</v>
      </c>
      <c r="AN121" s="586">
        <f t="shared" si="75"/>
        <v>0</v>
      </c>
    </row>
    <row r="122" spans="2:40">
      <c r="B122" s="2842"/>
      <c r="C122" s="2931"/>
      <c r="D122" s="599" t="str">
        <f>E$11</f>
        <v>■■</v>
      </c>
      <c r="E122" s="600"/>
      <c r="F122" s="601"/>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3"/>
      <c r="AH122" s="596">
        <f t="shared" si="76"/>
        <v>28</v>
      </c>
      <c r="AI122" s="542">
        <f t="shared" ref="AI122:AI124" si="80">AM122+AN122</f>
        <v>0</v>
      </c>
      <c r="AJ122" s="604">
        <f t="shared" si="78"/>
        <v>0</v>
      </c>
      <c r="AM122" s="586">
        <f t="shared" si="79"/>
        <v>0</v>
      </c>
      <c r="AN122" s="586">
        <f t="shared" si="75"/>
        <v>0</v>
      </c>
    </row>
    <row r="123" spans="2:40">
      <c r="B123" s="2842"/>
      <c r="C123" s="2931"/>
      <c r="D123" s="599" t="str">
        <f>E$12</f>
        <v>★★</v>
      </c>
      <c r="E123" s="600"/>
      <c r="F123" s="601"/>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3"/>
      <c r="AH123" s="596">
        <f t="shared" si="76"/>
        <v>28</v>
      </c>
      <c r="AI123" s="542">
        <f t="shared" si="80"/>
        <v>0</v>
      </c>
      <c r="AJ123" s="604">
        <f t="shared" si="78"/>
        <v>0</v>
      </c>
      <c r="AM123" s="586">
        <f t="shared" si="79"/>
        <v>0</v>
      </c>
      <c r="AN123" s="586">
        <f t="shared" si="75"/>
        <v>0</v>
      </c>
    </row>
    <row r="124" spans="2:40">
      <c r="B124" s="2843"/>
      <c r="C124" s="2932"/>
      <c r="D124" s="611"/>
      <c r="E124" s="518"/>
      <c r="F124" s="605"/>
      <c r="G124" s="606"/>
      <c r="H124" s="606"/>
      <c r="I124" s="606"/>
      <c r="J124" s="606"/>
      <c r="K124" s="606"/>
      <c r="L124" s="606"/>
      <c r="M124" s="606"/>
      <c r="N124" s="606"/>
      <c r="O124" s="606"/>
      <c r="P124" s="606"/>
      <c r="Q124" s="606"/>
      <c r="R124" s="606"/>
      <c r="S124" s="606"/>
      <c r="T124" s="606"/>
      <c r="U124" s="606"/>
      <c r="V124" s="606"/>
      <c r="W124" s="606"/>
      <c r="X124" s="606"/>
      <c r="Y124" s="606"/>
      <c r="Z124" s="606"/>
      <c r="AA124" s="606"/>
      <c r="AB124" s="606"/>
      <c r="AC124" s="606"/>
      <c r="AD124" s="606"/>
      <c r="AE124" s="606"/>
      <c r="AF124" s="606"/>
      <c r="AG124" s="607"/>
      <c r="AH124" s="596">
        <f t="shared" si="76"/>
        <v>28</v>
      </c>
      <c r="AI124" s="597">
        <f t="shared" si="80"/>
        <v>0</v>
      </c>
      <c r="AJ124" s="598">
        <f>+COUNTIF(F124:AG124,"休")</f>
        <v>0</v>
      </c>
      <c r="AM124" s="586">
        <f>+COUNTIF(F124:AG124,"－")</f>
        <v>0</v>
      </c>
      <c r="AN124" s="586">
        <f t="shared" si="75"/>
        <v>0</v>
      </c>
    </row>
    <row r="125" spans="2:40" ht="24.75" customHeight="1">
      <c r="B125" s="2841" t="s">
        <v>949</v>
      </c>
      <c r="C125" s="2930" t="s">
        <v>950</v>
      </c>
      <c r="D125" s="586" t="s">
        <v>521</v>
      </c>
      <c r="E125" s="608" t="s">
        <v>959</v>
      </c>
      <c r="F125" s="588"/>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90"/>
      <c r="AH125" s="609"/>
      <c r="AI125" s="586"/>
      <c r="AJ125" s="610"/>
    </row>
    <row r="126" spans="2:40" ht="13.5" customHeight="1">
      <c r="B126" s="2842"/>
      <c r="C126" s="2931"/>
      <c r="D126" s="611" t="str">
        <f>E$14</f>
        <v>〇〇</v>
      </c>
      <c r="E126" s="518"/>
      <c r="F126" s="593"/>
      <c r="G126" s="594"/>
      <c r="H126" s="594"/>
      <c r="I126" s="594"/>
      <c r="J126" s="594"/>
      <c r="K126" s="594"/>
      <c r="L126" s="594"/>
      <c r="M126" s="594"/>
      <c r="N126" s="594"/>
      <c r="O126" s="594"/>
      <c r="P126" s="594"/>
      <c r="Q126" s="594"/>
      <c r="R126" s="594"/>
      <c r="S126" s="594"/>
      <c r="T126" s="594"/>
      <c r="U126" s="594"/>
      <c r="V126" s="594"/>
      <c r="W126" s="594"/>
      <c r="X126" s="594"/>
      <c r="Y126" s="594"/>
      <c r="Z126" s="594"/>
      <c r="AA126" s="594"/>
      <c r="AB126" s="594"/>
      <c r="AC126" s="594"/>
      <c r="AD126" s="594"/>
      <c r="AE126" s="594"/>
      <c r="AF126" s="594"/>
      <c r="AG126" s="595"/>
      <c r="AH126" s="596">
        <f t="shared" ref="AH126:AH129" si="81">COUNTA(F$116:AG$116)-AI126</f>
        <v>28</v>
      </c>
      <c r="AI126" s="597">
        <f t="shared" ref="AI126:AI129" si="82">AM126+AN126</f>
        <v>0</v>
      </c>
      <c r="AJ126" s="598">
        <f>+COUNTIF(F126:AG126,"休")</f>
        <v>0</v>
      </c>
      <c r="AM126" s="586">
        <f>+COUNTIF(F126:AG126,"－")</f>
        <v>0</v>
      </c>
      <c r="AN126" s="586">
        <f>+COUNTIF(F126:AG126,"外")</f>
        <v>0</v>
      </c>
    </row>
    <row r="127" spans="2:40">
      <c r="B127" s="2842"/>
      <c r="C127" s="2931"/>
      <c r="D127" s="599" t="str">
        <f>E$15</f>
        <v>●●</v>
      </c>
      <c r="E127" s="600"/>
      <c r="F127" s="601"/>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3"/>
      <c r="AH127" s="596">
        <f t="shared" si="81"/>
        <v>28</v>
      </c>
      <c r="AI127" s="542">
        <f t="shared" si="82"/>
        <v>0</v>
      </c>
      <c r="AJ127" s="604">
        <f t="shared" ref="AJ127:AJ129" si="83">+COUNTIF(F127:AG127,"休")</f>
        <v>0</v>
      </c>
      <c r="AM127" s="586">
        <f t="shared" ref="AM127:AM129" si="84">+COUNTIF(F127:AG127,"－")</f>
        <v>0</v>
      </c>
      <c r="AN127" s="586">
        <f>+COUNTIF(F127:AG127,"外")</f>
        <v>0</v>
      </c>
    </row>
    <row r="128" spans="2:40">
      <c r="B128" s="2842"/>
      <c r="C128" s="2931"/>
      <c r="D128" s="599">
        <f>E$16</f>
        <v>0</v>
      </c>
      <c r="E128" s="600"/>
      <c r="F128" s="601"/>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3"/>
      <c r="AH128" s="596">
        <f t="shared" si="81"/>
        <v>28</v>
      </c>
      <c r="AI128" s="542">
        <f t="shared" si="82"/>
        <v>0</v>
      </c>
      <c r="AJ128" s="604">
        <f t="shared" si="83"/>
        <v>0</v>
      </c>
      <c r="AM128" s="586">
        <f t="shared" si="84"/>
        <v>0</v>
      </c>
      <c r="AN128" s="586">
        <f>+COUNTIF(F128:AG128,"外")</f>
        <v>0</v>
      </c>
    </row>
    <row r="129" spans="2:40">
      <c r="B129" s="2842"/>
      <c r="C129" s="2932"/>
      <c r="D129" s="611">
        <f>E$17</f>
        <v>0</v>
      </c>
      <c r="E129" s="518"/>
      <c r="F129" s="601"/>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595"/>
      <c r="AH129" s="596">
        <f t="shared" si="81"/>
        <v>28</v>
      </c>
      <c r="AI129" s="580">
        <f t="shared" si="82"/>
        <v>0</v>
      </c>
      <c r="AJ129" s="598">
        <f t="shared" si="83"/>
        <v>0</v>
      </c>
      <c r="AM129" s="586">
        <f t="shared" si="84"/>
        <v>0</v>
      </c>
      <c r="AN129" s="586">
        <f>+COUNTIF(F129:AG129,"外")</f>
        <v>0</v>
      </c>
    </row>
    <row r="130" spans="2:40" ht="24.75" customHeight="1">
      <c r="B130" s="2842"/>
      <c r="C130" s="2930" t="s">
        <v>953</v>
      </c>
      <c r="D130" s="586" t="s">
        <v>521</v>
      </c>
      <c r="E130" s="608" t="s">
        <v>959</v>
      </c>
      <c r="F130" s="588"/>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90"/>
      <c r="AH130" s="609"/>
      <c r="AI130" s="586"/>
      <c r="AJ130" s="610"/>
    </row>
    <row r="131" spans="2:40">
      <c r="B131" s="2842"/>
      <c r="C131" s="2931"/>
      <c r="D131" s="591" t="str">
        <f>E$18</f>
        <v>●●</v>
      </c>
      <c r="E131" s="592"/>
      <c r="F131" s="593"/>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613"/>
      <c r="AH131" s="596">
        <f t="shared" ref="AH131:AH134" si="85">COUNTA(F$116:AG$116)-AI131</f>
        <v>28</v>
      </c>
      <c r="AI131" s="614">
        <f t="shared" ref="AI131:AI134" si="86">AM131+AN131</f>
        <v>0</v>
      </c>
      <c r="AJ131" s="615">
        <f>+COUNTIF(F131:AG131,"休")</f>
        <v>0</v>
      </c>
      <c r="AM131" s="586">
        <f>+COUNTIF(F131:AG131,"－")</f>
        <v>0</v>
      </c>
      <c r="AN131" s="586">
        <f>+COUNTIF(F131:AG131,"外")</f>
        <v>0</v>
      </c>
    </row>
    <row r="132" spans="2:40">
      <c r="B132" s="2842"/>
      <c r="C132" s="2931"/>
      <c r="D132" s="599">
        <f>E$19</f>
        <v>0</v>
      </c>
      <c r="E132" s="600"/>
      <c r="F132" s="601"/>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3"/>
      <c r="AH132" s="596">
        <f t="shared" si="85"/>
        <v>28</v>
      </c>
      <c r="AI132" s="542">
        <f t="shared" si="86"/>
        <v>0</v>
      </c>
      <c r="AJ132" s="604">
        <f t="shared" ref="AJ132:AJ134" si="87">+COUNTIF(F132:AG132,"休")</f>
        <v>0</v>
      </c>
      <c r="AM132" s="586">
        <f t="shared" ref="AM132:AM134" si="88">+COUNTIF(F132:AG132,"－")</f>
        <v>0</v>
      </c>
      <c r="AN132" s="586">
        <f>+COUNTIF(F132:AG132,"外")</f>
        <v>0</v>
      </c>
    </row>
    <row r="133" spans="2:40">
      <c r="B133" s="2842"/>
      <c r="C133" s="2931"/>
      <c r="D133" s="599">
        <f>E$20</f>
        <v>0</v>
      </c>
      <c r="E133" s="600"/>
      <c r="F133" s="601"/>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3"/>
      <c r="AH133" s="596">
        <f t="shared" si="85"/>
        <v>28</v>
      </c>
      <c r="AI133" s="542">
        <f t="shared" si="86"/>
        <v>0</v>
      </c>
      <c r="AJ133" s="604">
        <f t="shared" si="87"/>
        <v>0</v>
      </c>
      <c r="AM133" s="586">
        <f t="shared" si="88"/>
        <v>0</v>
      </c>
      <c r="AN133" s="586">
        <f>+COUNTIF(F133:AG133,"外")</f>
        <v>0</v>
      </c>
    </row>
    <row r="134" spans="2:40">
      <c r="B134" s="2843"/>
      <c r="C134" s="2932"/>
      <c r="D134" s="616">
        <f>E$21</f>
        <v>0</v>
      </c>
      <c r="E134" s="626"/>
      <c r="F134" s="618"/>
      <c r="G134" s="619"/>
      <c r="H134" s="619"/>
      <c r="I134" s="619"/>
      <c r="J134" s="619"/>
      <c r="K134" s="619"/>
      <c r="L134" s="619"/>
      <c r="M134" s="619"/>
      <c r="N134" s="619"/>
      <c r="O134" s="619"/>
      <c r="P134" s="619"/>
      <c r="Q134" s="619"/>
      <c r="R134" s="619"/>
      <c r="S134" s="619"/>
      <c r="T134" s="619"/>
      <c r="U134" s="619"/>
      <c r="V134" s="619"/>
      <c r="W134" s="619"/>
      <c r="X134" s="619"/>
      <c r="Y134" s="619"/>
      <c r="Z134" s="619"/>
      <c r="AA134" s="619"/>
      <c r="AB134" s="619"/>
      <c r="AC134" s="619"/>
      <c r="AD134" s="619"/>
      <c r="AE134" s="619"/>
      <c r="AF134" s="619"/>
      <c r="AG134" s="620"/>
      <c r="AH134" s="621">
        <f t="shared" si="85"/>
        <v>28</v>
      </c>
      <c r="AI134" s="617">
        <f t="shared" si="86"/>
        <v>0</v>
      </c>
      <c r="AJ134" s="622">
        <f t="shared" si="87"/>
        <v>0</v>
      </c>
      <c r="AM134" s="586">
        <f t="shared" si="88"/>
        <v>0</v>
      </c>
      <c r="AN134" s="586">
        <f>+COUNTIF(F134:AG134,"外")</f>
        <v>0</v>
      </c>
    </row>
    <row r="135" spans="2:40">
      <c r="F135" s="533"/>
      <c r="G135" s="533"/>
      <c r="H135" s="533"/>
      <c r="I135" s="533"/>
      <c r="J135" s="533"/>
      <c r="K135" s="533"/>
      <c r="L135" s="533"/>
      <c r="M135" s="533"/>
      <c r="N135" s="533"/>
      <c r="O135" s="533"/>
      <c r="P135" s="533"/>
      <c r="Q135" s="533"/>
      <c r="R135" s="533"/>
      <c r="S135" s="533"/>
      <c r="T135" s="533"/>
      <c r="U135" s="533"/>
      <c r="V135" s="533"/>
      <c r="W135" s="533"/>
      <c r="X135" s="533"/>
      <c r="Y135" s="533"/>
      <c r="Z135" s="533"/>
      <c r="AA135" s="533"/>
      <c r="AB135" s="533"/>
      <c r="AC135" s="533"/>
      <c r="AD135" s="533"/>
      <c r="AE135" s="533"/>
      <c r="AF135" s="533"/>
      <c r="AG135" s="533"/>
    </row>
    <row r="136" spans="2:40" ht="13.5" customHeight="1">
      <c r="B136" s="573"/>
      <c r="C136" s="574"/>
      <c r="D136" s="575"/>
      <c r="E136" s="534" t="s">
        <v>910</v>
      </c>
      <c r="F136" s="535">
        <f>+AG116+1</f>
        <v>44519</v>
      </c>
      <c r="G136" s="536">
        <f>+F136+1</f>
        <v>44520</v>
      </c>
      <c r="H136" s="536">
        <f t="shared" ref="H136:AG136" si="89">+G136+1</f>
        <v>44521</v>
      </c>
      <c r="I136" s="536">
        <f t="shared" si="89"/>
        <v>44522</v>
      </c>
      <c r="J136" s="536">
        <f t="shared" si="89"/>
        <v>44523</v>
      </c>
      <c r="K136" s="536">
        <f t="shared" si="89"/>
        <v>44524</v>
      </c>
      <c r="L136" s="536">
        <f t="shared" si="89"/>
        <v>44525</v>
      </c>
      <c r="M136" s="536">
        <f t="shared" si="89"/>
        <v>44526</v>
      </c>
      <c r="N136" s="536">
        <f t="shared" si="89"/>
        <v>44527</v>
      </c>
      <c r="O136" s="536">
        <f t="shared" si="89"/>
        <v>44528</v>
      </c>
      <c r="P136" s="536">
        <f t="shared" si="89"/>
        <v>44529</v>
      </c>
      <c r="Q136" s="536">
        <f t="shared" si="89"/>
        <v>44530</v>
      </c>
      <c r="R136" s="536">
        <f t="shared" si="89"/>
        <v>44531</v>
      </c>
      <c r="S136" s="536">
        <f t="shared" si="89"/>
        <v>44532</v>
      </c>
      <c r="T136" s="536">
        <f t="shared" si="89"/>
        <v>44533</v>
      </c>
      <c r="U136" s="536">
        <f t="shared" si="89"/>
        <v>44534</v>
      </c>
      <c r="V136" s="536">
        <f t="shared" si="89"/>
        <v>44535</v>
      </c>
      <c r="W136" s="536">
        <f t="shared" si="89"/>
        <v>44536</v>
      </c>
      <c r="X136" s="536">
        <f t="shared" si="89"/>
        <v>44537</v>
      </c>
      <c r="Y136" s="536">
        <f t="shared" si="89"/>
        <v>44538</v>
      </c>
      <c r="Z136" s="536">
        <f>+Y136+1</f>
        <v>44539</v>
      </c>
      <c r="AA136" s="536">
        <f t="shared" si="89"/>
        <v>44540</v>
      </c>
      <c r="AB136" s="536">
        <f t="shared" si="89"/>
        <v>44541</v>
      </c>
      <c r="AC136" s="536">
        <f t="shared" si="89"/>
        <v>44542</v>
      </c>
      <c r="AD136" s="536">
        <f>+AC136+1</f>
        <v>44543</v>
      </c>
      <c r="AE136" s="536">
        <f t="shared" si="89"/>
        <v>44544</v>
      </c>
      <c r="AF136" s="536">
        <f>+AE136+1</f>
        <v>44545</v>
      </c>
      <c r="AG136" s="623">
        <f t="shared" si="89"/>
        <v>44546</v>
      </c>
      <c r="AH136" s="2915" t="s">
        <v>955</v>
      </c>
      <c r="AI136" s="2918" t="s">
        <v>956</v>
      </c>
      <c r="AJ136" s="2921" t="s">
        <v>931</v>
      </c>
      <c r="AK136" s="2924"/>
      <c r="AM136" s="2925" t="s">
        <v>996</v>
      </c>
      <c r="AN136" s="2925" t="s">
        <v>958</v>
      </c>
    </row>
    <row r="137" spans="2:40">
      <c r="B137" s="577"/>
      <c r="C137" s="578"/>
      <c r="D137" s="579"/>
      <c r="E137" s="538" t="s">
        <v>911</v>
      </c>
      <c r="F137" s="539" t="str">
        <f>TEXT(WEEKDAY(+F136),"aaa")</f>
        <v>金</v>
      </c>
      <c r="G137" s="540" t="str">
        <f t="shared" ref="G137:AG137" si="90">TEXT(WEEKDAY(+G136),"aaa")</f>
        <v>土</v>
      </c>
      <c r="H137" s="540" t="str">
        <f t="shared" si="90"/>
        <v>日</v>
      </c>
      <c r="I137" s="540" t="str">
        <f t="shared" si="90"/>
        <v>月</v>
      </c>
      <c r="J137" s="540" t="str">
        <f t="shared" si="90"/>
        <v>火</v>
      </c>
      <c r="K137" s="540" t="str">
        <f t="shared" si="90"/>
        <v>水</v>
      </c>
      <c r="L137" s="540" t="str">
        <f t="shared" si="90"/>
        <v>木</v>
      </c>
      <c r="M137" s="540" t="str">
        <f t="shared" si="90"/>
        <v>金</v>
      </c>
      <c r="N137" s="540" t="str">
        <f t="shared" si="90"/>
        <v>土</v>
      </c>
      <c r="O137" s="540" t="str">
        <f t="shared" si="90"/>
        <v>日</v>
      </c>
      <c r="P137" s="540" t="str">
        <f t="shared" si="90"/>
        <v>月</v>
      </c>
      <c r="Q137" s="540" t="str">
        <f t="shared" si="90"/>
        <v>火</v>
      </c>
      <c r="R137" s="540" t="str">
        <f t="shared" si="90"/>
        <v>水</v>
      </c>
      <c r="S137" s="540" t="str">
        <f t="shared" si="90"/>
        <v>木</v>
      </c>
      <c r="T137" s="540" t="str">
        <f t="shared" si="90"/>
        <v>金</v>
      </c>
      <c r="U137" s="540" t="str">
        <f t="shared" si="90"/>
        <v>土</v>
      </c>
      <c r="V137" s="540" t="str">
        <f t="shared" si="90"/>
        <v>日</v>
      </c>
      <c r="W137" s="540" t="str">
        <f t="shared" si="90"/>
        <v>月</v>
      </c>
      <c r="X137" s="540" t="str">
        <f t="shared" si="90"/>
        <v>火</v>
      </c>
      <c r="Y137" s="540" t="str">
        <f t="shared" si="90"/>
        <v>水</v>
      </c>
      <c r="Z137" s="540" t="str">
        <f t="shared" si="90"/>
        <v>木</v>
      </c>
      <c r="AA137" s="540" t="str">
        <f t="shared" si="90"/>
        <v>金</v>
      </c>
      <c r="AB137" s="540" t="str">
        <f t="shared" si="90"/>
        <v>土</v>
      </c>
      <c r="AC137" s="540" t="str">
        <f t="shared" si="90"/>
        <v>日</v>
      </c>
      <c r="AD137" s="540" t="str">
        <f t="shared" si="90"/>
        <v>月</v>
      </c>
      <c r="AE137" s="540" t="str">
        <f t="shared" si="90"/>
        <v>火</v>
      </c>
      <c r="AF137" s="540" t="str">
        <f t="shared" si="90"/>
        <v>水</v>
      </c>
      <c r="AG137" s="625" t="str">
        <f t="shared" si="90"/>
        <v>木</v>
      </c>
      <c r="AH137" s="2916"/>
      <c r="AI137" s="2919"/>
      <c r="AJ137" s="2922"/>
      <c r="AK137" s="2924"/>
      <c r="AM137" s="2925"/>
      <c r="AN137" s="2925"/>
    </row>
    <row r="138" spans="2:40" ht="24.75" customHeight="1">
      <c r="B138" s="584" t="s">
        <v>929</v>
      </c>
      <c r="C138" s="585" t="s">
        <v>930</v>
      </c>
      <c r="D138" s="586" t="s">
        <v>521</v>
      </c>
      <c r="E138" s="608" t="s">
        <v>959</v>
      </c>
      <c r="F138" s="588"/>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90"/>
      <c r="AH138" s="2917"/>
      <c r="AI138" s="2920"/>
      <c r="AJ138" s="2923"/>
      <c r="AK138" s="2924"/>
    </row>
    <row r="139" spans="2:40" ht="13.5" customHeight="1">
      <c r="B139" s="2841" t="s">
        <v>938</v>
      </c>
      <c r="C139" s="2930" t="s">
        <v>939</v>
      </c>
      <c r="D139" s="591" t="str">
        <f>E$8</f>
        <v>〇〇</v>
      </c>
      <c r="E139" s="592"/>
      <c r="F139" s="593"/>
      <c r="G139" s="594"/>
      <c r="H139" s="594"/>
      <c r="I139" s="594"/>
      <c r="J139" s="594"/>
      <c r="K139" s="594"/>
      <c r="L139" s="594"/>
      <c r="M139" s="594"/>
      <c r="N139" s="594"/>
      <c r="O139" s="594"/>
      <c r="P139" s="594"/>
      <c r="Q139" s="594"/>
      <c r="R139" s="594"/>
      <c r="S139" s="594"/>
      <c r="T139" s="594"/>
      <c r="U139" s="594"/>
      <c r="V139" s="594"/>
      <c r="W139" s="594"/>
      <c r="X139" s="594"/>
      <c r="Y139" s="594"/>
      <c r="Z139" s="594"/>
      <c r="AA139" s="594"/>
      <c r="AB139" s="594"/>
      <c r="AC139" s="594"/>
      <c r="AD139" s="594"/>
      <c r="AE139" s="594"/>
      <c r="AF139" s="594"/>
      <c r="AG139" s="595"/>
      <c r="AH139" s="596">
        <f>COUNTA(F$136:AG$136)-AI139</f>
        <v>28</v>
      </c>
      <c r="AI139" s="597">
        <f>AM139+AN139</f>
        <v>0</v>
      </c>
      <c r="AJ139" s="598">
        <f>+COUNTIF(F139:AG139,"休")</f>
        <v>0</v>
      </c>
      <c r="AM139" s="586">
        <f>+COUNTIF(F139:AG139,"－")</f>
        <v>0</v>
      </c>
      <c r="AN139" s="586">
        <f t="shared" ref="AN139:AN144" si="91">+COUNTIF(F139:AG139,"外")</f>
        <v>0</v>
      </c>
    </row>
    <row r="140" spans="2:40" ht="13.5" customHeight="1">
      <c r="B140" s="2842"/>
      <c r="C140" s="2931"/>
      <c r="D140" s="599" t="str">
        <f>E$9</f>
        <v>●●</v>
      </c>
      <c r="E140" s="600"/>
      <c r="F140" s="601"/>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3"/>
      <c r="AH140" s="596">
        <f t="shared" ref="AH140:AH144" si="92">COUNTA(F$136:AG$136)-AI140</f>
        <v>28</v>
      </c>
      <c r="AI140" s="542">
        <f t="shared" ref="AI140" si="93">AM140+AN140</f>
        <v>0</v>
      </c>
      <c r="AJ140" s="604">
        <f t="shared" ref="AJ140:AJ143" si="94">+COUNTIF(F140:AG140,"休")</f>
        <v>0</v>
      </c>
      <c r="AM140" s="586">
        <f t="shared" ref="AM140:AM143" si="95">+COUNTIF(F140:AG140,"－")</f>
        <v>0</v>
      </c>
      <c r="AN140" s="586">
        <f t="shared" si="91"/>
        <v>0</v>
      </c>
    </row>
    <row r="141" spans="2:40">
      <c r="B141" s="2842"/>
      <c r="C141" s="2931"/>
      <c r="D141" s="599" t="str">
        <f>E$10</f>
        <v>△△</v>
      </c>
      <c r="E141" s="600"/>
      <c r="F141" s="601"/>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3"/>
      <c r="AH141" s="596">
        <f t="shared" si="92"/>
        <v>28</v>
      </c>
      <c r="AI141" s="542">
        <f>AM141+AN141</f>
        <v>0</v>
      </c>
      <c r="AJ141" s="604">
        <f t="shared" si="94"/>
        <v>0</v>
      </c>
      <c r="AM141" s="586">
        <f t="shared" si="95"/>
        <v>0</v>
      </c>
      <c r="AN141" s="586">
        <f t="shared" si="91"/>
        <v>0</v>
      </c>
    </row>
    <row r="142" spans="2:40">
      <c r="B142" s="2842"/>
      <c r="C142" s="2931"/>
      <c r="D142" s="599" t="str">
        <f>E$11</f>
        <v>■■</v>
      </c>
      <c r="E142" s="600"/>
      <c r="F142" s="601"/>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3"/>
      <c r="AH142" s="596">
        <f t="shared" si="92"/>
        <v>28</v>
      </c>
      <c r="AI142" s="542">
        <f t="shared" ref="AI142:AI144" si="96">AM142+AN142</f>
        <v>0</v>
      </c>
      <c r="AJ142" s="604">
        <f t="shared" si="94"/>
        <v>0</v>
      </c>
      <c r="AM142" s="586">
        <f t="shared" si="95"/>
        <v>0</v>
      </c>
      <c r="AN142" s="586">
        <f t="shared" si="91"/>
        <v>0</v>
      </c>
    </row>
    <row r="143" spans="2:40">
      <c r="B143" s="2842"/>
      <c r="C143" s="2931"/>
      <c r="D143" s="599" t="str">
        <f>E$12</f>
        <v>★★</v>
      </c>
      <c r="E143" s="600"/>
      <c r="F143" s="601"/>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3"/>
      <c r="AH143" s="596">
        <f t="shared" si="92"/>
        <v>28</v>
      </c>
      <c r="AI143" s="542">
        <f t="shared" si="96"/>
        <v>0</v>
      </c>
      <c r="AJ143" s="604">
        <f t="shared" si="94"/>
        <v>0</v>
      </c>
      <c r="AM143" s="586">
        <f t="shared" si="95"/>
        <v>0</v>
      </c>
      <c r="AN143" s="586">
        <f t="shared" si="91"/>
        <v>0</v>
      </c>
    </row>
    <row r="144" spans="2:40">
      <c r="B144" s="2843"/>
      <c r="C144" s="2932"/>
      <c r="D144" s="611"/>
      <c r="E144" s="518"/>
      <c r="F144" s="605"/>
      <c r="G144" s="606"/>
      <c r="H144" s="606"/>
      <c r="I144" s="606"/>
      <c r="J144" s="606"/>
      <c r="K144" s="606"/>
      <c r="L144" s="606"/>
      <c r="M144" s="606"/>
      <c r="N144" s="606"/>
      <c r="O144" s="606"/>
      <c r="P144" s="606"/>
      <c r="Q144" s="606"/>
      <c r="R144" s="606"/>
      <c r="S144" s="606"/>
      <c r="T144" s="606"/>
      <c r="U144" s="606"/>
      <c r="V144" s="606"/>
      <c r="W144" s="606"/>
      <c r="X144" s="606"/>
      <c r="Y144" s="606"/>
      <c r="Z144" s="606"/>
      <c r="AA144" s="606"/>
      <c r="AB144" s="606"/>
      <c r="AC144" s="606"/>
      <c r="AD144" s="606"/>
      <c r="AE144" s="606"/>
      <c r="AF144" s="606"/>
      <c r="AG144" s="607"/>
      <c r="AH144" s="596">
        <f t="shared" si="92"/>
        <v>28</v>
      </c>
      <c r="AI144" s="597">
        <f t="shared" si="96"/>
        <v>0</v>
      </c>
      <c r="AJ144" s="598">
        <f>+COUNTIF(F144:AG144,"休")</f>
        <v>0</v>
      </c>
      <c r="AM144" s="586">
        <f>+COUNTIF(F144:AG144,"－")</f>
        <v>0</v>
      </c>
      <c r="AN144" s="586">
        <f t="shared" si="91"/>
        <v>0</v>
      </c>
    </row>
    <row r="145" spans="2:40" ht="24.75" customHeight="1">
      <c r="B145" s="2841" t="s">
        <v>949</v>
      </c>
      <c r="C145" s="2930" t="s">
        <v>950</v>
      </c>
      <c r="D145" s="586" t="s">
        <v>521</v>
      </c>
      <c r="E145" s="608" t="s">
        <v>959</v>
      </c>
      <c r="F145" s="588"/>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90"/>
      <c r="AH145" s="609"/>
      <c r="AI145" s="586"/>
      <c r="AJ145" s="610"/>
    </row>
    <row r="146" spans="2:40" ht="13.5" customHeight="1">
      <c r="B146" s="2842"/>
      <c r="C146" s="2931"/>
      <c r="D146" s="611" t="str">
        <f>E$14</f>
        <v>〇〇</v>
      </c>
      <c r="E146" s="518"/>
      <c r="F146" s="593"/>
      <c r="G146" s="594"/>
      <c r="H146" s="594"/>
      <c r="I146" s="594"/>
      <c r="J146" s="594"/>
      <c r="K146" s="594"/>
      <c r="L146" s="594"/>
      <c r="M146" s="594"/>
      <c r="N146" s="594"/>
      <c r="O146" s="594"/>
      <c r="P146" s="594"/>
      <c r="Q146" s="594"/>
      <c r="R146" s="594"/>
      <c r="S146" s="594"/>
      <c r="T146" s="594"/>
      <c r="U146" s="594"/>
      <c r="V146" s="594"/>
      <c r="W146" s="594"/>
      <c r="X146" s="594"/>
      <c r="Y146" s="594"/>
      <c r="Z146" s="594"/>
      <c r="AA146" s="594"/>
      <c r="AB146" s="594"/>
      <c r="AC146" s="594"/>
      <c r="AD146" s="594"/>
      <c r="AE146" s="594"/>
      <c r="AF146" s="594"/>
      <c r="AG146" s="595"/>
      <c r="AH146" s="596">
        <f t="shared" ref="AH146:AH149" si="97">COUNTA(F$136:AG$136)-AI146</f>
        <v>28</v>
      </c>
      <c r="AI146" s="597">
        <f t="shared" ref="AI146:AI149" si="98">AM146+AN146</f>
        <v>0</v>
      </c>
      <c r="AJ146" s="598">
        <f>+COUNTIF(F146:AG146,"休")</f>
        <v>0</v>
      </c>
      <c r="AM146" s="586">
        <f>+COUNTIF(F146:AG146,"－")</f>
        <v>0</v>
      </c>
      <c r="AN146" s="586">
        <f>+COUNTIF(F146:AG146,"外")</f>
        <v>0</v>
      </c>
    </row>
    <row r="147" spans="2:40">
      <c r="B147" s="2842"/>
      <c r="C147" s="2931"/>
      <c r="D147" s="599" t="str">
        <f>E$15</f>
        <v>●●</v>
      </c>
      <c r="E147" s="600"/>
      <c r="F147" s="601"/>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3"/>
      <c r="AH147" s="596">
        <f>COUNTA(F$136:AG$136)-AI147</f>
        <v>28</v>
      </c>
      <c r="AI147" s="542">
        <f t="shared" si="98"/>
        <v>0</v>
      </c>
      <c r="AJ147" s="604">
        <f t="shared" ref="AJ147:AJ149" si="99">+COUNTIF(F147:AG147,"休")</f>
        <v>0</v>
      </c>
      <c r="AM147" s="586">
        <f t="shared" ref="AM147:AM149" si="100">+COUNTIF(F147:AG147,"－")</f>
        <v>0</v>
      </c>
      <c r="AN147" s="586">
        <f>+COUNTIF(F147:AG147,"外")</f>
        <v>0</v>
      </c>
    </row>
    <row r="148" spans="2:40">
      <c r="B148" s="2842"/>
      <c r="C148" s="2931"/>
      <c r="D148" s="599">
        <f>E$16</f>
        <v>0</v>
      </c>
      <c r="E148" s="600"/>
      <c r="F148" s="601"/>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3"/>
      <c r="AH148" s="596">
        <f t="shared" si="97"/>
        <v>28</v>
      </c>
      <c r="AI148" s="542">
        <f t="shared" si="98"/>
        <v>0</v>
      </c>
      <c r="AJ148" s="604">
        <f t="shared" si="99"/>
        <v>0</v>
      </c>
      <c r="AM148" s="586">
        <f t="shared" si="100"/>
        <v>0</v>
      </c>
      <c r="AN148" s="586">
        <f>+COUNTIF(F148:AG148,"外")</f>
        <v>0</v>
      </c>
    </row>
    <row r="149" spans="2:40">
      <c r="B149" s="2842"/>
      <c r="C149" s="2932"/>
      <c r="D149" s="611">
        <f>E$17</f>
        <v>0</v>
      </c>
      <c r="E149" s="518"/>
      <c r="F149" s="601"/>
      <c r="G149" s="612"/>
      <c r="H149" s="612"/>
      <c r="I149" s="612"/>
      <c r="J149" s="612"/>
      <c r="K149" s="612"/>
      <c r="L149" s="612"/>
      <c r="M149" s="612"/>
      <c r="N149" s="612"/>
      <c r="O149" s="612"/>
      <c r="P149" s="612"/>
      <c r="Q149" s="612"/>
      <c r="R149" s="612"/>
      <c r="S149" s="612"/>
      <c r="T149" s="612"/>
      <c r="U149" s="612"/>
      <c r="V149" s="612"/>
      <c r="W149" s="612"/>
      <c r="X149" s="612"/>
      <c r="Y149" s="612"/>
      <c r="Z149" s="612"/>
      <c r="AA149" s="612"/>
      <c r="AB149" s="612"/>
      <c r="AC149" s="612"/>
      <c r="AD149" s="612"/>
      <c r="AE149" s="612"/>
      <c r="AF149" s="612"/>
      <c r="AG149" s="595"/>
      <c r="AH149" s="596">
        <f t="shared" si="97"/>
        <v>28</v>
      </c>
      <c r="AI149" s="580">
        <f t="shared" si="98"/>
        <v>0</v>
      </c>
      <c r="AJ149" s="598">
        <f t="shared" si="99"/>
        <v>0</v>
      </c>
      <c r="AM149" s="586">
        <f t="shared" si="100"/>
        <v>0</v>
      </c>
      <c r="AN149" s="586">
        <f>+COUNTIF(F149:AG149,"外")</f>
        <v>0</v>
      </c>
    </row>
    <row r="150" spans="2:40" ht="24.75" customHeight="1">
      <c r="B150" s="2842"/>
      <c r="C150" s="2930" t="s">
        <v>953</v>
      </c>
      <c r="D150" s="586" t="s">
        <v>521</v>
      </c>
      <c r="E150" s="608" t="s">
        <v>959</v>
      </c>
      <c r="F150" s="588"/>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90"/>
      <c r="AH150" s="609"/>
      <c r="AI150" s="586"/>
      <c r="AJ150" s="610"/>
    </row>
    <row r="151" spans="2:40">
      <c r="B151" s="2842"/>
      <c r="C151" s="2931"/>
      <c r="D151" s="591" t="str">
        <f>E$18</f>
        <v>●●</v>
      </c>
      <c r="E151" s="592"/>
      <c r="F151" s="593"/>
      <c r="G151" s="594"/>
      <c r="H151" s="594"/>
      <c r="I151" s="594"/>
      <c r="J151" s="594"/>
      <c r="K151" s="594"/>
      <c r="L151" s="594"/>
      <c r="M151" s="594"/>
      <c r="N151" s="594"/>
      <c r="O151" s="594"/>
      <c r="P151" s="594"/>
      <c r="Q151" s="594"/>
      <c r="R151" s="594"/>
      <c r="S151" s="594"/>
      <c r="T151" s="594"/>
      <c r="U151" s="594"/>
      <c r="V151" s="594"/>
      <c r="W151" s="594"/>
      <c r="X151" s="594"/>
      <c r="Y151" s="594"/>
      <c r="Z151" s="594"/>
      <c r="AA151" s="594"/>
      <c r="AB151" s="594"/>
      <c r="AC151" s="594"/>
      <c r="AD151" s="594"/>
      <c r="AE151" s="594"/>
      <c r="AF151" s="594"/>
      <c r="AG151" s="613"/>
      <c r="AH151" s="596">
        <f t="shared" ref="AH151:AH154" si="101">COUNTA(F$136:AG$136)-AI151</f>
        <v>28</v>
      </c>
      <c r="AI151" s="614">
        <f t="shared" ref="AI151:AI154" si="102">AM151+AN151</f>
        <v>0</v>
      </c>
      <c r="AJ151" s="615">
        <f>+COUNTIF(F151:AG151,"休")</f>
        <v>0</v>
      </c>
      <c r="AM151" s="586">
        <f>+COUNTIF(F151:AG151,"－")</f>
        <v>0</v>
      </c>
      <c r="AN151" s="586">
        <f>+COUNTIF(F151:AG151,"外")</f>
        <v>0</v>
      </c>
    </row>
    <row r="152" spans="2:40">
      <c r="B152" s="2842"/>
      <c r="C152" s="2931"/>
      <c r="D152" s="599">
        <f>E$19</f>
        <v>0</v>
      </c>
      <c r="E152" s="600"/>
      <c r="F152" s="601"/>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3"/>
      <c r="AH152" s="596">
        <f t="shared" si="101"/>
        <v>28</v>
      </c>
      <c r="AI152" s="542">
        <f t="shared" si="102"/>
        <v>0</v>
      </c>
      <c r="AJ152" s="604">
        <f t="shared" ref="AJ152:AJ154" si="103">+COUNTIF(F152:AG152,"休")</f>
        <v>0</v>
      </c>
      <c r="AM152" s="586">
        <f t="shared" ref="AM152:AM154" si="104">+COUNTIF(F152:AG152,"－")</f>
        <v>0</v>
      </c>
      <c r="AN152" s="586">
        <f>+COUNTIF(F152:AG152,"外")</f>
        <v>0</v>
      </c>
    </row>
    <row r="153" spans="2:40">
      <c r="B153" s="2842"/>
      <c r="C153" s="2931"/>
      <c r="D153" s="599">
        <f>E$20</f>
        <v>0</v>
      </c>
      <c r="E153" s="600"/>
      <c r="F153" s="601"/>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3"/>
      <c r="AH153" s="596">
        <f t="shared" si="101"/>
        <v>28</v>
      </c>
      <c r="AI153" s="542">
        <f t="shared" si="102"/>
        <v>0</v>
      </c>
      <c r="AJ153" s="604">
        <f t="shared" si="103"/>
        <v>0</v>
      </c>
      <c r="AM153" s="586">
        <f t="shared" si="104"/>
        <v>0</v>
      </c>
      <c r="AN153" s="586">
        <f>+COUNTIF(F153:AG153,"外")</f>
        <v>0</v>
      </c>
    </row>
    <row r="154" spans="2:40">
      <c r="B154" s="2843"/>
      <c r="C154" s="2932"/>
      <c r="D154" s="616">
        <f>E$21</f>
        <v>0</v>
      </c>
      <c r="E154" s="626"/>
      <c r="F154" s="618"/>
      <c r="G154" s="619"/>
      <c r="H154" s="619"/>
      <c r="I154" s="619"/>
      <c r="J154" s="619"/>
      <c r="K154" s="619"/>
      <c r="L154" s="619"/>
      <c r="M154" s="619"/>
      <c r="N154" s="619"/>
      <c r="O154" s="619"/>
      <c r="P154" s="619"/>
      <c r="Q154" s="619"/>
      <c r="R154" s="619"/>
      <c r="S154" s="619"/>
      <c r="T154" s="619"/>
      <c r="U154" s="619"/>
      <c r="V154" s="619"/>
      <c r="W154" s="619"/>
      <c r="X154" s="619"/>
      <c r="Y154" s="619"/>
      <c r="Z154" s="619"/>
      <c r="AA154" s="619"/>
      <c r="AB154" s="619"/>
      <c r="AC154" s="619"/>
      <c r="AD154" s="619"/>
      <c r="AE154" s="619"/>
      <c r="AF154" s="619"/>
      <c r="AG154" s="620"/>
      <c r="AH154" s="621">
        <f t="shared" si="101"/>
        <v>28</v>
      </c>
      <c r="AI154" s="617">
        <f t="shared" si="102"/>
        <v>0</v>
      </c>
      <c r="AJ154" s="622">
        <f t="shared" si="103"/>
        <v>0</v>
      </c>
      <c r="AM154" s="586">
        <f t="shared" si="104"/>
        <v>0</v>
      </c>
      <c r="AN154" s="586">
        <f>+COUNTIF(F154:AG154,"外")</f>
        <v>0</v>
      </c>
    </row>
    <row r="155" spans="2:40">
      <c r="F155" s="533"/>
      <c r="G155" s="533"/>
      <c r="H155" s="533"/>
      <c r="I155" s="533"/>
      <c r="J155" s="533"/>
      <c r="K155" s="533"/>
      <c r="L155" s="533"/>
      <c r="M155" s="533"/>
      <c r="N155" s="533"/>
      <c r="O155" s="533"/>
      <c r="P155" s="533"/>
      <c r="Q155" s="533"/>
      <c r="R155" s="533"/>
      <c r="S155" s="533"/>
      <c r="T155" s="533"/>
      <c r="U155" s="533"/>
      <c r="V155" s="533"/>
      <c r="W155" s="533"/>
      <c r="X155" s="533"/>
      <c r="Y155" s="533"/>
      <c r="Z155" s="533"/>
      <c r="AA155" s="533"/>
      <c r="AB155" s="533"/>
      <c r="AC155" s="533"/>
      <c r="AD155" s="533"/>
      <c r="AE155" s="533"/>
      <c r="AF155" s="533"/>
      <c r="AG155" s="533"/>
    </row>
    <row r="156" spans="2:40" ht="13.5" customHeight="1">
      <c r="B156" s="573"/>
      <c r="C156" s="574"/>
      <c r="D156" s="575"/>
      <c r="E156" s="519" t="s">
        <v>910</v>
      </c>
      <c r="F156" s="520">
        <f>+AG136+1</f>
        <v>44547</v>
      </c>
      <c r="G156" s="521">
        <f>+F156+1</f>
        <v>44548</v>
      </c>
      <c r="H156" s="521">
        <f t="shared" ref="H156:AC156" si="105">+G156+1</f>
        <v>44549</v>
      </c>
      <c r="I156" s="521">
        <f t="shared" si="105"/>
        <v>44550</v>
      </c>
      <c r="J156" s="521">
        <f t="shared" si="105"/>
        <v>44551</v>
      </c>
      <c r="K156" s="521">
        <f t="shared" si="105"/>
        <v>44552</v>
      </c>
      <c r="L156" s="521">
        <f t="shared" si="105"/>
        <v>44553</v>
      </c>
      <c r="M156" s="521">
        <f t="shared" si="105"/>
        <v>44554</v>
      </c>
      <c r="N156" s="521">
        <f t="shared" si="105"/>
        <v>44555</v>
      </c>
      <c r="O156" s="521">
        <f t="shared" si="105"/>
        <v>44556</v>
      </c>
      <c r="P156" s="521">
        <f t="shared" si="105"/>
        <v>44557</v>
      </c>
      <c r="Q156" s="521">
        <f t="shared" si="105"/>
        <v>44558</v>
      </c>
      <c r="R156" s="521">
        <f t="shared" si="105"/>
        <v>44559</v>
      </c>
      <c r="S156" s="521">
        <f t="shared" si="105"/>
        <v>44560</v>
      </c>
      <c r="T156" s="521">
        <f t="shared" si="105"/>
        <v>44561</v>
      </c>
      <c r="U156" s="521">
        <f t="shared" si="105"/>
        <v>44562</v>
      </c>
      <c r="V156" s="521">
        <f t="shared" si="105"/>
        <v>44563</v>
      </c>
      <c r="W156" s="521">
        <f t="shared" si="105"/>
        <v>44564</v>
      </c>
      <c r="X156" s="521">
        <f t="shared" si="105"/>
        <v>44565</v>
      </c>
      <c r="Y156" s="521">
        <f t="shared" si="105"/>
        <v>44566</v>
      </c>
      <c r="Z156" s="521">
        <f>+Y156+1</f>
        <v>44567</v>
      </c>
      <c r="AA156" s="521">
        <f t="shared" si="105"/>
        <v>44568</v>
      </c>
      <c r="AB156" s="521">
        <f t="shared" si="105"/>
        <v>44569</v>
      </c>
      <c r="AC156" s="521">
        <f t="shared" si="105"/>
        <v>44570</v>
      </c>
      <c r="AD156" s="521">
        <f>+AC156+1</f>
        <v>44571</v>
      </c>
      <c r="AE156" s="521">
        <f t="shared" ref="AE156:AG156" si="106">+AD156+1</f>
        <v>44572</v>
      </c>
      <c r="AF156" s="521">
        <f t="shared" si="106"/>
        <v>44573</v>
      </c>
      <c r="AG156" s="623">
        <f t="shared" si="106"/>
        <v>44574</v>
      </c>
      <c r="AH156" s="2915" t="s">
        <v>955</v>
      </c>
      <c r="AI156" s="2918" t="s">
        <v>956</v>
      </c>
      <c r="AJ156" s="2921" t="s">
        <v>931</v>
      </c>
      <c r="AK156" s="2924"/>
      <c r="AM156" s="2925" t="s">
        <v>957</v>
      </c>
      <c r="AN156" s="2925" t="s">
        <v>958</v>
      </c>
    </row>
    <row r="157" spans="2:40">
      <c r="B157" s="577"/>
      <c r="C157" s="578"/>
      <c r="D157" s="579"/>
      <c r="E157" s="542" t="s">
        <v>911</v>
      </c>
      <c r="F157" s="543" t="str">
        <f>TEXT(WEEKDAY(+F156),"aaa")</f>
        <v>金</v>
      </c>
      <c r="G157" s="544" t="str">
        <f t="shared" ref="G157:AG157" si="107">TEXT(WEEKDAY(+G156),"aaa")</f>
        <v>土</v>
      </c>
      <c r="H157" s="544" t="str">
        <f t="shared" si="107"/>
        <v>日</v>
      </c>
      <c r="I157" s="544" t="str">
        <f t="shared" si="107"/>
        <v>月</v>
      </c>
      <c r="J157" s="544" t="str">
        <f t="shared" si="107"/>
        <v>火</v>
      </c>
      <c r="K157" s="544" t="str">
        <f t="shared" si="107"/>
        <v>水</v>
      </c>
      <c r="L157" s="544" t="str">
        <f t="shared" si="107"/>
        <v>木</v>
      </c>
      <c r="M157" s="544" t="str">
        <f t="shared" si="107"/>
        <v>金</v>
      </c>
      <c r="N157" s="544" t="str">
        <f t="shared" si="107"/>
        <v>土</v>
      </c>
      <c r="O157" s="544" t="str">
        <f t="shared" si="107"/>
        <v>日</v>
      </c>
      <c r="P157" s="544" t="str">
        <f t="shared" si="107"/>
        <v>月</v>
      </c>
      <c r="Q157" s="544" t="str">
        <f t="shared" si="107"/>
        <v>火</v>
      </c>
      <c r="R157" s="544" t="str">
        <f t="shared" si="107"/>
        <v>水</v>
      </c>
      <c r="S157" s="544" t="str">
        <f t="shared" si="107"/>
        <v>木</v>
      </c>
      <c r="T157" s="544" t="str">
        <f t="shared" si="107"/>
        <v>金</v>
      </c>
      <c r="U157" s="544" t="str">
        <f t="shared" si="107"/>
        <v>土</v>
      </c>
      <c r="V157" s="544" t="str">
        <f t="shared" si="107"/>
        <v>日</v>
      </c>
      <c r="W157" s="544" t="str">
        <f t="shared" si="107"/>
        <v>月</v>
      </c>
      <c r="X157" s="544" t="str">
        <f t="shared" si="107"/>
        <v>火</v>
      </c>
      <c r="Y157" s="544" t="str">
        <f t="shared" si="107"/>
        <v>水</v>
      </c>
      <c r="Z157" s="544" t="str">
        <f t="shared" si="107"/>
        <v>木</v>
      </c>
      <c r="AA157" s="544" t="str">
        <f t="shared" si="107"/>
        <v>金</v>
      </c>
      <c r="AB157" s="544" t="str">
        <f t="shared" si="107"/>
        <v>土</v>
      </c>
      <c r="AC157" s="544" t="str">
        <f t="shared" si="107"/>
        <v>日</v>
      </c>
      <c r="AD157" s="544" t="str">
        <f t="shared" si="107"/>
        <v>月</v>
      </c>
      <c r="AE157" s="544" t="str">
        <f t="shared" si="107"/>
        <v>火</v>
      </c>
      <c r="AF157" s="544" t="str">
        <f t="shared" si="107"/>
        <v>水</v>
      </c>
      <c r="AG157" s="544" t="str">
        <f t="shared" si="107"/>
        <v>木</v>
      </c>
      <c r="AH157" s="2916"/>
      <c r="AI157" s="2919"/>
      <c r="AJ157" s="2922"/>
      <c r="AK157" s="2924"/>
      <c r="AM157" s="2925"/>
      <c r="AN157" s="2925"/>
    </row>
    <row r="158" spans="2:40" ht="24.75" customHeight="1">
      <c r="B158" s="584" t="s">
        <v>929</v>
      </c>
      <c r="C158" s="585" t="s">
        <v>930</v>
      </c>
      <c r="D158" s="586" t="s">
        <v>521</v>
      </c>
      <c r="E158" s="608" t="s">
        <v>959</v>
      </c>
      <c r="F158" s="588"/>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90"/>
      <c r="AH158" s="2917"/>
      <c r="AI158" s="2920"/>
      <c r="AJ158" s="2923"/>
      <c r="AK158" s="2924"/>
    </row>
    <row r="159" spans="2:40" ht="13.5" customHeight="1">
      <c r="B159" s="2841" t="s">
        <v>938</v>
      </c>
      <c r="C159" s="2930" t="s">
        <v>939</v>
      </c>
      <c r="D159" s="591" t="str">
        <f>E$8</f>
        <v>〇〇</v>
      </c>
      <c r="E159" s="592"/>
      <c r="F159" s="593"/>
      <c r="G159" s="594"/>
      <c r="H159" s="594"/>
      <c r="I159" s="594"/>
      <c r="J159" s="594"/>
      <c r="K159" s="594"/>
      <c r="L159" s="594"/>
      <c r="M159" s="594"/>
      <c r="N159" s="594"/>
      <c r="O159" s="594"/>
      <c r="P159" s="594"/>
      <c r="Q159" s="594"/>
      <c r="R159" s="594"/>
      <c r="S159" s="594"/>
      <c r="T159" s="594"/>
      <c r="U159" s="594"/>
      <c r="V159" s="594"/>
      <c r="W159" s="594"/>
      <c r="X159" s="594"/>
      <c r="Y159" s="594"/>
      <c r="Z159" s="594"/>
      <c r="AA159" s="594"/>
      <c r="AB159" s="594"/>
      <c r="AC159" s="594"/>
      <c r="AD159" s="594"/>
      <c r="AE159" s="594"/>
      <c r="AF159" s="594"/>
      <c r="AG159" s="595"/>
      <c r="AH159" s="596">
        <f>COUNTA(F$156:AG$156)-AI159</f>
        <v>28</v>
      </c>
      <c r="AI159" s="597">
        <f>AM159+AN159</f>
        <v>0</v>
      </c>
      <c r="AJ159" s="598">
        <f>+COUNTIF(F159:AG159,"休")</f>
        <v>0</v>
      </c>
      <c r="AM159" s="586">
        <f>+COUNTIF(F159:AG159,"－")</f>
        <v>0</v>
      </c>
      <c r="AN159" s="586">
        <f t="shared" ref="AN159:AN164" si="108">+COUNTIF(F159:AG159,"外")</f>
        <v>0</v>
      </c>
    </row>
    <row r="160" spans="2:40" ht="13.5" customHeight="1">
      <c r="B160" s="2842"/>
      <c r="C160" s="2931"/>
      <c r="D160" s="599" t="str">
        <f>E$9</f>
        <v>●●</v>
      </c>
      <c r="E160" s="600"/>
      <c r="F160" s="601"/>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3"/>
      <c r="AH160" s="596">
        <f>COUNTA(F$156:AG$156)-AI160</f>
        <v>28</v>
      </c>
      <c r="AI160" s="542">
        <f t="shared" ref="AI160" si="109">AM160+AN160</f>
        <v>0</v>
      </c>
      <c r="AJ160" s="604">
        <f t="shared" ref="AJ160:AJ163" si="110">+COUNTIF(F160:AG160,"休")</f>
        <v>0</v>
      </c>
      <c r="AM160" s="586">
        <f t="shared" ref="AM160:AM163" si="111">+COUNTIF(F160:AG160,"－")</f>
        <v>0</v>
      </c>
      <c r="AN160" s="586">
        <f t="shared" si="108"/>
        <v>0</v>
      </c>
    </row>
    <row r="161" spans="2:40">
      <c r="B161" s="2842"/>
      <c r="C161" s="2931"/>
      <c r="D161" s="599" t="str">
        <f>E$10</f>
        <v>△△</v>
      </c>
      <c r="E161" s="600"/>
      <c r="F161" s="601"/>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3"/>
      <c r="AH161" s="596">
        <f t="shared" ref="AH161:AH162" si="112">COUNTA(F$156:AG$156)-AI161</f>
        <v>28</v>
      </c>
      <c r="AI161" s="542">
        <f>AM161+AN161</f>
        <v>0</v>
      </c>
      <c r="AJ161" s="604">
        <f t="shared" si="110"/>
        <v>0</v>
      </c>
      <c r="AM161" s="586">
        <f t="shared" si="111"/>
        <v>0</v>
      </c>
      <c r="AN161" s="586">
        <f t="shared" si="108"/>
        <v>0</v>
      </c>
    </row>
    <row r="162" spans="2:40">
      <c r="B162" s="2842"/>
      <c r="C162" s="2931"/>
      <c r="D162" s="599" t="str">
        <f>E$11</f>
        <v>■■</v>
      </c>
      <c r="E162" s="600"/>
      <c r="F162" s="601"/>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3"/>
      <c r="AH162" s="596">
        <f t="shared" si="112"/>
        <v>28</v>
      </c>
      <c r="AI162" s="542">
        <f t="shared" ref="AI162:AI164" si="113">AM162+AN162</f>
        <v>0</v>
      </c>
      <c r="AJ162" s="604">
        <f t="shared" si="110"/>
        <v>0</v>
      </c>
      <c r="AM162" s="586">
        <f t="shared" si="111"/>
        <v>0</v>
      </c>
      <c r="AN162" s="586">
        <f t="shared" si="108"/>
        <v>0</v>
      </c>
    </row>
    <row r="163" spans="2:40">
      <c r="B163" s="2842"/>
      <c r="C163" s="2931"/>
      <c r="D163" s="599" t="str">
        <f>E$12</f>
        <v>★★</v>
      </c>
      <c r="E163" s="600"/>
      <c r="F163" s="601"/>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3"/>
      <c r="AH163" s="596">
        <f>COUNTA(F$156:AG$156)-AI163</f>
        <v>28</v>
      </c>
      <c r="AI163" s="542">
        <f t="shared" si="113"/>
        <v>0</v>
      </c>
      <c r="AJ163" s="604">
        <f t="shared" si="110"/>
        <v>0</v>
      </c>
      <c r="AM163" s="586">
        <f t="shared" si="111"/>
        <v>0</v>
      </c>
      <c r="AN163" s="586">
        <f t="shared" si="108"/>
        <v>0</v>
      </c>
    </row>
    <row r="164" spans="2:40">
      <c r="B164" s="2843"/>
      <c r="C164" s="2932"/>
      <c r="D164" s="611"/>
      <c r="E164" s="518"/>
      <c r="F164" s="605"/>
      <c r="G164" s="606"/>
      <c r="H164" s="606"/>
      <c r="I164" s="606"/>
      <c r="J164" s="606"/>
      <c r="K164" s="606"/>
      <c r="L164" s="606"/>
      <c r="M164" s="606"/>
      <c r="N164" s="606"/>
      <c r="O164" s="606"/>
      <c r="P164" s="606"/>
      <c r="Q164" s="606"/>
      <c r="R164" s="606"/>
      <c r="S164" s="606"/>
      <c r="T164" s="606"/>
      <c r="U164" s="606"/>
      <c r="V164" s="606"/>
      <c r="W164" s="606"/>
      <c r="X164" s="606"/>
      <c r="Y164" s="606"/>
      <c r="Z164" s="606"/>
      <c r="AA164" s="606"/>
      <c r="AB164" s="606"/>
      <c r="AC164" s="606"/>
      <c r="AD164" s="606"/>
      <c r="AE164" s="606"/>
      <c r="AF164" s="606"/>
      <c r="AG164" s="607"/>
      <c r="AH164" s="596">
        <f>COUNTA(F$156:AG$156)-AI164</f>
        <v>28</v>
      </c>
      <c r="AI164" s="597">
        <f t="shared" si="113"/>
        <v>0</v>
      </c>
      <c r="AJ164" s="598">
        <f>+COUNTIF(F164:AG164,"休")</f>
        <v>0</v>
      </c>
      <c r="AM164" s="586">
        <f>+COUNTIF(F164:AG164,"－")</f>
        <v>0</v>
      </c>
      <c r="AN164" s="586">
        <f t="shared" si="108"/>
        <v>0</v>
      </c>
    </row>
    <row r="165" spans="2:40" ht="24.75" customHeight="1">
      <c r="B165" s="2841" t="s">
        <v>949</v>
      </c>
      <c r="C165" s="2930" t="s">
        <v>950</v>
      </c>
      <c r="D165" s="586" t="s">
        <v>521</v>
      </c>
      <c r="E165" s="608" t="s">
        <v>959</v>
      </c>
      <c r="F165" s="588"/>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90"/>
      <c r="AH165" s="609"/>
      <c r="AI165" s="586"/>
      <c r="AJ165" s="610"/>
    </row>
    <row r="166" spans="2:40" ht="13.5" customHeight="1">
      <c r="B166" s="2842"/>
      <c r="C166" s="2931"/>
      <c r="D166" s="611" t="str">
        <f>E$14</f>
        <v>〇〇</v>
      </c>
      <c r="E166" s="518"/>
      <c r="F166" s="593"/>
      <c r="G166" s="594"/>
      <c r="H166" s="594"/>
      <c r="I166" s="594"/>
      <c r="J166" s="594"/>
      <c r="K166" s="594"/>
      <c r="L166" s="594"/>
      <c r="M166" s="594"/>
      <c r="N166" s="594"/>
      <c r="O166" s="594"/>
      <c r="P166" s="594"/>
      <c r="Q166" s="594"/>
      <c r="R166" s="594"/>
      <c r="S166" s="594"/>
      <c r="T166" s="594"/>
      <c r="U166" s="594"/>
      <c r="V166" s="594"/>
      <c r="W166" s="594"/>
      <c r="X166" s="594"/>
      <c r="Y166" s="594"/>
      <c r="Z166" s="594"/>
      <c r="AA166" s="594"/>
      <c r="AB166" s="594"/>
      <c r="AC166" s="594"/>
      <c r="AD166" s="594"/>
      <c r="AE166" s="594"/>
      <c r="AF166" s="594"/>
      <c r="AG166" s="595"/>
      <c r="AH166" s="596">
        <f>COUNTA(F$156:AG$156)-AI166</f>
        <v>28</v>
      </c>
      <c r="AI166" s="597">
        <f t="shared" ref="AI166:AI169" si="114">AM166+AN166</f>
        <v>0</v>
      </c>
      <c r="AJ166" s="598">
        <f>+COUNTIF(F166:AG166,"休")</f>
        <v>0</v>
      </c>
      <c r="AM166" s="586">
        <f>+COUNTIF(F166:AG166,"－")</f>
        <v>0</v>
      </c>
      <c r="AN166" s="586">
        <f>+COUNTIF(F166:AG166,"外")</f>
        <v>0</v>
      </c>
    </row>
    <row r="167" spans="2:40">
      <c r="B167" s="2842"/>
      <c r="C167" s="2931"/>
      <c r="D167" s="599" t="str">
        <f>E$15</f>
        <v>●●</v>
      </c>
      <c r="E167" s="600"/>
      <c r="F167" s="601"/>
      <c r="G167" s="602"/>
      <c r="H167" s="602"/>
      <c r="I167" s="602"/>
      <c r="J167" s="602"/>
      <c r="K167" s="602"/>
      <c r="L167" s="602"/>
      <c r="M167" s="602"/>
      <c r="N167" s="602"/>
      <c r="O167" s="602"/>
      <c r="P167" s="602"/>
      <c r="Q167" s="602"/>
      <c r="R167" s="602"/>
      <c r="S167" s="602"/>
      <c r="T167" s="602"/>
      <c r="U167" s="602"/>
      <c r="V167" s="602"/>
      <c r="W167" s="602"/>
      <c r="X167" s="602"/>
      <c r="Y167" s="602"/>
      <c r="Z167" s="602"/>
      <c r="AA167" s="602"/>
      <c r="AB167" s="602"/>
      <c r="AC167" s="602"/>
      <c r="AD167" s="602"/>
      <c r="AE167" s="602"/>
      <c r="AF167" s="602"/>
      <c r="AG167" s="603"/>
      <c r="AH167" s="596">
        <f>COUNTA(F$156:AG$156)-AI167</f>
        <v>28</v>
      </c>
      <c r="AI167" s="542">
        <f t="shared" si="114"/>
        <v>0</v>
      </c>
      <c r="AJ167" s="604">
        <f t="shared" ref="AJ167:AJ169" si="115">+COUNTIF(F167:AG167,"休")</f>
        <v>0</v>
      </c>
      <c r="AM167" s="586">
        <f t="shared" ref="AM167:AM169" si="116">+COUNTIF(F167:AG167,"－")</f>
        <v>0</v>
      </c>
      <c r="AN167" s="586">
        <f>+COUNTIF(F167:AG167,"外")</f>
        <v>0</v>
      </c>
    </row>
    <row r="168" spans="2:40">
      <c r="B168" s="2842"/>
      <c r="C168" s="2931"/>
      <c r="D168" s="599">
        <f>E$16</f>
        <v>0</v>
      </c>
      <c r="E168" s="600"/>
      <c r="F168" s="601"/>
      <c r="G168" s="602"/>
      <c r="H168" s="602"/>
      <c r="I168" s="602"/>
      <c r="J168" s="602"/>
      <c r="K168" s="602"/>
      <c r="L168" s="602"/>
      <c r="M168" s="602"/>
      <c r="N168" s="602"/>
      <c r="O168" s="602"/>
      <c r="P168" s="602"/>
      <c r="Q168" s="602"/>
      <c r="R168" s="602"/>
      <c r="S168" s="602"/>
      <c r="T168" s="602"/>
      <c r="U168" s="602"/>
      <c r="V168" s="602"/>
      <c r="W168" s="602"/>
      <c r="X168" s="602"/>
      <c r="Y168" s="602"/>
      <c r="Z168" s="602"/>
      <c r="AA168" s="602"/>
      <c r="AB168" s="602"/>
      <c r="AC168" s="602"/>
      <c r="AD168" s="602"/>
      <c r="AE168" s="602"/>
      <c r="AF168" s="602"/>
      <c r="AG168" s="603"/>
      <c r="AH168" s="596">
        <f t="shared" ref="AH168:AH169" si="117">COUNTA(F$156:AG$156)-AI168</f>
        <v>28</v>
      </c>
      <c r="AI168" s="542">
        <f t="shared" si="114"/>
        <v>0</v>
      </c>
      <c r="AJ168" s="604">
        <f t="shared" si="115"/>
        <v>0</v>
      </c>
      <c r="AM168" s="586">
        <f t="shared" si="116"/>
        <v>0</v>
      </c>
      <c r="AN168" s="586">
        <f>+COUNTIF(F168:AG168,"外")</f>
        <v>0</v>
      </c>
    </row>
    <row r="169" spans="2:40">
      <c r="B169" s="2842"/>
      <c r="C169" s="2932"/>
      <c r="D169" s="611">
        <f>E$17</f>
        <v>0</v>
      </c>
      <c r="E169" s="518"/>
      <c r="F169" s="601"/>
      <c r="G169" s="612"/>
      <c r="H169" s="612"/>
      <c r="I169" s="612"/>
      <c r="J169" s="612"/>
      <c r="K169" s="612"/>
      <c r="L169" s="612"/>
      <c r="M169" s="612"/>
      <c r="N169" s="612"/>
      <c r="O169" s="612"/>
      <c r="P169" s="612"/>
      <c r="Q169" s="612"/>
      <c r="R169" s="612"/>
      <c r="S169" s="612"/>
      <c r="T169" s="612"/>
      <c r="U169" s="612"/>
      <c r="V169" s="612"/>
      <c r="W169" s="612"/>
      <c r="X169" s="612"/>
      <c r="Y169" s="612"/>
      <c r="Z169" s="612"/>
      <c r="AA169" s="612"/>
      <c r="AB169" s="612"/>
      <c r="AC169" s="612"/>
      <c r="AD169" s="612"/>
      <c r="AE169" s="612"/>
      <c r="AF169" s="612"/>
      <c r="AG169" s="595"/>
      <c r="AH169" s="596">
        <f t="shared" si="117"/>
        <v>28</v>
      </c>
      <c r="AI169" s="580">
        <f t="shared" si="114"/>
        <v>0</v>
      </c>
      <c r="AJ169" s="598">
        <f t="shared" si="115"/>
        <v>0</v>
      </c>
      <c r="AM169" s="586">
        <f t="shared" si="116"/>
        <v>0</v>
      </c>
      <c r="AN169" s="586">
        <f>+COUNTIF(F169:AG169,"外")</f>
        <v>0</v>
      </c>
    </row>
    <row r="170" spans="2:40" ht="24.75" customHeight="1">
      <c r="B170" s="2842"/>
      <c r="C170" s="2930" t="s">
        <v>953</v>
      </c>
      <c r="D170" s="586" t="s">
        <v>521</v>
      </c>
      <c r="E170" s="608" t="s">
        <v>959</v>
      </c>
      <c r="F170" s="588"/>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90"/>
      <c r="AH170" s="609"/>
      <c r="AI170" s="586"/>
      <c r="AJ170" s="610"/>
    </row>
    <row r="171" spans="2:40">
      <c r="B171" s="2842"/>
      <c r="C171" s="2931"/>
      <c r="D171" s="591" t="str">
        <f>E$18</f>
        <v>●●</v>
      </c>
      <c r="E171" s="592"/>
      <c r="F171" s="593"/>
      <c r="G171" s="594"/>
      <c r="H171" s="594"/>
      <c r="I171" s="594"/>
      <c r="J171" s="594"/>
      <c r="K171" s="594"/>
      <c r="L171" s="594"/>
      <c r="M171" s="594"/>
      <c r="N171" s="594"/>
      <c r="O171" s="594"/>
      <c r="P171" s="594"/>
      <c r="Q171" s="594"/>
      <c r="R171" s="594"/>
      <c r="S171" s="594"/>
      <c r="T171" s="594"/>
      <c r="U171" s="594"/>
      <c r="V171" s="594"/>
      <c r="W171" s="594"/>
      <c r="X171" s="594"/>
      <c r="Y171" s="594"/>
      <c r="Z171" s="594"/>
      <c r="AA171" s="594"/>
      <c r="AB171" s="594"/>
      <c r="AC171" s="594"/>
      <c r="AD171" s="594"/>
      <c r="AE171" s="594"/>
      <c r="AF171" s="594"/>
      <c r="AG171" s="613"/>
      <c r="AH171" s="596">
        <f>COUNTA(F$156:AG$156)-AI171</f>
        <v>28</v>
      </c>
      <c r="AI171" s="614">
        <f t="shared" ref="AI171:AI174" si="118">AM171+AN171</f>
        <v>0</v>
      </c>
      <c r="AJ171" s="615">
        <f>+COUNTIF(F171:AG171,"休")</f>
        <v>0</v>
      </c>
      <c r="AM171" s="586">
        <f>+COUNTIF(F171:AG171,"－")</f>
        <v>0</v>
      </c>
      <c r="AN171" s="586">
        <f>+COUNTIF(F171:AG171,"外")</f>
        <v>0</v>
      </c>
    </row>
    <row r="172" spans="2:40">
      <c r="B172" s="2842"/>
      <c r="C172" s="2931"/>
      <c r="D172" s="599">
        <f>E$19</f>
        <v>0</v>
      </c>
      <c r="E172" s="600"/>
      <c r="F172" s="601"/>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3"/>
      <c r="AH172" s="596">
        <f>COUNTA(F$156:AG$156)-AI172</f>
        <v>28</v>
      </c>
      <c r="AI172" s="542">
        <f t="shared" si="118"/>
        <v>0</v>
      </c>
      <c r="AJ172" s="604">
        <f t="shared" ref="AJ172:AJ174" si="119">+COUNTIF(F172:AG172,"休")</f>
        <v>0</v>
      </c>
      <c r="AM172" s="586">
        <f t="shared" ref="AM172:AM174" si="120">+COUNTIF(F172:AG172,"－")</f>
        <v>0</v>
      </c>
      <c r="AN172" s="586">
        <f>+COUNTIF(F172:AG172,"外")</f>
        <v>0</v>
      </c>
    </row>
    <row r="173" spans="2:40">
      <c r="B173" s="2842"/>
      <c r="C173" s="2931"/>
      <c r="D173" s="599">
        <f>E$20</f>
        <v>0</v>
      </c>
      <c r="E173" s="600"/>
      <c r="F173" s="601"/>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3"/>
      <c r="AH173" s="596">
        <f t="shared" ref="AH173:AH174" si="121">COUNTA(F$156:AG$156)-AI173</f>
        <v>28</v>
      </c>
      <c r="AI173" s="542">
        <f t="shared" si="118"/>
        <v>0</v>
      </c>
      <c r="AJ173" s="604">
        <f t="shared" si="119"/>
        <v>0</v>
      </c>
      <c r="AM173" s="586">
        <f t="shared" si="120"/>
        <v>0</v>
      </c>
      <c r="AN173" s="586">
        <f>+COUNTIF(F173:AG173,"外")</f>
        <v>0</v>
      </c>
    </row>
    <row r="174" spans="2:40">
      <c r="B174" s="2843"/>
      <c r="C174" s="2932"/>
      <c r="D174" s="616">
        <f>E$21</f>
        <v>0</v>
      </c>
      <c r="E174" s="626"/>
      <c r="F174" s="618"/>
      <c r="G174" s="619"/>
      <c r="H174" s="619"/>
      <c r="I174" s="619"/>
      <c r="J174" s="619"/>
      <c r="K174" s="619"/>
      <c r="L174" s="619"/>
      <c r="M174" s="619"/>
      <c r="N174" s="619"/>
      <c r="O174" s="619"/>
      <c r="P174" s="619"/>
      <c r="Q174" s="619"/>
      <c r="R174" s="619"/>
      <c r="S174" s="619"/>
      <c r="T174" s="619"/>
      <c r="U174" s="619"/>
      <c r="V174" s="619"/>
      <c r="W174" s="619"/>
      <c r="X174" s="619"/>
      <c r="Y174" s="619"/>
      <c r="Z174" s="619"/>
      <c r="AA174" s="619"/>
      <c r="AB174" s="619"/>
      <c r="AC174" s="619"/>
      <c r="AD174" s="619"/>
      <c r="AE174" s="619"/>
      <c r="AF174" s="619"/>
      <c r="AG174" s="620"/>
      <c r="AH174" s="621">
        <f t="shared" si="121"/>
        <v>28</v>
      </c>
      <c r="AI174" s="617">
        <f t="shared" si="118"/>
        <v>0</v>
      </c>
      <c r="AJ174" s="622">
        <f t="shared" si="119"/>
        <v>0</v>
      </c>
      <c r="AM174" s="586">
        <f t="shared" si="120"/>
        <v>0</v>
      </c>
      <c r="AN174" s="586">
        <f>+COUNTIF(F174:AG174,"外")</f>
        <v>0</v>
      </c>
    </row>
    <row r="175" spans="2:40" ht="12.75" customHeight="1">
      <c r="B175" s="531"/>
      <c r="C175" s="531"/>
      <c r="D175" s="531"/>
      <c r="E175" s="518"/>
      <c r="F175" s="518"/>
      <c r="G175" s="635"/>
      <c r="H175" s="635"/>
      <c r="I175" s="635"/>
      <c r="J175" s="635"/>
      <c r="K175" s="635"/>
      <c r="L175" s="635"/>
      <c r="M175" s="635"/>
      <c r="N175" s="635"/>
      <c r="O175" s="635"/>
      <c r="P175" s="635"/>
      <c r="Q175" s="635"/>
      <c r="R175" s="635"/>
      <c r="S175" s="635"/>
      <c r="T175" s="635"/>
      <c r="U175" s="635"/>
      <c r="V175" s="635"/>
      <c r="W175" s="635"/>
      <c r="X175" s="635"/>
      <c r="Y175" s="635"/>
      <c r="Z175" s="635"/>
      <c r="AA175" s="635"/>
      <c r="AB175" s="635"/>
      <c r="AC175" s="635"/>
      <c r="AD175" s="635"/>
      <c r="AE175" s="635"/>
      <c r="AF175" s="635"/>
      <c r="AG175" s="635"/>
      <c r="AH175" s="531"/>
      <c r="AI175" s="531"/>
      <c r="AJ175" s="531"/>
    </row>
    <row r="176" spans="2:40" ht="6" customHeight="1">
      <c r="B176" s="531"/>
      <c r="C176" s="531"/>
      <c r="D176" s="531"/>
      <c r="E176" s="518"/>
      <c r="F176" s="518"/>
      <c r="G176" s="635"/>
      <c r="H176" s="635"/>
      <c r="I176" s="635"/>
      <c r="J176" s="635"/>
      <c r="K176" s="635"/>
      <c r="L176" s="635"/>
      <c r="M176" s="635"/>
      <c r="N176" s="635"/>
      <c r="O176" s="635"/>
      <c r="P176" s="635"/>
      <c r="Q176" s="635"/>
      <c r="R176" s="635"/>
      <c r="S176" s="635"/>
      <c r="T176" s="635"/>
      <c r="U176" s="635"/>
      <c r="V176" s="635"/>
      <c r="W176" s="635"/>
      <c r="X176" s="635"/>
      <c r="Y176" s="635"/>
      <c r="Z176" s="635"/>
      <c r="AA176" s="635"/>
      <c r="AB176" s="635"/>
      <c r="AC176" s="635"/>
      <c r="AD176" s="635"/>
      <c r="AE176" s="635"/>
      <c r="AF176" s="635"/>
      <c r="AG176" s="635"/>
      <c r="AH176" s="531"/>
      <c r="AI176" s="531"/>
      <c r="AJ176" s="531"/>
    </row>
    <row r="177" spans="1:40" ht="19.2">
      <c r="A177" s="508" t="s">
        <v>924</v>
      </c>
      <c r="B177" s="508"/>
      <c r="C177" s="508"/>
      <c r="D177" s="508"/>
      <c r="E177" s="508"/>
      <c r="P177" s="510"/>
      <c r="AJ177" s="512" t="s">
        <v>925</v>
      </c>
    </row>
    <row r="178" spans="1:40" ht="13.5" customHeight="1">
      <c r="AD178" s="2940" t="s">
        <v>926</v>
      </c>
      <c r="AE178" s="2940"/>
      <c r="AF178" s="2940"/>
      <c r="AG178" s="2941">
        <f>AG$2</f>
        <v>37778</v>
      </c>
      <c r="AH178" s="2941"/>
      <c r="AI178" s="2941"/>
      <c r="AJ178" s="2941"/>
    </row>
    <row r="179" spans="1:40" s="643" customFormat="1" ht="18" customHeight="1">
      <c r="B179" s="2933" t="s">
        <v>900</v>
      </c>
      <c r="C179" s="2933"/>
      <c r="D179" s="644" t="s">
        <v>901</v>
      </c>
      <c r="E179" s="645" t="str">
        <f>E$3</f>
        <v>県道博多天神線排水性舗装工事（第２工区）</v>
      </c>
      <c r="F179" s="645"/>
      <c r="G179" s="645"/>
      <c r="H179" s="645"/>
      <c r="I179" s="645"/>
      <c r="J179" s="645"/>
      <c r="K179" s="645"/>
      <c r="L179" s="645"/>
      <c r="M179" s="645"/>
      <c r="N179" s="645"/>
      <c r="O179" s="644"/>
      <c r="P179" s="644"/>
      <c r="Q179" s="644"/>
      <c r="R179" s="646" t="s">
        <v>904</v>
      </c>
      <c r="S179" s="646"/>
      <c r="T179" s="646"/>
      <c r="U179" s="647"/>
      <c r="V179" s="647"/>
      <c r="W179" s="644" t="s">
        <v>901</v>
      </c>
      <c r="X179" s="2811">
        <f>X$3</f>
        <v>44379</v>
      </c>
      <c r="Y179" s="2811"/>
      <c r="Z179" s="2811"/>
      <c r="AA179" s="2811"/>
      <c r="AB179" s="2811"/>
      <c r="AC179" s="644"/>
      <c r="AD179" s="644"/>
      <c r="AE179" s="644"/>
      <c r="AF179" s="644"/>
      <c r="AG179" s="644"/>
    </row>
    <row r="180" spans="1:40" s="643" customFormat="1" ht="18" customHeight="1">
      <c r="B180" s="2934" t="s">
        <v>908</v>
      </c>
      <c r="C180" s="2934"/>
      <c r="D180" s="644" t="s">
        <v>998</v>
      </c>
      <c r="E180" s="2813">
        <f>+X180-X179+1</f>
        <v>88</v>
      </c>
      <c r="F180" s="2813"/>
      <c r="G180" s="2813"/>
      <c r="H180" s="644"/>
      <c r="I180" s="644"/>
      <c r="J180" s="644"/>
      <c r="K180" s="644"/>
      <c r="L180" s="644"/>
      <c r="M180" s="644"/>
      <c r="N180" s="644"/>
      <c r="O180" s="644"/>
      <c r="P180" s="644"/>
      <c r="Q180" s="644"/>
      <c r="R180" s="646" t="s">
        <v>907</v>
      </c>
      <c r="S180" s="648"/>
      <c r="T180" s="648"/>
      <c r="U180" s="649"/>
      <c r="V180" s="649"/>
      <c r="W180" s="644" t="s">
        <v>998</v>
      </c>
      <c r="X180" s="2814">
        <f>X$4</f>
        <v>44466</v>
      </c>
      <c r="Y180" s="2814"/>
      <c r="Z180" s="2814"/>
      <c r="AA180" s="2814"/>
      <c r="AB180" s="2814"/>
      <c r="AC180" s="644"/>
      <c r="AD180" s="644"/>
      <c r="AE180" s="644"/>
      <c r="AF180" s="644"/>
      <c r="AG180" s="644"/>
    </row>
    <row r="181" spans="1:40">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row>
    <row r="182" spans="1:40" ht="13.5" customHeight="1">
      <c r="B182" s="573"/>
      <c r="C182" s="574"/>
      <c r="D182" s="575"/>
      <c r="E182" s="534" t="s">
        <v>910</v>
      </c>
      <c r="F182" s="535">
        <f>+AG156+1</f>
        <v>44575</v>
      </c>
      <c r="G182" s="536">
        <f>+F182+1</f>
        <v>44576</v>
      </c>
      <c r="H182" s="536">
        <f t="shared" ref="H182:Y182" si="122">+G182+1</f>
        <v>44577</v>
      </c>
      <c r="I182" s="536">
        <f t="shared" si="122"/>
        <v>44578</v>
      </c>
      <c r="J182" s="536">
        <f t="shared" si="122"/>
        <v>44579</v>
      </c>
      <c r="K182" s="536">
        <f t="shared" si="122"/>
        <v>44580</v>
      </c>
      <c r="L182" s="536">
        <f t="shared" si="122"/>
        <v>44581</v>
      </c>
      <c r="M182" s="536">
        <f t="shared" si="122"/>
        <v>44582</v>
      </c>
      <c r="N182" s="536">
        <f t="shared" si="122"/>
        <v>44583</v>
      </c>
      <c r="O182" s="536">
        <f t="shared" si="122"/>
        <v>44584</v>
      </c>
      <c r="P182" s="536">
        <f t="shared" si="122"/>
        <v>44585</v>
      </c>
      <c r="Q182" s="536">
        <f t="shared" si="122"/>
        <v>44586</v>
      </c>
      <c r="R182" s="536">
        <f t="shared" si="122"/>
        <v>44587</v>
      </c>
      <c r="S182" s="536">
        <f t="shared" si="122"/>
        <v>44588</v>
      </c>
      <c r="T182" s="536">
        <f t="shared" si="122"/>
        <v>44589</v>
      </c>
      <c r="U182" s="536">
        <f t="shared" si="122"/>
        <v>44590</v>
      </c>
      <c r="V182" s="536">
        <f t="shared" si="122"/>
        <v>44591</v>
      </c>
      <c r="W182" s="536">
        <f t="shared" si="122"/>
        <v>44592</v>
      </c>
      <c r="X182" s="536">
        <f t="shared" si="122"/>
        <v>44593</v>
      </c>
      <c r="Y182" s="536">
        <f t="shared" si="122"/>
        <v>44594</v>
      </c>
      <c r="Z182" s="536">
        <f>+Y182+1</f>
        <v>44595</v>
      </c>
      <c r="AA182" s="536">
        <f t="shared" ref="AA182:AC182" si="123">+Z182+1</f>
        <v>44596</v>
      </c>
      <c r="AB182" s="536">
        <f t="shared" si="123"/>
        <v>44597</v>
      </c>
      <c r="AC182" s="536">
        <f t="shared" si="123"/>
        <v>44598</v>
      </c>
      <c r="AD182" s="536">
        <f>+AC182+1</f>
        <v>44599</v>
      </c>
      <c r="AE182" s="536">
        <f t="shared" ref="AE182" si="124">+AD182+1</f>
        <v>44600</v>
      </c>
      <c r="AF182" s="536">
        <f>+AE182+1</f>
        <v>44601</v>
      </c>
      <c r="AG182" s="623">
        <f t="shared" ref="AG182" si="125">+AF182+1</f>
        <v>44602</v>
      </c>
      <c r="AH182" s="2915" t="s">
        <v>955</v>
      </c>
      <c r="AI182" s="2918" t="s">
        <v>956</v>
      </c>
      <c r="AJ182" s="2921" t="s">
        <v>931</v>
      </c>
      <c r="AK182" s="2924"/>
      <c r="AM182" s="2925" t="s">
        <v>957</v>
      </c>
      <c r="AN182" s="2925" t="s">
        <v>958</v>
      </c>
    </row>
    <row r="183" spans="1:40">
      <c r="B183" s="577"/>
      <c r="C183" s="578"/>
      <c r="D183" s="579"/>
      <c r="E183" s="538" t="s">
        <v>911</v>
      </c>
      <c r="F183" s="539" t="str">
        <f>TEXT(WEEKDAY(+F182),"aaa")</f>
        <v>金</v>
      </c>
      <c r="G183" s="540" t="str">
        <f t="shared" ref="G183:AG183" si="126">TEXT(WEEKDAY(+G182),"aaa")</f>
        <v>土</v>
      </c>
      <c r="H183" s="540" t="str">
        <f t="shared" si="126"/>
        <v>日</v>
      </c>
      <c r="I183" s="540" t="str">
        <f t="shared" si="126"/>
        <v>月</v>
      </c>
      <c r="J183" s="540" t="str">
        <f t="shared" si="126"/>
        <v>火</v>
      </c>
      <c r="K183" s="540" t="str">
        <f t="shared" si="126"/>
        <v>水</v>
      </c>
      <c r="L183" s="540" t="str">
        <f t="shared" si="126"/>
        <v>木</v>
      </c>
      <c r="M183" s="540" t="str">
        <f t="shared" si="126"/>
        <v>金</v>
      </c>
      <c r="N183" s="540" t="str">
        <f t="shared" si="126"/>
        <v>土</v>
      </c>
      <c r="O183" s="540" t="str">
        <f t="shared" si="126"/>
        <v>日</v>
      </c>
      <c r="P183" s="540" t="str">
        <f t="shared" si="126"/>
        <v>月</v>
      </c>
      <c r="Q183" s="540" t="str">
        <f t="shared" si="126"/>
        <v>火</v>
      </c>
      <c r="R183" s="540" t="str">
        <f t="shared" si="126"/>
        <v>水</v>
      </c>
      <c r="S183" s="540" t="str">
        <f t="shared" si="126"/>
        <v>木</v>
      </c>
      <c r="T183" s="540" t="str">
        <f t="shared" si="126"/>
        <v>金</v>
      </c>
      <c r="U183" s="540" t="str">
        <f t="shared" si="126"/>
        <v>土</v>
      </c>
      <c r="V183" s="540" t="str">
        <f t="shared" si="126"/>
        <v>日</v>
      </c>
      <c r="W183" s="540" t="str">
        <f t="shared" si="126"/>
        <v>月</v>
      </c>
      <c r="X183" s="540" t="str">
        <f t="shared" si="126"/>
        <v>火</v>
      </c>
      <c r="Y183" s="540" t="str">
        <f t="shared" si="126"/>
        <v>水</v>
      </c>
      <c r="Z183" s="540" t="str">
        <f t="shared" si="126"/>
        <v>木</v>
      </c>
      <c r="AA183" s="540" t="str">
        <f t="shared" si="126"/>
        <v>金</v>
      </c>
      <c r="AB183" s="540" t="str">
        <f t="shared" si="126"/>
        <v>土</v>
      </c>
      <c r="AC183" s="540" t="str">
        <f t="shared" si="126"/>
        <v>日</v>
      </c>
      <c r="AD183" s="540" t="str">
        <f t="shared" si="126"/>
        <v>月</v>
      </c>
      <c r="AE183" s="540" t="str">
        <f t="shared" si="126"/>
        <v>火</v>
      </c>
      <c r="AF183" s="540" t="str">
        <f t="shared" si="126"/>
        <v>水</v>
      </c>
      <c r="AG183" s="625" t="str">
        <f t="shared" si="126"/>
        <v>木</v>
      </c>
      <c r="AH183" s="2916"/>
      <c r="AI183" s="2919"/>
      <c r="AJ183" s="2922"/>
      <c r="AK183" s="2924"/>
      <c r="AM183" s="2925"/>
      <c r="AN183" s="2925"/>
    </row>
    <row r="184" spans="1:40" ht="24.75" customHeight="1">
      <c r="B184" s="584" t="s">
        <v>929</v>
      </c>
      <c r="C184" s="585" t="s">
        <v>930</v>
      </c>
      <c r="D184" s="586" t="s">
        <v>521</v>
      </c>
      <c r="E184" s="608" t="s">
        <v>959</v>
      </c>
      <c r="F184" s="588"/>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90"/>
      <c r="AH184" s="2917"/>
      <c r="AI184" s="2920"/>
      <c r="AJ184" s="2923"/>
      <c r="AK184" s="2924"/>
    </row>
    <row r="185" spans="1:40" ht="13.5" customHeight="1">
      <c r="B185" s="2841" t="s">
        <v>938</v>
      </c>
      <c r="C185" s="2930" t="s">
        <v>939</v>
      </c>
      <c r="D185" s="591" t="str">
        <f>E$8</f>
        <v>〇〇</v>
      </c>
      <c r="E185" s="592"/>
      <c r="F185" s="593"/>
      <c r="G185" s="594"/>
      <c r="H185" s="594"/>
      <c r="I185" s="594"/>
      <c r="J185" s="594"/>
      <c r="K185" s="594"/>
      <c r="L185" s="594"/>
      <c r="M185" s="594"/>
      <c r="N185" s="594"/>
      <c r="O185" s="594"/>
      <c r="P185" s="594"/>
      <c r="Q185" s="594"/>
      <c r="R185" s="594"/>
      <c r="S185" s="594"/>
      <c r="T185" s="594"/>
      <c r="U185" s="594"/>
      <c r="V185" s="594"/>
      <c r="W185" s="594"/>
      <c r="X185" s="594"/>
      <c r="Y185" s="594"/>
      <c r="Z185" s="594"/>
      <c r="AA185" s="594"/>
      <c r="AB185" s="594"/>
      <c r="AC185" s="594"/>
      <c r="AD185" s="594"/>
      <c r="AE185" s="594"/>
      <c r="AF185" s="594"/>
      <c r="AG185" s="595"/>
      <c r="AH185" s="596">
        <f>COUNTA(F$96:AG$96)-AI185</f>
        <v>28</v>
      </c>
      <c r="AI185" s="597">
        <f>AM185+AN185</f>
        <v>0</v>
      </c>
      <c r="AJ185" s="598">
        <f>+COUNTIF(F185:AG185,"休")</f>
        <v>0</v>
      </c>
      <c r="AM185" s="586">
        <f>+COUNTIF(F185:AG185,"－")</f>
        <v>0</v>
      </c>
      <c r="AN185" s="586">
        <f t="shared" ref="AN185:AN190" si="127">+COUNTIF(F185:AG185,"外")</f>
        <v>0</v>
      </c>
    </row>
    <row r="186" spans="1:40" ht="13.5" customHeight="1">
      <c r="B186" s="2842"/>
      <c r="C186" s="2931"/>
      <c r="D186" s="599" t="str">
        <f>E$9</f>
        <v>●●</v>
      </c>
      <c r="E186" s="600"/>
      <c r="F186" s="601"/>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3"/>
      <c r="AH186" s="596">
        <f t="shared" ref="AH186:AH190" si="128">COUNTA(F$96:AG$96)-AI186</f>
        <v>28</v>
      </c>
      <c r="AI186" s="542">
        <f t="shared" ref="AI186" si="129">AM186+AN186</f>
        <v>0</v>
      </c>
      <c r="AJ186" s="604">
        <f t="shared" ref="AJ186:AJ189" si="130">+COUNTIF(F186:AG186,"休")</f>
        <v>0</v>
      </c>
      <c r="AM186" s="586">
        <f t="shared" ref="AM186:AM189" si="131">+COUNTIF(F186:AG186,"－")</f>
        <v>0</v>
      </c>
      <c r="AN186" s="586">
        <f t="shared" si="127"/>
        <v>0</v>
      </c>
    </row>
    <row r="187" spans="1:40">
      <c r="B187" s="2842"/>
      <c r="C187" s="2931"/>
      <c r="D187" s="599" t="str">
        <f>E$10</f>
        <v>△△</v>
      </c>
      <c r="E187" s="600"/>
      <c r="F187" s="601"/>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3"/>
      <c r="AH187" s="596">
        <f t="shared" si="128"/>
        <v>28</v>
      </c>
      <c r="AI187" s="542">
        <f>AM187+AN187</f>
        <v>0</v>
      </c>
      <c r="AJ187" s="604">
        <f t="shared" si="130"/>
        <v>0</v>
      </c>
      <c r="AM187" s="586">
        <f t="shared" si="131"/>
        <v>0</v>
      </c>
      <c r="AN187" s="586">
        <f t="shared" si="127"/>
        <v>0</v>
      </c>
    </row>
    <row r="188" spans="1:40">
      <c r="B188" s="2842"/>
      <c r="C188" s="2931"/>
      <c r="D188" s="599" t="str">
        <f>E$11</f>
        <v>■■</v>
      </c>
      <c r="E188" s="600"/>
      <c r="F188" s="601"/>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3"/>
      <c r="AH188" s="596">
        <f t="shared" si="128"/>
        <v>28</v>
      </c>
      <c r="AI188" s="542">
        <f t="shared" ref="AI188:AI190" si="132">AM188+AN188</f>
        <v>0</v>
      </c>
      <c r="AJ188" s="604">
        <f t="shared" si="130"/>
        <v>0</v>
      </c>
      <c r="AM188" s="586">
        <f t="shared" si="131"/>
        <v>0</v>
      </c>
      <c r="AN188" s="586">
        <f t="shared" si="127"/>
        <v>0</v>
      </c>
    </row>
    <row r="189" spans="1:40">
      <c r="B189" s="2842"/>
      <c r="C189" s="2931"/>
      <c r="D189" s="599" t="str">
        <f>E$12</f>
        <v>★★</v>
      </c>
      <c r="E189" s="600"/>
      <c r="F189" s="601"/>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3"/>
      <c r="AH189" s="596">
        <f t="shared" si="128"/>
        <v>28</v>
      </c>
      <c r="AI189" s="542">
        <f t="shared" si="132"/>
        <v>0</v>
      </c>
      <c r="AJ189" s="604">
        <f t="shared" si="130"/>
        <v>0</v>
      </c>
      <c r="AM189" s="586">
        <f t="shared" si="131"/>
        <v>0</v>
      </c>
      <c r="AN189" s="586">
        <f t="shared" si="127"/>
        <v>0</v>
      </c>
    </row>
    <row r="190" spans="1:40">
      <c r="B190" s="2843"/>
      <c r="C190" s="2932"/>
      <c r="D190" s="611"/>
      <c r="E190" s="518"/>
      <c r="F190" s="605"/>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6"/>
      <c r="AE190" s="606"/>
      <c r="AF190" s="606"/>
      <c r="AG190" s="607"/>
      <c r="AH190" s="596">
        <f t="shared" si="128"/>
        <v>28</v>
      </c>
      <c r="AI190" s="597">
        <f t="shared" si="132"/>
        <v>0</v>
      </c>
      <c r="AJ190" s="598">
        <f>+COUNTIF(F190:AG190,"休")</f>
        <v>0</v>
      </c>
      <c r="AM190" s="586">
        <f>+COUNTIF(F190:AG190,"－")</f>
        <v>0</v>
      </c>
      <c r="AN190" s="586">
        <f t="shared" si="127"/>
        <v>0</v>
      </c>
    </row>
    <row r="191" spans="1:40" ht="24.75" customHeight="1">
      <c r="B191" s="2841" t="s">
        <v>949</v>
      </c>
      <c r="C191" s="2930" t="s">
        <v>950</v>
      </c>
      <c r="D191" s="586" t="s">
        <v>521</v>
      </c>
      <c r="E191" s="608" t="s">
        <v>959</v>
      </c>
      <c r="F191" s="588"/>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90"/>
      <c r="AH191" s="609"/>
      <c r="AI191" s="586"/>
      <c r="AJ191" s="610"/>
    </row>
    <row r="192" spans="1:40" ht="13.5" customHeight="1">
      <c r="B192" s="2842"/>
      <c r="C192" s="2931"/>
      <c r="D192" s="611" t="str">
        <f>E$14</f>
        <v>〇〇</v>
      </c>
      <c r="E192" s="518"/>
      <c r="F192" s="593"/>
      <c r="G192" s="594"/>
      <c r="H192" s="594"/>
      <c r="I192" s="594"/>
      <c r="J192" s="594"/>
      <c r="K192" s="594"/>
      <c r="L192" s="594"/>
      <c r="M192" s="594"/>
      <c r="N192" s="594"/>
      <c r="O192" s="594"/>
      <c r="P192" s="594"/>
      <c r="Q192" s="594"/>
      <c r="R192" s="594"/>
      <c r="S192" s="594"/>
      <c r="T192" s="594"/>
      <c r="U192" s="594"/>
      <c r="V192" s="594"/>
      <c r="W192" s="594"/>
      <c r="X192" s="594"/>
      <c r="Y192" s="594"/>
      <c r="Z192" s="594"/>
      <c r="AA192" s="594"/>
      <c r="AB192" s="594"/>
      <c r="AC192" s="594"/>
      <c r="AD192" s="594"/>
      <c r="AE192" s="594"/>
      <c r="AF192" s="594"/>
      <c r="AG192" s="595"/>
      <c r="AH192" s="596">
        <f t="shared" ref="AH192:AH195" si="133">COUNTA(F$96:AG$96)-AI192</f>
        <v>28</v>
      </c>
      <c r="AI192" s="597">
        <f t="shared" ref="AI192:AI195" si="134">AM192+AN192</f>
        <v>0</v>
      </c>
      <c r="AJ192" s="598">
        <f>+COUNTIF(F192:AG192,"休")</f>
        <v>0</v>
      </c>
      <c r="AM192" s="586">
        <f>+COUNTIF(F192:AG192,"－")</f>
        <v>0</v>
      </c>
      <c r="AN192" s="586">
        <f>+COUNTIF(F192:AG192,"外")</f>
        <v>0</v>
      </c>
    </row>
    <row r="193" spans="2:40">
      <c r="B193" s="2842"/>
      <c r="C193" s="2931"/>
      <c r="D193" s="599" t="str">
        <f>E$15</f>
        <v>●●</v>
      </c>
      <c r="E193" s="600"/>
      <c r="F193" s="601"/>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3"/>
      <c r="AH193" s="596">
        <f t="shared" si="133"/>
        <v>28</v>
      </c>
      <c r="AI193" s="542">
        <f t="shared" si="134"/>
        <v>0</v>
      </c>
      <c r="AJ193" s="604">
        <f t="shared" ref="AJ193:AJ195" si="135">+COUNTIF(F193:AG193,"休")</f>
        <v>0</v>
      </c>
      <c r="AM193" s="586">
        <f t="shared" ref="AM193:AM195" si="136">+COUNTIF(F193:AG193,"－")</f>
        <v>0</v>
      </c>
      <c r="AN193" s="586">
        <f>+COUNTIF(F193:AG193,"外")</f>
        <v>0</v>
      </c>
    </row>
    <row r="194" spans="2:40">
      <c r="B194" s="2842"/>
      <c r="C194" s="2931"/>
      <c r="D194" s="599">
        <f>E$16</f>
        <v>0</v>
      </c>
      <c r="E194" s="600"/>
      <c r="F194" s="601"/>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3"/>
      <c r="AH194" s="596">
        <f t="shared" si="133"/>
        <v>28</v>
      </c>
      <c r="AI194" s="542">
        <f t="shared" si="134"/>
        <v>0</v>
      </c>
      <c r="AJ194" s="604">
        <f t="shared" si="135"/>
        <v>0</v>
      </c>
      <c r="AM194" s="586">
        <f t="shared" si="136"/>
        <v>0</v>
      </c>
      <c r="AN194" s="586">
        <f>+COUNTIF(F194:AG194,"外")</f>
        <v>0</v>
      </c>
    </row>
    <row r="195" spans="2:40">
      <c r="B195" s="2842"/>
      <c r="C195" s="2932"/>
      <c r="D195" s="611">
        <f>E$17</f>
        <v>0</v>
      </c>
      <c r="E195" s="518"/>
      <c r="F195" s="601"/>
      <c r="G195" s="612"/>
      <c r="H195" s="612"/>
      <c r="I195" s="612"/>
      <c r="J195" s="612"/>
      <c r="K195" s="612"/>
      <c r="L195" s="612"/>
      <c r="M195" s="612"/>
      <c r="N195" s="612"/>
      <c r="O195" s="612"/>
      <c r="P195" s="612"/>
      <c r="Q195" s="612"/>
      <c r="R195" s="612"/>
      <c r="S195" s="612"/>
      <c r="T195" s="612"/>
      <c r="U195" s="612"/>
      <c r="V195" s="612"/>
      <c r="W195" s="612"/>
      <c r="X195" s="612"/>
      <c r="Y195" s="612"/>
      <c r="Z195" s="612"/>
      <c r="AA195" s="612"/>
      <c r="AB195" s="612"/>
      <c r="AC195" s="612"/>
      <c r="AD195" s="612"/>
      <c r="AE195" s="612"/>
      <c r="AF195" s="612"/>
      <c r="AG195" s="595"/>
      <c r="AH195" s="596">
        <f t="shared" si="133"/>
        <v>28</v>
      </c>
      <c r="AI195" s="580">
        <f t="shared" si="134"/>
        <v>0</v>
      </c>
      <c r="AJ195" s="598">
        <f t="shared" si="135"/>
        <v>0</v>
      </c>
      <c r="AM195" s="586">
        <f t="shared" si="136"/>
        <v>0</v>
      </c>
      <c r="AN195" s="586">
        <f>+COUNTIF(F195:AG195,"外")</f>
        <v>0</v>
      </c>
    </row>
    <row r="196" spans="2:40" ht="24.75" customHeight="1">
      <c r="B196" s="2842"/>
      <c r="C196" s="2930" t="s">
        <v>953</v>
      </c>
      <c r="D196" s="586" t="s">
        <v>521</v>
      </c>
      <c r="E196" s="608" t="s">
        <v>959</v>
      </c>
      <c r="F196" s="588"/>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90"/>
      <c r="AH196" s="609"/>
      <c r="AI196" s="586"/>
      <c r="AJ196" s="610"/>
    </row>
    <row r="197" spans="2:40">
      <c r="B197" s="2842"/>
      <c r="C197" s="2931"/>
      <c r="D197" s="591" t="str">
        <f>E$18</f>
        <v>●●</v>
      </c>
      <c r="E197" s="592"/>
      <c r="F197" s="593"/>
      <c r="G197" s="594"/>
      <c r="H197" s="594"/>
      <c r="I197" s="594"/>
      <c r="J197" s="594"/>
      <c r="K197" s="594"/>
      <c r="L197" s="594"/>
      <c r="M197" s="594"/>
      <c r="N197" s="594"/>
      <c r="O197" s="594"/>
      <c r="P197" s="594"/>
      <c r="Q197" s="594"/>
      <c r="R197" s="594"/>
      <c r="S197" s="594"/>
      <c r="T197" s="594"/>
      <c r="U197" s="594"/>
      <c r="V197" s="594"/>
      <c r="W197" s="594"/>
      <c r="X197" s="594"/>
      <c r="Y197" s="594"/>
      <c r="Z197" s="594"/>
      <c r="AA197" s="594"/>
      <c r="AB197" s="594"/>
      <c r="AC197" s="594"/>
      <c r="AD197" s="594"/>
      <c r="AE197" s="594"/>
      <c r="AF197" s="594"/>
      <c r="AG197" s="613"/>
      <c r="AH197" s="596">
        <f t="shared" ref="AH197:AH200" si="137">COUNTA(F$96:AG$96)-AI197</f>
        <v>28</v>
      </c>
      <c r="AI197" s="614">
        <f t="shared" ref="AI197:AI200" si="138">AM197+AN197</f>
        <v>0</v>
      </c>
      <c r="AJ197" s="615">
        <f>+COUNTIF(F197:AG197,"休")</f>
        <v>0</v>
      </c>
      <c r="AM197" s="586">
        <f>+COUNTIF(F197:AG197,"－")</f>
        <v>0</v>
      </c>
      <c r="AN197" s="586">
        <f>+COUNTIF(F197:AG197,"外")</f>
        <v>0</v>
      </c>
    </row>
    <row r="198" spans="2:40">
      <c r="B198" s="2842"/>
      <c r="C198" s="2931"/>
      <c r="D198" s="599">
        <f>E$19</f>
        <v>0</v>
      </c>
      <c r="E198" s="600"/>
      <c r="F198" s="601"/>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3"/>
      <c r="AH198" s="596">
        <f t="shared" si="137"/>
        <v>28</v>
      </c>
      <c r="AI198" s="542">
        <f t="shared" si="138"/>
        <v>0</v>
      </c>
      <c r="AJ198" s="604">
        <f t="shared" ref="AJ198:AJ200" si="139">+COUNTIF(F198:AG198,"休")</f>
        <v>0</v>
      </c>
      <c r="AM198" s="586">
        <f t="shared" ref="AM198:AM200" si="140">+COUNTIF(F198:AG198,"－")</f>
        <v>0</v>
      </c>
      <c r="AN198" s="586">
        <f>+COUNTIF(F198:AG198,"外")</f>
        <v>0</v>
      </c>
    </row>
    <row r="199" spans="2:40">
      <c r="B199" s="2842"/>
      <c r="C199" s="2931"/>
      <c r="D199" s="599">
        <f>E$20</f>
        <v>0</v>
      </c>
      <c r="E199" s="600"/>
      <c r="F199" s="601"/>
      <c r="G199" s="602"/>
      <c r="H199" s="602"/>
      <c r="I199" s="602"/>
      <c r="J199" s="602"/>
      <c r="K199" s="602"/>
      <c r="L199" s="602"/>
      <c r="M199" s="602"/>
      <c r="N199" s="602"/>
      <c r="O199" s="602"/>
      <c r="P199" s="602"/>
      <c r="Q199" s="602"/>
      <c r="R199" s="602"/>
      <c r="S199" s="602"/>
      <c r="T199" s="602"/>
      <c r="U199" s="602"/>
      <c r="V199" s="602"/>
      <c r="W199" s="602"/>
      <c r="X199" s="602"/>
      <c r="Y199" s="602"/>
      <c r="Z199" s="602"/>
      <c r="AA199" s="602"/>
      <c r="AB199" s="602"/>
      <c r="AC199" s="602"/>
      <c r="AD199" s="602"/>
      <c r="AE199" s="602"/>
      <c r="AF199" s="602"/>
      <c r="AG199" s="603"/>
      <c r="AH199" s="596">
        <f t="shared" si="137"/>
        <v>28</v>
      </c>
      <c r="AI199" s="542">
        <f t="shared" si="138"/>
        <v>0</v>
      </c>
      <c r="AJ199" s="604">
        <f t="shared" si="139"/>
        <v>0</v>
      </c>
      <c r="AM199" s="586">
        <f t="shared" si="140"/>
        <v>0</v>
      </c>
      <c r="AN199" s="586">
        <f>+COUNTIF(F199:AG199,"外")</f>
        <v>0</v>
      </c>
    </row>
    <row r="200" spans="2:40">
      <c r="B200" s="2843"/>
      <c r="C200" s="2932"/>
      <c r="D200" s="616">
        <f>E$21</f>
        <v>0</v>
      </c>
      <c r="E200" s="626"/>
      <c r="F200" s="618"/>
      <c r="G200" s="619"/>
      <c r="H200" s="619"/>
      <c r="I200" s="619"/>
      <c r="J200" s="619"/>
      <c r="K200" s="619"/>
      <c r="L200" s="619"/>
      <c r="M200" s="619"/>
      <c r="N200" s="619"/>
      <c r="O200" s="619"/>
      <c r="P200" s="619"/>
      <c r="Q200" s="619"/>
      <c r="R200" s="619"/>
      <c r="S200" s="619"/>
      <c r="T200" s="619"/>
      <c r="U200" s="619"/>
      <c r="V200" s="619"/>
      <c r="W200" s="619"/>
      <c r="X200" s="619"/>
      <c r="Y200" s="619"/>
      <c r="Z200" s="619"/>
      <c r="AA200" s="619"/>
      <c r="AB200" s="619"/>
      <c r="AC200" s="619"/>
      <c r="AD200" s="619"/>
      <c r="AE200" s="619"/>
      <c r="AF200" s="619"/>
      <c r="AG200" s="620"/>
      <c r="AH200" s="621">
        <f t="shared" si="137"/>
        <v>28</v>
      </c>
      <c r="AI200" s="617">
        <f t="shared" si="138"/>
        <v>0</v>
      </c>
      <c r="AJ200" s="622">
        <f t="shared" si="139"/>
        <v>0</v>
      </c>
      <c r="AM200" s="586">
        <f t="shared" si="140"/>
        <v>0</v>
      </c>
      <c r="AN200" s="586">
        <f>+COUNTIF(F200:AG200,"外")</f>
        <v>0</v>
      </c>
    </row>
    <row r="201" spans="2:40">
      <c r="F201" s="533"/>
      <c r="G201" s="533"/>
      <c r="H201" s="533"/>
      <c r="I201" s="533"/>
      <c r="J201" s="533"/>
      <c r="K201" s="533"/>
      <c r="L201" s="533"/>
      <c r="M201" s="533"/>
      <c r="N201" s="533"/>
      <c r="O201" s="533"/>
      <c r="P201" s="533"/>
      <c r="Q201" s="533"/>
      <c r="R201" s="533"/>
      <c r="S201" s="533"/>
      <c r="T201" s="533"/>
      <c r="U201" s="533"/>
      <c r="V201" s="533"/>
      <c r="W201" s="533"/>
      <c r="X201" s="533"/>
      <c r="Y201" s="533"/>
      <c r="Z201" s="533"/>
      <c r="AA201" s="533"/>
      <c r="AB201" s="533"/>
      <c r="AC201" s="533"/>
      <c r="AD201" s="533"/>
      <c r="AE201" s="533"/>
      <c r="AF201" s="533"/>
      <c r="AG201" s="533"/>
    </row>
    <row r="202" spans="2:40" ht="13.5" customHeight="1">
      <c r="B202" s="573"/>
      <c r="C202" s="574"/>
      <c r="D202" s="575"/>
      <c r="E202" s="519" t="s">
        <v>910</v>
      </c>
      <c r="F202" s="520">
        <f>+AG182+1</f>
        <v>44603</v>
      </c>
      <c r="G202" s="521">
        <f>+F202+1</f>
        <v>44604</v>
      </c>
      <c r="H202" s="521">
        <f t="shared" ref="H202:Y202" si="141">+G202+1</f>
        <v>44605</v>
      </c>
      <c r="I202" s="521">
        <f t="shared" si="141"/>
        <v>44606</v>
      </c>
      <c r="J202" s="521">
        <f t="shared" si="141"/>
        <v>44607</v>
      </c>
      <c r="K202" s="521">
        <f t="shared" si="141"/>
        <v>44608</v>
      </c>
      <c r="L202" s="521">
        <f t="shared" si="141"/>
        <v>44609</v>
      </c>
      <c r="M202" s="521">
        <f t="shared" si="141"/>
        <v>44610</v>
      </c>
      <c r="N202" s="521">
        <f t="shared" si="141"/>
        <v>44611</v>
      </c>
      <c r="O202" s="521">
        <f t="shared" si="141"/>
        <v>44612</v>
      </c>
      <c r="P202" s="521">
        <f t="shared" si="141"/>
        <v>44613</v>
      </c>
      <c r="Q202" s="521">
        <f t="shared" si="141"/>
        <v>44614</v>
      </c>
      <c r="R202" s="521">
        <f t="shared" si="141"/>
        <v>44615</v>
      </c>
      <c r="S202" s="521">
        <f t="shared" si="141"/>
        <v>44616</v>
      </c>
      <c r="T202" s="521">
        <f t="shared" si="141"/>
        <v>44617</v>
      </c>
      <c r="U202" s="521">
        <f t="shared" si="141"/>
        <v>44618</v>
      </c>
      <c r="V202" s="521">
        <f t="shared" si="141"/>
        <v>44619</v>
      </c>
      <c r="W202" s="521">
        <f t="shared" si="141"/>
        <v>44620</v>
      </c>
      <c r="X202" s="521">
        <f t="shared" si="141"/>
        <v>44621</v>
      </c>
      <c r="Y202" s="521">
        <f t="shared" si="141"/>
        <v>44622</v>
      </c>
      <c r="Z202" s="521">
        <f>+Y202+1</f>
        <v>44623</v>
      </c>
      <c r="AA202" s="521">
        <f t="shared" ref="AA202:AC202" si="142">+Z202+1</f>
        <v>44624</v>
      </c>
      <c r="AB202" s="521">
        <f t="shared" si="142"/>
        <v>44625</v>
      </c>
      <c r="AC202" s="521">
        <f t="shared" si="142"/>
        <v>44626</v>
      </c>
      <c r="AD202" s="521">
        <f>+AC202+1</f>
        <v>44627</v>
      </c>
      <c r="AE202" s="521">
        <f t="shared" ref="AE202" si="143">+AD202+1</f>
        <v>44628</v>
      </c>
      <c r="AF202" s="521">
        <f>+AE202+1</f>
        <v>44629</v>
      </c>
      <c r="AG202" s="576">
        <f t="shared" ref="AG202" si="144">+AF202+1</f>
        <v>44630</v>
      </c>
      <c r="AH202" s="2915" t="s">
        <v>955</v>
      </c>
      <c r="AI202" s="2918" t="s">
        <v>956</v>
      </c>
      <c r="AJ202" s="2921" t="s">
        <v>931</v>
      </c>
      <c r="AK202" s="2924"/>
      <c r="AM202" s="2925" t="s">
        <v>957</v>
      </c>
      <c r="AN202" s="2925" t="s">
        <v>958</v>
      </c>
    </row>
    <row r="203" spans="2:40">
      <c r="B203" s="577"/>
      <c r="C203" s="578"/>
      <c r="D203" s="579"/>
      <c r="E203" s="542" t="s">
        <v>911</v>
      </c>
      <c r="F203" s="543" t="str">
        <f>TEXT(WEEKDAY(+F202),"aaa")</f>
        <v>金</v>
      </c>
      <c r="G203" s="544" t="str">
        <f t="shared" ref="G203:AG203" si="145">TEXT(WEEKDAY(+G202),"aaa")</f>
        <v>土</v>
      </c>
      <c r="H203" s="544" t="str">
        <f t="shared" si="145"/>
        <v>日</v>
      </c>
      <c r="I203" s="544" t="str">
        <f t="shared" si="145"/>
        <v>月</v>
      </c>
      <c r="J203" s="544" t="str">
        <f t="shared" si="145"/>
        <v>火</v>
      </c>
      <c r="K203" s="544" t="str">
        <f t="shared" si="145"/>
        <v>水</v>
      </c>
      <c r="L203" s="544" t="str">
        <f t="shared" si="145"/>
        <v>木</v>
      </c>
      <c r="M203" s="544" t="str">
        <f t="shared" si="145"/>
        <v>金</v>
      </c>
      <c r="N203" s="544" t="str">
        <f t="shared" si="145"/>
        <v>土</v>
      </c>
      <c r="O203" s="544" t="str">
        <f t="shared" si="145"/>
        <v>日</v>
      </c>
      <c r="P203" s="544" t="str">
        <f t="shared" si="145"/>
        <v>月</v>
      </c>
      <c r="Q203" s="544" t="str">
        <f t="shared" si="145"/>
        <v>火</v>
      </c>
      <c r="R203" s="544" t="str">
        <f t="shared" si="145"/>
        <v>水</v>
      </c>
      <c r="S203" s="544" t="str">
        <f t="shared" si="145"/>
        <v>木</v>
      </c>
      <c r="T203" s="544" t="str">
        <f t="shared" si="145"/>
        <v>金</v>
      </c>
      <c r="U203" s="544" t="str">
        <f t="shared" si="145"/>
        <v>土</v>
      </c>
      <c r="V203" s="544" t="str">
        <f t="shared" si="145"/>
        <v>日</v>
      </c>
      <c r="W203" s="544" t="str">
        <f t="shared" si="145"/>
        <v>月</v>
      </c>
      <c r="X203" s="544" t="str">
        <f t="shared" si="145"/>
        <v>火</v>
      </c>
      <c r="Y203" s="544" t="str">
        <f t="shared" si="145"/>
        <v>水</v>
      </c>
      <c r="Z203" s="544" t="str">
        <f t="shared" si="145"/>
        <v>木</v>
      </c>
      <c r="AA203" s="544" t="str">
        <f t="shared" si="145"/>
        <v>金</v>
      </c>
      <c r="AB203" s="544" t="str">
        <f t="shared" si="145"/>
        <v>土</v>
      </c>
      <c r="AC203" s="544" t="str">
        <f t="shared" si="145"/>
        <v>日</v>
      </c>
      <c r="AD203" s="544" t="str">
        <f t="shared" si="145"/>
        <v>月</v>
      </c>
      <c r="AE203" s="544" t="str">
        <f t="shared" si="145"/>
        <v>火</v>
      </c>
      <c r="AF203" s="544" t="str">
        <f t="shared" si="145"/>
        <v>水</v>
      </c>
      <c r="AG203" s="632" t="str">
        <f t="shared" si="145"/>
        <v>木</v>
      </c>
      <c r="AH203" s="2916"/>
      <c r="AI203" s="2919"/>
      <c r="AJ203" s="2922"/>
      <c r="AK203" s="2924"/>
      <c r="AM203" s="2925"/>
      <c r="AN203" s="2925"/>
    </row>
    <row r="204" spans="2:40" ht="24.75" customHeight="1">
      <c r="B204" s="584" t="s">
        <v>929</v>
      </c>
      <c r="C204" s="585" t="s">
        <v>930</v>
      </c>
      <c r="D204" s="586" t="s">
        <v>521</v>
      </c>
      <c r="E204" s="608" t="s">
        <v>959</v>
      </c>
      <c r="F204" s="588"/>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90"/>
      <c r="AH204" s="2917"/>
      <c r="AI204" s="2920"/>
      <c r="AJ204" s="2923"/>
      <c r="AK204" s="2924"/>
    </row>
    <row r="205" spans="2:40" ht="13.5" customHeight="1">
      <c r="B205" s="2841" t="s">
        <v>938</v>
      </c>
      <c r="C205" s="2930" t="s">
        <v>939</v>
      </c>
      <c r="D205" s="591" t="str">
        <f>E$8</f>
        <v>〇〇</v>
      </c>
      <c r="E205" s="592"/>
      <c r="F205" s="593"/>
      <c r="G205" s="594"/>
      <c r="H205" s="594"/>
      <c r="I205" s="594"/>
      <c r="J205" s="594"/>
      <c r="K205" s="594"/>
      <c r="L205" s="594"/>
      <c r="M205" s="594"/>
      <c r="N205" s="594"/>
      <c r="O205" s="594"/>
      <c r="P205" s="594"/>
      <c r="Q205" s="594"/>
      <c r="R205" s="594"/>
      <c r="S205" s="594"/>
      <c r="T205" s="594"/>
      <c r="U205" s="594"/>
      <c r="V205" s="594"/>
      <c r="W205" s="594"/>
      <c r="X205" s="594"/>
      <c r="Y205" s="594"/>
      <c r="Z205" s="594"/>
      <c r="AA205" s="594"/>
      <c r="AB205" s="594"/>
      <c r="AC205" s="594"/>
      <c r="AD205" s="594"/>
      <c r="AE205" s="594"/>
      <c r="AF205" s="594"/>
      <c r="AG205" s="595"/>
      <c r="AH205" s="596">
        <f>COUNTA(F$116:AG$116)-AI205</f>
        <v>28</v>
      </c>
      <c r="AI205" s="597">
        <f>AM205+AN205</f>
        <v>0</v>
      </c>
      <c r="AJ205" s="598">
        <f>+COUNTIF(F205:AG205,"休")</f>
        <v>0</v>
      </c>
      <c r="AM205" s="586">
        <f>+COUNTIF(F205:AG205,"－")</f>
        <v>0</v>
      </c>
      <c r="AN205" s="586">
        <f t="shared" ref="AN205:AN210" si="146">+COUNTIF(F205:AG205,"外")</f>
        <v>0</v>
      </c>
    </row>
    <row r="206" spans="2:40" ht="13.5" customHeight="1">
      <c r="B206" s="2842"/>
      <c r="C206" s="2931"/>
      <c r="D206" s="599" t="str">
        <f>E$9</f>
        <v>●●</v>
      </c>
      <c r="E206" s="600"/>
      <c r="F206" s="601"/>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3"/>
      <c r="AH206" s="596">
        <f t="shared" ref="AH206:AH210" si="147">COUNTA(F$116:AG$116)-AI206</f>
        <v>28</v>
      </c>
      <c r="AI206" s="542">
        <f t="shared" ref="AI206" si="148">AM206+AN206</f>
        <v>0</v>
      </c>
      <c r="AJ206" s="604">
        <f t="shared" ref="AJ206:AJ209" si="149">+COUNTIF(F206:AG206,"休")</f>
        <v>0</v>
      </c>
      <c r="AM206" s="586">
        <f t="shared" ref="AM206:AM209" si="150">+COUNTIF(F206:AG206,"－")</f>
        <v>0</v>
      </c>
      <c r="AN206" s="586">
        <f t="shared" si="146"/>
        <v>0</v>
      </c>
    </row>
    <row r="207" spans="2:40">
      <c r="B207" s="2842"/>
      <c r="C207" s="2931"/>
      <c r="D207" s="599" t="str">
        <f>E$10</f>
        <v>△△</v>
      </c>
      <c r="E207" s="600"/>
      <c r="F207" s="601"/>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3"/>
      <c r="AH207" s="596">
        <f t="shared" si="147"/>
        <v>28</v>
      </c>
      <c r="AI207" s="542">
        <f>AM207+AN207</f>
        <v>0</v>
      </c>
      <c r="AJ207" s="604">
        <f t="shared" si="149"/>
        <v>0</v>
      </c>
      <c r="AM207" s="586">
        <f t="shared" si="150"/>
        <v>0</v>
      </c>
      <c r="AN207" s="586">
        <f t="shared" si="146"/>
        <v>0</v>
      </c>
    </row>
    <row r="208" spans="2:40">
      <c r="B208" s="2842"/>
      <c r="C208" s="2931"/>
      <c r="D208" s="599" t="str">
        <f>E$11</f>
        <v>■■</v>
      </c>
      <c r="E208" s="600"/>
      <c r="F208" s="601"/>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3"/>
      <c r="AH208" s="596">
        <f t="shared" si="147"/>
        <v>28</v>
      </c>
      <c r="AI208" s="542">
        <f t="shared" ref="AI208:AI210" si="151">AM208+AN208</f>
        <v>0</v>
      </c>
      <c r="AJ208" s="604">
        <f t="shared" si="149"/>
        <v>0</v>
      </c>
      <c r="AM208" s="586">
        <f t="shared" si="150"/>
        <v>0</v>
      </c>
      <c r="AN208" s="586">
        <f t="shared" si="146"/>
        <v>0</v>
      </c>
    </row>
    <row r="209" spans="2:40">
      <c r="B209" s="2842"/>
      <c r="C209" s="2931"/>
      <c r="D209" s="599" t="str">
        <f>E$12</f>
        <v>★★</v>
      </c>
      <c r="E209" s="600"/>
      <c r="F209" s="601"/>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3"/>
      <c r="AH209" s="596">
        <f t="shared" si="147"/>
        <v>28</v>
      </c>
      <c r="AI209" s="542">
        <f t="shared" si="151"/>
        <v>0</v>
      </c>
      <c r="AJ209" s="604">
        <f t="shared" si="149"/>
        <v>0</v>
      </c>
      <c r="AM209" s="586">
        <f t="shared" si="150"/>
        <v>0</v>
      </c>
      <c r="AN209" s="586">
        <f t="shared" si="146"/>
        <v>0</v>
      </c>
    </row>
    <row r="210" spans="2:40">
      <c r="B210" s="2843"/>
      <c r="C210" s="2932"/>
      <c r="D210" s="611"/>
      <c r="E210" s="518"/>
      <c r="F210" s="605"/>
      <c r="G210" s="606"/>
      <c r="H210" s="606"/>
      <c r="I210" s="606"/>
      <c r="J210" s="606"/>
      <c r="K210" s="606"/>
      <c r="L210" s="606"/>
      <c r="M210" s="606"/>
      <c r="N210" s="606"/>
      <c r="O210" s="606"/>
      <c r="P210" s="606"/>
      <c r="Q210" s="606"/>
      <c r="R210" s="606"/>
      <c r="S210" s="606"/>
      <c r="T210" s="606"/>
      <c r="U210" s="606"/>
      <c r="V210" s="606"/>
      <c r="W210" s="606"/>
      <c r="X210" s="606"/>
      <c r="Y210" s="606"/>
      <c r="Z210" s="606"/>
      <c r="AA210" s="606"/>
      <c r="AB210" s="606"/>
      <c r="AC210" s="606"/>
      <c r="AD210" s="606"/>
      <c r="AE210" s="606"/>
      <c r="AF210" s="606"/>
      <c r="AG210" s="607"/>
      <c r="AH210" s="596">
        <f t="shared" si="147"/>
        <v>28</v>
      </c>
      <c r="AI210" s="597">
        <f t="shared" si="151"/>
        <v>0</v>
      </c>
      <c r="AJ210" s="598">
        <f>+COUNTIF(F210:AG210,"休")</f>
        <v>0</v>
      </c>
      <c r="AM210" s="586">
        <f>+COUNTIF(F210:AG210,"－")</f>
        <v>0</v>
      </c>
      <c r="AN210" s="586">
        <f t="shared" si="146"/>
        <v>0</v>
      </c>
    </row>
    <row r="211" spans="2:40" ht="24.75" customHeight="1">
      <c r="B211" s="2841" t="s">
        <v>949</v>
      </c>
      <c r="C211" s="2930" t="s">
        <v>950</v>
      </c>
      <c r="D211" s="586" t="s">
        <v>521</v>
      </c>
      <c r="E211" s="608" t="s">
        <v>959</v>
      </c>
      <c r="F211" s="588"/>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90"/>
      <c r="AH211" s="609"/>
      <c r="AI211" s="586"/>
      <c r="AJ211" s="610"/>
    </row>
    <row r="212" spans="2:40" ht="13.5" customHeight="1">
      <c r="B212" s="2842"/>
      <c r="C212" s="2931"/>
      <c r="D212" s="611" t="str">
        <f>E$14</f>
        <v>〇〇</v>
      </c>
      <c r="E212" s="518"/>
      <c r="F212" s="593"/>
      <c r="G212" s="594"/>
      <c r="H212" s="594"/>
      <c r="I212" s="594"/>
      <c r="J212" s="594"/>
      <c r="K212" s="594"/>
      <c r="L212" s="594"/>
      <c r="M212" s="594"/>
      <c r="N212" s="594"/>
      <c r="O212" s="594"/>
      <c r="P212" s="594"/>
      <c r="Q212" s="594"/>
      <c r="R212" s="594"/>
      <c r="S212" s="594"/>
      <c r="T212" s="594"/>
      <c r="U212" s="594"/>
      <c r="V212" s="594"/>
      <c r="W212" s="594"/>
      <c r="X212" s="594"/>
      <c r="Y212" s="594"/>
      <c r="Z212" s="594"/>
      <c r="AA212" s="594"/>
      <c r="AB212" s="594"/>
      <c r="AC212" s="594"/>
      <c r="AD212" s="594"/>
      <c r="AE212" s="594"/>
      <c r="AF212" s="594"/>
      <c r="AG212" s="595"/>
      <c r="AH212" s="596">
        <f t="shared" ref="AH212:AH215" si="152">COUNTA(F$116:AG$116)-AI212</f>
        <v>28</v>
      </c>
      <c r="AI212" s="597">
        <f t="shared" ref="AI212:AI215" si="153">AM212+AN212</f>
        <v>0</v>
      </c>
      <c r="AJ212" s="598">
        <f>+COUNTIF(F212:AG212,"休")</f>
        <v>0</v>
      </c>
      <c r="AM212" s="586">
        <f>+COUNTIF(F212:AG212,"－")</f>
        <v>0</v>
      </c>
      <c r="AN212" s="586">
        <f>+COUNTIF(F212:AG212,"外")</f>
        <v>0</v>
      </c>
    </row>
    <row r="213" spans="2:40">
      <c r="B213" s="2842"/>
      <c r="C213" s="2931"/>
      <c r="D213" s="599" t="str">
        <f>E$15</f>
        <v>●●</v>
      </c>
      <c r="E213" s="600"/>
      <c r="F213" s="601"/>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3"/>
      <c r="AH213" s="596">
        <f t="shared" si="152"/>
        <v>28</v>
      </c>
      <c r="AI213" s="542">
        <f t="shared" si="153"/>
        <v>0</v>
      </c>
      <c r="AJ213" s="604">
        <f t="shared" ref="AJ213:AJ215" si="154">+COUNTIF(F213:AG213,"休")</f>
        <v>0</v>
      </c>
      <c r="AM213" s="586">
        <f t="shared" ref="AM213:AM215" si="155">+COUNTIF(F213:AG213,"－")</f>
        <v>0</v>
      </c>
      <c r="AN213" s="586">
        <f>+COUNTIF(F213:AG213,"外")</f>
        <v>0</v>
      </c>
    </row>
    <row r="214" spans="2:40">
      <c r="B214" s="2842"/>
      <c r="C214" s="2931"/>
      <c r="D214" s="599">
        <f>E$16</f>
        <v>0</v>
      </c>
      <c r="E214" s="600"/>
      <c r="F214" s="601"/>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3"/>
      <c r="AH214" s="596">
        <f t="shared" si="152"/>
        <v>28</v>
      </c>
      <c r="AI214" s="542">
        <f t="shared" si="153"/>
        <v>0</v>
      </c>
      <c r="AJ214" s="604">
        <f t="shared" si="154"/>
        <v>0</v>
      </c>
      <c r="AM214" s="586">
        <f t="shared" si="155"/>
        <v>0</v>
      </c>
      <c r="AN214" s="586">
        <f>+COUNTIF(F214:AG214,"外")</f>
        <v>0</v>
      </c>
    </row>
    <row r="215" spans="2:40">
      <c r="B215" s="2842"/>
      <c r="C215" s="2932"/>
      <c r="D215" s="611">
        <f>E$17</f>
        <v>0</v>
      </c>
      <c r="E215" s="518"/>
      <c r="F215" s="601"/>
      <c r="G215" s="612"/>
      <c r="H215" s="612"/>
      <c r="I215" s="612"/>
      <c r="J215" s="612"/>
      <c r="K215" s="612"/>
      <c r="L215" s="612"/>
      <c r="M215" s="612"/>
      <c r="N215" s="612"/>
      <c r="O215" s="612"/>
      <c r="P215" s="612"/>
      <c r="Q215" s="612"/>
      <c r="R215" s="612"/>
      <c r="S215" s="612"/>
      <c r="T215" s="612"/>
      <c r="U215" s="612"/>
      <c r="V215" s="612"/>
      <c r="W215" s="612"/>
      <c r="X215" s="612"/>
      <c r="Y215" s="612"/>
      <c r="Z215" s="612"/>
      <c r="AA215" s="612"/>
      <c r="AB215" s="612"/>
      <c r="AC215" s="612"/>
      <c r="AD215" s="612"/>
      <c r="AE215" s="612"/>
      <c r="AF215" s="612"/>
      <c r="AG215" s="595"/>
      <c r="AH215" s="596">
        <f t="shared" si="152"/>
        <v>28</v>
      </c>
      <c r="AI215" s="580">
        <f t="shared" si="153"/>
        <v>0</v>
      </c>
      <c r="AJ215" s="598">
        <f t="shared" si="154"/>
        <v>0</v>
      </c>
      <c r="AM215" s="586">
        <f t="shared" si="155"/>
        <v>0</v>
      </c>
      <c r="AN215" s="586">
        <f>+COUNTIF(F215:AG215,"外")</f>
        <v>0</v>
      </c>
    </row>
    <row r="216" spans="2:40" ht="24.75" customHeight="1">
      <c r="B216" s="2842"/>
      <c r="C216" s="2930" t="s">
        <v>953</v>
      </c>
      <c r="D216" s="586" t="s">
        <v>521</v>
      </c>
      <c r="E216" s="608" t="s">
        <v>959</v>
      </c>
      <c r="F216" s="588"/>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90"/>
      <c r="AH216" s="609"/>
      <c r="AI216" s="586"/>
      <c r="AJ216" s="610"/>
    </row>
    <row r="217" spans="2:40">
      <c r="B217" s="2842"/>
      <c r="C217" s="2931"/>
      <c r="D217" s="591" t="str">
        <f>E$18</f>
        <v>●●</v>
      </c>
      <c r="E217" s="592"/>
      <c r="F217" s="593"/>
      <c r="G217" s="594"/>
      <c r="H217" s="594"/>
      <c r="I217" s="594"/>
      <c r="J217" s="594"/>
      <c r="K217" s="594"/>
      <c r="L217" s="594"/>
      <c r="M217" s="594"/>
      <c r="N217" s="594"/>
      <c r="O217" s="594"/>
      <c r="P217" s="594"/>
      <c r="Q217" s="594"/>
      <c r="R217" s="594"/>
      <c r="S217" s="594"/>
      <c r="T217" s="594"/>
      <c r="U217" s="594"/>
      <c r="V217" s="594"/>
      <c r="W217" s="594"/>
      <c r="X217" s="594"/>
      <c r="Y217" s="594"/>
      <c r="Z217" s="594"/>
      <c r="AA217" s="594"/>
      <c r="AB217" s="594"/>
      <c r="AC217" s="594"/>
      <c r="AD217" s="594"/>
      <c r="AE217" s="594"/>
      <c r="AF217" s="594"/>
      <c r="AG217" s="613"/>
      <c r="AH217" s="596">
        <f t="shared" ref="AH217:AH220" si="156">COUNTA(F$116:AG$116)-AI217</f>
        <v>28</v>
      </c>
      <c r="AI217" s="614">
        <f t="shared" ref="AI217:AI220" si="157">AM217+AN217</f>
        <v>0</v>
      </c>
      <c r="AJ217" s="615">
        <f>+COUNTIF(F217:AG217,"休")</f>
        <v>0</v>
      </c>
      <c r="AM217" s="586">
        <f>+COUNTIF(F217:AG217,"－")</f>
        <v>0</v>
      </c>
      <c r="AN217" s="586">
        <f>+COUNTIF(F217:AG217,"外")</f>
        <v>0</v>
      </c>
    </row>
    <row r="218" spans="2:40">
      <c r="B218" s="2842"/>
      <c r="C218" s="2931"/>
      <c r="D218" s="599">
        <f>E$19</f>
        <v>0</v>
      </c>
      <c r="E218" s="600"/>
      <c r="F218" s="601"/>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3"/>
      <c r="AH218" s="596">
        <f t="shared" si="156"/>
        <v>28</v>
      </c>
      <c r="AI218" s="542">
        <f t="shared" si="157"/>
        <v>0</v>
      </c>
      <c r="AJ218" s="604">
        <f t="shared" ref="AJ218:AJ220" si="158">+COUNTIF(F218:AG218,"休")</f>
        <v>0</v>
      </c>
      <c r="AM218" s="586">
        <f t="shared" ref="AM218:AM220" si="159">+COUNTIF(F218:AG218,"－")</f>
        <v>0</v>
      </c>
      <c r="AN218" s="586">
        <f>+COUNTIF(F218:AG218,"外")</f>
        <v>0</v>
      </c>
    </row>
    <row r="219" spans="2:40">
      <c r="B219" s="2842"/>
      <c r="C219" s="2931"/>
      <c r="D219" s="599">
        <f>E$20</f>
        <v>0</v>
      </c>
      <c r="E219" s="600"/>
      <c r="F219" s="601"/>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3"/>
      <c r="AH219" s="596">
        <f t="shared" si="156"/>
        <v>28</v>
      </c>
      <c r="AI219" s="542">
        <f t="shared" si="157"/>
        <v>0</v>
      </c>
      <c r="AJ219" s="604">
        <f t="shared" si="158"/>
        <v>0</v>
      </c>
      <c r="AM219" s="586">
        <f t="shared" si="159"/>
        <v>0</v>
      </c>
      <c r="AN219" s="586">
        <f>+COUNTIF(F219:AG219,"外")</f>
        <v>0</v>
      </c>
    </row>
    <row r="220" spans="2:40">
      <c r="B220" s="2843"/>
      <c r="C220" s="2932"/>
      <c r="D220" s="616">
        <f>E$21</f>
        <v>0</v>
      </c>
      <c r="E220" s="626"/>
      <c r="F220" s="618"/>
      <c r="G220" s="619"/>
      <c r="H220" s="619"/>
      <c r="I220" s="619"/>
      <c r="J220" s="619"/>
      <c r="K220" s="619"/>
      <c r="L220" s="619"/>
      <c r="M220" s="619"/>
      <c r="N220" s="619"/>
      <c r="O220" s="619"/>
      <c r="P220" s="619"/>
      <c r="Q220" s="619"/>
      <c r="R220" s="619"/>
      <c r="S220" s="619"/>
      <c r="T220" s="619"/>
      <c r="U220" s="619"/>
      <c r="V220" s="619"/>
      <c r="W220" s="619"/>
      <c r="X220" s="619"/>
      <c r="Y220" s="619"/>
      <c r="Z220" s="619"/>
      <c r="AA220" s="619"/>
      <c r="AB220" s="619"/>
      <c r="AC220" s="619"/>
      <c r="AD220" s="619"/>
      <c r="AE220" s="619"/>
      <c r="AF220" s="619"/>
      <c r="AG220" s="620"/>
      <c r="AH220" s="621">
        <f t="shared" si="156"/>
        <v>28</v>
      </c>
      <c r="AI220" s="617">
        <f t="shared" si="157"/>
        <v>0</v>
      </c>
      <c r="AJ220" s="622">
        <f t="shared" si="158"/>
        <v>0</v>
      </c>
      <c r="AM220" s="586">
        <f t="shared" si="159"/>
        <v>0</v>
      </c>
      <c r="AN220" s="586">
        <f>+COUNTIF(F220:AG220,"外")</f>
        <v>0</v>
      </c>
    </row>
    <row r="221" spans="2:40">
      <c r="F221" s="533"/>
      <c r="G221" s="533"/>
      <c r="H221" s="533"/>
      <c r="I221" s="533"/>
      <c r="J221" s="533"/>
      <c r="K221" s="533"/>
      <c r="L221" s="533"/>
      <c r="M221" s="533"/>
      <c r="N221" s="533"/>
      <c r="O221" s="533"/>
      <c r="P221" s="533"/>
      <c r="Q221" s="533"/>
      <c r="R221" s="533"/>
      <c r="S221" s="533"/>
      <c r="T221" s="533"/>
      <c r="U221" s="533"/>
      <c r="V221" s="533"/>
      <c r="W221" s="533"/>
      <c r="X221" s="533"/>
      <c r="Y221" s="533"/>
      <c r="Z221" s="533"/>
      <c r="AA221" s="533"/>
      <c r="AB221" s="533"/>
      <c r="AC221" s="533"/>
      <c r="AD221" s="533"/>
      <c r="AE221" s="533"/>
      <c r="AF221" s="533"/>
      <c r="AG221" s="533"/>
    </row>
    <row r="222" spans="2:40" ht="13.5" customHeight="1">
      <c r="B222" s="573"/>
      <c r="C222" s="574"/>
      <c r="D222" s="575"/>
      <c r="E222" s="534" t="s">
        <v>910</v>
      </c>
      <c r="F222" s="535">
        <f>+AG202+1</f>
        <v>44631</v>
      </c>
      <c r="G222" s="536">
        <f>+F222+1</f>
        <v>44632</v>
      </c>
      <c r="H222" s="536">
        <f t="shared" ref="H222:Y222" si="160">+G222+1</f>
        <v>44633</v>
      </c>
      <c r="I222" s="536">
        <f t="shared" si="160"/>
        <v>44634</v>
      </c>
      <c r="J222" s="536">
        <f t="shared" si="160"/>
        <v>44635</v>
      </c>
      <c r="K222" s="536">
        <f t="shared" si="160"/>
        <v>44636</v>
      </c>
      <c r="L222" s="536">
        <f t="shared" si="160"/>
        <v>44637</v>
      </c>
      <c r="M222" s="536">
        <f t="shared" si="160"/>
        <v>44638</v>
      </c>
      <c r="N222" s="536">
        <f t="shared" si="160"/>
        <v>44639</v>
      </c>
      <c r="O222" s="536">
        <f t="shared" si="160"/>
        <v>44640</v>
      </c>
      <c r="P222" s="536">
        <f t="shared" si="160"/>
        <v>44641</v>
      </c>
      <c r="Q222" s="536">
        <f t="shared" si="160"/>
        <v>44642</v>
      </c>
      <c r="R222" s="536">
        <f t="shared" si="160"/>
        <v>44643</v>
      </c>
      <c r="S222" s="536">
        <f t="shared" si="160"/>
        <v>44644</v>
      </c>
      <c r="T222" s="536">
        <f t="shared" si="160"/>
        <v>44645</v>
      </c>
      <c r="U222" s="536">
        <f t="shared" si="160"/>
        <v>44646</v>
      </c>
      <c r="V222" s="536">
        <f t="shared" si="160"/>
        <v>44647</v>
      </c>
      <c r="W222" s="536">
        <f t="shared" si="160"/>
        <v>44648</v>
      </c>
      <c r="X222" s="536">
        <f t="shared" si="160"/>
        <v>44649</v>
      </c>
      <c r="Y222" s="536">
        <f t="shared" si="160"/>
        <v>44650</v>
      </c>
      <c r="Z222" s="536">
        <f>+Y222+1</f>
        <v>44651</v>
      </c>
      <c r="AA222" s="536">
        <f t="shared" ref="AA222:AC222" si="161">+Z222+1</f>
        <v>44652</v>
      </c>
      <c r="AB222" s="536">
        <f t="shared" si="161"/>
        <v>44653</v>
      </c>
      <c r="AC222" s="536">
        <f t="shared" si="161"/>
        <v>44654</v>
      </c>
      <c r="AD222" s="536">
        <f>+AC222+1</f>
        <v>44655</v>
      </c>
      <c r="AE222" s="536">
        <f t="shared" ref="AE222" si="162">+AD222+1</f>
        <v>44656</v>
      </c>
      <c r="AF222" s="536">
        <f>+AE222+1</f>
        <v>44657</v>
      </c>
      <c r="AG222" s="623">
        <f t="shared" ref="AG222" si="163">+AF222+1</f>
        <v>44658</v>
      </c>
      <c r="AH222" s="2915" t="s">
        <v>955</v>
      </c>
      <c r="AI222" s="2918" t="s">
        <v>956</v>
      </c>
      <c r="AJ222" s="2921" t="s">
        <v>931</v>
      </c>
      <c r="AK222" s="2924"/>
      <c r="AM222" s="2925" t="s">
        <v>957</v>
      </c>
      <c r="AN222" s="2925" t="s">
        <v>958</v>
      </c>
    </row>
    <row r="223" spans="2:40">
      <c r="B223" s="577"/>
      <c r="C223" s="578"/>
      <c r="D223" s="579"/>
      <c r="E223" s="538" t="s">
        <v>911</v>
      </c>
      <c r="F223" s="539" t="str">
        <f>TEXT(WEEKDAY(+F222),"aaa")</f>
        <v>金</v>
      </c>
      <c r="G223" s="540" t="str">
        <f t="shared" ref="G223:AG223" si="164">TEXT(WEEKDAY(+G222),"aaa")</f>
        <v>土</v>
      </c>
      <c r="H223" s="540" t="str">
        <f t="shared" si="164"/>
        <v>日</v>
      </c>
      <c r="I223" s="540" t="str">
        <f t="shared" si="164"/>
        <v>月</v>
      </c>
      <c r="J223" s="540" t="str">
        <f t="shared" si="164"/>
        <v>火</v>
      </c>
      <c r="K223" s="540" t="str">
        <f t="shared" si="164"/>
        <v>水</v>
      </c>
      <c r="L223" s="540" t="str">
        <f t="shared" si="164"/>
        <v>木</v>
      </c>
      <c r="M223" s="540" t="str">
        <f t="shared" si="164"/>
        <v>金</v>
      </c>
      <c r="N223" s="540" t="str">
        <f t="shared" si="164"/>
        <v>土</v>
      </c>
      <c r="O223" s="540" t="str">
        <f t="shared" si="164"/>
        <v>日</v>
      </c>
      <c r="P223" s="540" t="str">
        <f t="shared" si="164"/>
        <v>月</v>
      </c>
      <c r="Q223" s="540" t="str">
        <f t="shared" si="164"/>
        <v>火</v>
      </c>
      <c r="R223" s="540" t="str">
        <f t="shared" si="164"/>
        <v>水</v>
      </c>
      <c r="S223" s="540" t="str">
        <f t="shared" si="164"/>
        <v>木</v>
      </c>
      <c r="T223" s="540" t="str">
        <f t="shared" si="164"/>
        <v>金</v>
      </c>
      <c r="U223" s="540" t="str">
        <f t="shared" si="164"/>
        <v>土</v>
      </c>
      <c r="V223" s="540" t="str">
        <f t="shared" si="164"/>
        <v>日</v>
      </c>
      <c r="W223" s="540" t="str">
        <f t="shared" si="164"/>
        <v>月</v>
      </c>
      <c r="X223" s="540" t="str">
        <f t="shared" si="164"/>
        <v>火</v>
      </c>
      <c r="Y223" s="540" t="str">
        <f t="shared" si="164"/>
        <v>水</v>
      </c>
      <c r="Z223" s="540" t="str">
        <f t="shared" si="164"/>
        <v>木</v>
      </c>
      <c r="AA223" s="540" t="str">
        <f t="shared" si="164"/>
        <v>金</v>
      </c>
      <c r="AB223" s="540" t="str">
        <f t="shared" si="164"/>
        <v>土</v>
      </c>
      <c r="AC223" s="540" t="str">
        <f t="shared" si="164"/>
        <v>日</v>
      </c>
      <c r="AD223" s="540" t="str">
        <f t="shared" si="164"/>
        <v>月</v>
      </c>
      <c r="AE223" s="540" t="str">
        <f t="shared" si="164"/>
        <v>火</v>
      </c>
      <c r="AF223" s="540" t="str">
        <f t="shared" si="164"/>
        <v>水</v>
      </c>
      <c r="AG223" s="625" t="str">
        <f t="shared" si="164"/>
        <v>木</v>
      </c>
      <c r="AH223" s="2916"/>
      <c r="AI223" s="2919"/>
      <c r="AJ223" s="2922"/>
      <c r="AK223" s="2924"/>
      <c r="AM223" s="2925"/>
      <c r="AN223" s="2925"/>
    </row>
    <row r="224" spans="2:40" ht="24.75" customHeight="1">
      <c r="B224" s="584" t="s">
        <v>929</v>
      </c>
      <c r="C224" s="585" t="s">
        <v>930</v>
      </c>
      <c r="D224" s="586" t="s">
        <v>521</v>
      </c>
      <c r="E224" s="608" t="s">
        <v>959</v>
      </c>
      <c r="F224" s="588"/>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90"/>
      <c r="AH224" s="2917"/>
      <c r="AI224" s="2920"/>
      <c r="AJ224" s="2923"/>
      <c r="AK224" s="2924"/>
    </row>
    <row r="225" spans="2:40" ht="13.5" customHeight="1">
      <c r="B225" s="2841" t="s">
        <v>938</v>
      </c>
      <c r="C225" s="2930" t="s">
        <v>939</v>
      </c>
      <c r="D225" s="591" t="str">
        <f>E$8</f>
        <v>〇〇</v>
      </c>
      <c r="E225" s="592"/>
      <c r="F225" s="593"/>
      <c r="G225" s="594"/>
      <c r="H225" s="594"/>
      <c r="I225" s="594"/>
      <c r="J225" s="594"/>
      <c r="K225" s="594"/>
      <c r="L225" s="594"/>
      <c r="M225" s="594"/>
      <c r="N225" s="594"/>
      <c r="O225" s="594"/>
      <c r="P225" s="594"/>
      <c r="Q225" s="594"/>
      <c r="R225" s="594"/>
      <c r="S225" s="594"/>
      <c r="T225" s="594"/>
      <c r="U225" s="594"/>
      <c r="V225" s="594"/>
      <c r="W225" s="594"/>
      <c r="X225" s="594"/>
      <c r="Y225" s="594"/>
      <c r="Z225" s="594"/>
      <c r="AA225" s="594"/>
      <c r="AB225" s="594"/>
      <c r="AC225" s="594"/>
      <c r="AD225" s="594"/>
      <c r="AE225" s="594"/>
      <c r="AF225" s="594"/>
      <c r="AG225" s="595"/>
      <c r="AH225" s="596">
        <f>COUNTA(F$136:AG$136)-AI225</f>
        <v>28</v>
      </c>
      <c r="AI225" s="597">
        <f>AM225+AN225</f>
        <v>0</v>
      </c>
      <c r="AJ225" s="598">
        <f>+COUNTIF(F225:AG225,"休")</f>
        <v>0</v>
      </c>
      <c r="AM225" s="586">
        <f>+COUNTIF(F225:AG225,"－")</f>
        <v>0</v>
      </c>
      <c r="AN225" s="586">
        <f t="shared" ref="AN225:AN230" si="165">+COUNTIF(F225:AG225,"外")</f>
        <v>0</v>
      </c>
    </row>
    <row r="226" spans="2:40" ht="13.5" customHeight="1">
      <c r="B226" s="2842"/>
      <c r="C226" s="2931"/>
      <c r="D226" s="599" t="str">
        <f>E$9</f>
        <v>●●</v>
      </c>
      <c r="E226" s="600"/>
      <c r="F226" s="601"/>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3"/>
      <c r="AH226" s="596">
        <f t="shared" ref="AH226:AH230" si="166">COUNTA(F$136:AG$136)-AI226</f>
        <v>28</v>
      </c>
      <c r="AI226" s="542">
        <f t="shared" ref="AI226" si="167">AM226+AN226</f>
        <v>0</v>
      </c>
      <c r="AJ226" s="604">
        <f t="shared" ref="AJ226:AJ229" si="168">+COUNTIF(F226:AG226,"休")</f>
        <v>0</v>
      </c>
      <c r="AM226" s="586">
        <f t="shared" ref="AM226:AM229" si="169">+COUNTIF(F226:AG226,"－")</f>
        <v>0</v>
      </c>
      <c r="AN226" s="586">
        <f t="shared" si="165"/>
        <v>0</v>
      </c>
    </row>
    <row r="227" spans="2:40">
      <c r="B227" s="2842"/>
      <c r="C227" s="2931"/>
      <c r="D227" s="599" t="str">
        <f>E$10</f>
        <v>△△</v>
      </c>
      <c r="E227" s="600"/>
      <c r="F227" s="601"/>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3"/>
      <c r="AH227" s="596">
        <f t="shared" si="166"/>
        <v>28</v>
      </c>
      <c r="AI227" s="542">
        <f>AM227+AN227</f>
        <v>0</v>
      </c>
      <c r="AJ227" s="604">
        <f t="shared" si="168"/>
        <v>0</v>
      </c>
      <c r="AM227" s="586">
        <f t="shared" si="169"/>
        <v>0</v>
      </c>
      <c r="AN227" s="586">
        <f t="shared" si="165"/>
        <v>0</v>
      </c>
    </row>
    <row r="228" spans="2:40">
      <c r="B228" s="2842"/>
      <c r="C228" s="2931"/>
      <c r="D228" s="599" t="str">
        <f>E$11</f>
        <v>■■</v>
      </c>
      <c r="E228" s="600"/>
      <c r="F228" s="601"/>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3"/>
      <c r="AH228" s="596">
        <f t="shared" si="166"/>
        <v>28</v>
      </c>
      <c r="AI228" s="542">
        <f t="shared" ref="AI228:AI230" si="170">AM228+AN228</f>
        <v>0</v>
      </c>
      <c r="AJ228" s="604">
        <f t="shared" si="168"/>
        <v>0</v>
      </c>
      <c r="AM228" s="586">
        <f t="shared" si="169"/>
        <v>0</v>
      </c>
      <c r="AN228" s="586">
        <f t="shared" si="165"/>
        <v>0</v>
      </c>
    </row>
    <row r="229" spans="2:40">
      <c r="B229" s="2842"/>
      <c r="C229" s="2931"/>
      <c r="D229" s="599" t="str">
        <f>E$12</f>
        <v>★★</v>
      </c>
      <c r="E229" s="600"/>
      <c r="F229" s="601"/>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3"/>
      <c r="AH229" s="596">
        <f t="shared" si="166"/>
        <v>28</v>
      </c>
      <c r="AI229" s="542">
        <f t="shared" si="170"/>
        <v>0</v>
      </c>
      <c r="AJ229" s="604">
        <f t="shared" si="168"/>
        <v>0</v>
      </c>
      <c r="AM229" s="586">
        <f t="shared" si="169"/>
        <v>0</v>
      </c>
      <c r="AN229" s="586">
        <f t="shared" si="165"/>
        <v>0</v>
      </c>
    </row>
    <row r="230" spans="2:40">
      <c r="B230" s="2843"/>
      <c r="C230" s="2932"/>
      <c r="D230" s="611"/>
      <c r="E230" s="518"/>
      <c r="F230" s="605"/>
      <c r="G230" s="606"/>
      <c r="H230" s="606"/>
      <c r="I230" s="606"/>
      <c r="J230" s="606"/>
      <c r="K230" s="606"/>
      <c r="L230" s="606"/>
      <c r="M230" s="606"/>
      <c r="N230" s="606"/>
      <c r="O230" s="606"/>
      <c r="P230" s="606"/>
      <c r="Q230" s="606"/>
      <c r="R230" s="606"/>
      <c r="S230" s="606"/>
      <c r="T230" s="606"/>
      <c r="U230" s="606"/>
      <c r="V230" s="606"/>
      <c r="W230" s="606"/>
      <c r="X230" s="606"/>
      <c r="Y230" s="606"/>
      <c r="Z230" s="606"/>
      <c r="AA230" s="606"/>
      <c r="AB230" s="606"/>
      <c r="AC230" s="606"/>
      <c r="AD230" s="606"/>
      <c r="AE230" s="606"/>
      <c r="AF230" s="606"/>
      <c r="AG230" s="607"/>
      <c r="AH230" s="596">
        <f t="shared" si="166"/>
        <v>28</v>
      </c>
      <c r="AI230" s="597">
        <f t="shared" si="170"/>
        <v>0</v>
      </c>
      <c r="AJ230" s="598">
        <f>+COUNTIF(F230:AG230,"休")</f>
        <v>0</v>
      </c>
      <c r="AM230" s="586">
        <f>+COUNTIF(F230:AG230,"－")</f>
        <v>0</v>
      </c>
      <c r="AN230" s="586">
        <f t="shared" si="165"/>
        <v>0</v>
      </c>
    </row>
    <row r="231" spans="2:40" ht="24.75" customHeight="1">
      <c r="B231" s="2841" t="s">
        <v>949</v>
      </c>
      <c r="C231" s="2930" t="s">
        <v>950</v>
      </c>
      <c r="D231" s="586" t="s">
        <v>521</v>
      </c>
      <c r="E231" s="608" t="s">
        <v>959</v>
      </c>
      <c r="F231" s="588"/>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90"/>
      <c r="AH231" s="609"/>
      <c r="AI231" s="586"/>
      <c r="AJ231" s="610"/>
    </row>
    <row r="232" spans="2:40" ht="13.5" customHeight="1">
      <c r="B232" s="2842"/>
      <c r="C232" s="2931"/>
      <c r="D232" s="611" t="str">
        <f>E$14</f>
        <v>〇〇</v>
      </c>
      <c r="E232" s="518"/>
      <c r="F232" s="593"/>
      <c r="G232" s="594"/>
      <c r="H232" s="594"/>
      <c r="I232" s="594"/>
      <c r="J232" s="594"/>
      <c r="K232" s="594"/>
      <c r="L232" s="594"/>
      <c r="M232" s="594"/>
      <c r="N232" s="594"/>
      <c r="O232" s="594"/>
      <c r="P232" s="594"/>
      <c r="Q232" s="594"/>
      <c r="R232" s="594"/>
      <c r="S232" s="594"/>
      <c r="T232" s="594"/>
      <c r="U232" s="594"/>
      <c r="V232" s="594"/>
      <c r="W232" s="594"/>
      <c r="X232" s="594"/>
      <c r="Y232" s="594"/>
      <c r="Z232" s="594"/>
      <c r="AA232" s="594"/>
      <c r="AB232" s="594"/>
      <c r="AC232" s="594"/>
      <c r="AD232" s="594"/>
      <c r="AE232" s="594"/>
      <c r="AF232" s="594"/>
      <c r="AG232" s="595"/>
      <c r="AH232" s="596">
        <f t="shared" ref="AH232" si="171">COUNTA(F$136:AG$136)-AI232</f>
        <v>28</v>
      </c>
      <c r="AI232" s="597">
        <f t="shared" ref="AI232:AI235" si="172">AM232+AN232</f>
        <v>0</v>
      </c>
      <c r="AJ232" s="598">
        <f>+COUNTIF(F232:AG232,"休")</f>
        <v>0</v>
      </c>
      <c r="AM232" s="586">
        <f>+COUNTIF(F232:AG232,"－")</f>
        <v>0</v>
      </c>
      <c r="AN232" s="586">
        <f>+COUNTIF(F232:AG232,"外")</f>
        <v>0</v>
      </c>
    </row>
    <row r="233" spans="2:40">
      <c r="B233" s="2842"/>
      <c r="C233" s="2931"/>
      <c r="D233" s="599" t="str">
        <f>E$15</f>
        <v>●●</v>
      </c>
      <c r="E233" s="600"/>
      <c r="F233" s="601"/>
      <c r="G233" s="602"/>
      <c r="H233" s="602"/>
      <c r="I233" s="602"/>
      <c r="J233" s="602"/>
      <c r="K233" s="602"/>
      <c r="L233" s="602"/>
      <c r="M233" s="602"/>
      <c r="N233" s="602"/>
      <c r="O233" s="602"/>
      <c r="P233" s="602"/>
      <c r="Q233" s="602"/>
      <c r="R233" s="602"/>
      <c r="S233" s="602"/>
      <c r="T233" s="602"/>
      <c r="U233" s="602"/>
      <c r="V233" s="602"/>
      <c r="W233" s="602"/>
      <c r="X233" s="602"/>
      <c r="Y233" s="602"/>
      <c r="Z233" s="602"/>
      <c r="AA233" s="602"/>
      <c r="AB233" s="602"/>
      <c r="AC233" s="602"/>
      <c r="AD233" s="602"/>
      <c r="AE233" s="602"/>
      <c r="AF233" s="602"/>
      <c r="AG233" s="603"/>
      <c r="AH233" s="596">
        <f>COUNTA(F$136:AG$136)-AI233</f>
        <v>28</v>
      </c>
      <c r="AI233" s="542">
        <f t="shared" si="172"/>
        <v>0</v>
      </c>
      <c r="AJ233" s="604">
        <f t="shared" ref="AJ233:AJ235" si="173">+COUNTIF(F233:AG233,"休")</f>
        <v>0</v>
      </c>
      <c r="AM233" s="586">
        <f t="shared" ref="AM233:AM235" si="174">+COUNTIF(F233:AG233,"－")</f>
        <v>0</v>
      </c>
      <c r="AN233" s="586">
        <f>+COUNTIF(F233:AG233,"外")</f>
        <v>0</v>
      </c>
    </row>
    <row r="234" spans="2:40">
      <c r="B234" s="2842"/>
      <c r="C234" s="2931"/>
      <c r="D234" s="599">
        <f>E$16</f>
        <v>0</v>
      </c>
      <c r="E234" s="600"/>
      <c r="F234" s="601"/>
      <c r="G234" s="602"/>
      <c r="H234" s="602"/>
      <c r="I234" s="602"/>
      <c r="J234" s="602"/>
      <c r="K234" s="602"/>
      <c r="L234" s="602"/>
      <c r="M234" s="602"/>
      <c r="N234" s="602"/>
      <c r="O234" s="602"/>
      <c r="P234" s="602"/>
      <c r="Q234" s="602"/>
      <c r="R234" s="602"/>
      <c r="S234" s="602"/>
      <c r="T234" s="602"/>
      <c r="U234" s="602"/>
      <c r="V234" s="602"/>
      <c r="W234" s="602"/>
      <c r="X234" s="602"/>
      <c r="Y234" s="602"/>
      <c r="Z234" s="602"/>
      <c r="AA234" s="602"/>
      <c r="AB234" s="602"/>
      <c r="AC234" s="602"/>
      <c r="AD234" s="602"/>
      <c r="AE234" s="602"/>
      <c r="AF234" s="602"/>
      <c r="AG234" s="603"/>
      <c r="AH234" s="596">
        <f t="shared" ref="AH234:AH235" si="175">COUNTA(F$136:AG$136)-AI234</f>
        <v>28</v>
      </c>
      <c r="AI234" s="542">
        <f t="shared" si="172"/>
        <v>0</v>
      </c>
      <c r="AJ234" s="604">
        <f t="shared" si="173"/>
        <v>0</v>
      </c>
      <c r="AM234" s="586">
        <f t="shared" si="174"/>
        <v>0</v>
      </c>
      <c r="AN234" s="586">
        <f>+COUNTIF(F234:AG234,"外")</f>
        <v>0</v>
      </c>
    </row>
    <row r="235" spans="2:40">
      <c r="B235" s="2842"/>
      <c r="C235" s="2932"/>
      <c r="D235" s="611">
        <f>E$17</f>
        <v>0</v>
      </c>
      <c r="E235" s="518"/>
      <c r="F235" s="601"/>
      <c r="G235" s="612"/>
      <c r="H235" s="612"/>
      <c r="I235" s="612"/>
      <c r="J235" s="612"/>
      <c r="K235" s="612"/>
      <c r="L235" s="612"/>
      <c r="M235" s="612"/>
      <c r="N235" s="612"/>
      <c r="O235" s="612"/>
      <c r="P235" s="612"/>
      <c r="Q235" s="612"/>
      <c r="R235" s="612"/>
      <c r="S235" s="612"/>
      <c r="T235" s="612"/>
      <c r="U235" s="612"/>
      <c r="V235" s="612"/>
      <c r="W235" s="612"/>
      <c r="X235" s="612"/>
      <c r="Y235" s="612"/>
      <c r="Z235" s="612"/>
      <c r="AA235" s="612"/>
      <c r="AB235" s="612"/>
      <c r="AC235" s="612"/>
      <c r="AD235" s="612"/>
      <c r="AE235" s="612"/>
      <c r="AF235" s="612"/>
      <c r="AG235" s="595"/>
      <c r="AH235" s="596">
        <f t="shared" si="175"/>
        <v>28</v>
      </c>
      <c r="AI235" s="580">
        <f t="shared" si="172"/>
        <v>0</v>
      </c>
      <c r="AJ235" s="598">
        <f t="shared" si="173"/>
        <v>0</v>
      </c>
      <c r="AM235" s="586">
        <f t="shared" si="174"/>
        <v>0</v>
      </c>
      <c r="AN235" s="586">
        <f>+COUNTIF(F235:AG235,"外")</f>
        <v>0</v>
      </c>
    </row>
    <row r="236" spans="2:40" ht="24.75" customHeight="1">
      <c r="B236" s="2842"/>
      <c r="C236" s="2930" t="s">
        <v>953</v>
      </c>
      <c r="D236" s="586" t="s">
        <v>521</v>
      </c>
      <c r="E236" s="608" t="s">
        <v>959</v>
      </c>
      <c r="F236" s="588"/>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90"/>
      <c r="AH236" s="609"/>
      <c r="AI236" s="586"/>
      <c r="AJ236" s="610"/>
    </row>
    <row r="237" spans="2:40">
      <c r="B237" s="2842"/>
      <c r="C237" s="2931"/>
      <c r="D237" s="591" t="str">
        <f>E$18</f>
        <v>●●</v>
      </c>
      <c r="E237" s="592"/>
      <c r="F237" s="593"/>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613"/>
      <c r="AH237" s="596">
        <f t="shared" ref="AH237:AH240" si="176">COUNTA(F$136:AG$136)-AI237</f>
        <v>28</v>
      </c>
      <c r="AI237" s="614">
        <f t="shared" ref="AI237:AI240" si="177">AM237+AN237</f>
        <v>0</v>
      </c>
      <c r="AJ237" s="615">
        <f>+COUNTIF(F237:AG237,"休")</f>
        <v>0</v>
      </c>
      <c r="AM237" s="586">
        <f>+COUNTIF(F237:AG237,"－")</f>
        <v>0</v>
      </c>
      <c r="AN237" s="586">
        <f>+COUNTIF(F237:AG237,"外")</f>
        <v>0</v>
      </c>
    </row>
    <row r="238" spans="2:40">
      <c r="B238" s="2842"/>
      <c r="C238" s="2931"/>
      <c r="D238" s="599">
        <f>E$19</f>
        <v>0</v>
      </c>
      <c r="E238" s="600"/>
      <c r="F238" s="601"/>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3"/>
      <c r="AH238" s="596">
        <f t="shared" si="176"/>
        <v>28</v>
      </c>
      <c r="AI238" s="542">
        <f t="shared" si="177"/>
        <v>0</v>
      </c>
      <c r="AJ238" s="604">
        <f t="shared" ref="AJ238:AJ240" si="178">+COUNTIF(F238:AG238,"休")</f>
        <v>0</v>
      </c>
      <c r="AM238" s="586">
        <f t="shared" ref="AM238:AM240" si="179">+COUNTIF(F238:AG238,"－")</f>
        <v>0</v>
      </c>
      <c r="AN238" s="586">
        <f>+COUNTIF(F238:AG238,"外")</f>
        <v>0</v>
      </c>
    </row>
    <row r="239" spans="2:40">
      <c r="B239" s="2842"/>
      <c r="C239" s="2931"/>
      <c r="D239" s="599">
        <f>E$20</f>
        <v>0</v>
      </c>
      <c r="E239" s="600"/>
      <c r="F239" s="601"/>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3"/>
      <c r="AH239" s="596">
        <f t="shared" si="176"/>
        <v>28</v>
      </c>
      <c r="AI239" s="542">
        <f t="shared" si="177"/>
        <v>0</v>
      </c>
      <c r="AJ239" s="604">
        <f t="shared" si="178"/>
        <v>0</v>
      </c>
      <c r="AM239" s="586">
        <f t="shared" si="179"/>
        <v>0</v>
      </c>
      <c r="AN239" s="586">
        <f>+COUNTIF(F239:AG239,"外")</f>
        <v>0</v>
      </c>
    </row>
    <row r="240" spans="2:40">
      <c r="B240" s="2843"/>
      <c r="C240" s="2932"/>
      <c r="D240" s="616">
        <f>E$21</f>
        <v>0</v>
      </c>
      <c r="E240" s="626"/>
      <c r="F240" s="618"/>
      <c r="G240" s="619"/>
      <c r="H240" s="619"/>
      <c r="I240" s="619"/>
      <c r="J240" s="619"/>
      <c r="K240" s="619"/>
      <c r="L240" s="619"/>
      <c r="M240" s="619"/>
      <c r="N240" s="619"/>
      <c r="O240" s="619"/>
      <c r="P240" s="619"/>
      <c r="Q240" s="619"/>
      <c r="R240" s="619"/>
      <c r="S240" s="619"/>
      <c r="T240" s="619"/>
      <c r="U240" s="619"/>
      <c r="V240" s="619"/>
      <c r="W240" s="619"/>
      <c r="X240" s="619"/>
      <c r="Y240" s="619"/>
      <c r="Z240" s="619"/>
      <c r="AA240" s="619"/>
      <c r="AB240" s="619"/>
      <c r="AC240" s="619"/>
      <c r="AD240" s="619"/>
      <c r="AE240" s="619"/>
      <c r="AF240" s="619"/>
      <c r="AG240" s="620"/>
      <c r="AH240" s="621">
        <f t="shared" si="176"/>
        <v>28</v>
      </c>
      <c r="AI240" s="617">
        <f t="shared" si="177"/>
        <v>0</v>
      </c>
      <c r="AJ240" s="622">
        <f t="shared" si="178"/>
        <v>0</v>
      </c>
      <c r="AM240" s="586">
        <f t="shared" si="179"/>
        <v>0</v>
      </c>
      <c r="AN240" s="586">
        <f>+COUNTIF(F240:AG240,"外")</f>
        <v>0</v>
      </c>
    </row>
    <row r="241" spans="2:40">
      <c r="F241" s="533"/>
      <c r="G241" s="533"/>
      <c r="H241" s="533"/>
      <c r="I241" s="533"/>
      <c r="J241" s="533"/>
      <c r="K241" s="533"/>
      <c r="L241" s="533"/>
      <c r="M241" s="533"/>
      <c r="N241" s="533"/>
      <c r="O241" s="533"/>
      <c r="P241" s="533"/>
      <c r="Q241" s="533"/>
      <c r="R241" s="533"/>
      <c r="S241" s="533"/>
      <c r="T241" s="533"/>
      <c r="U241" s="533"/>
      <c r="V241" s="533"/>
      <c r="W241" s="533"/>
      <c r="X241" s="533"/>
      <c r="Y241" s="533"/>
      <c r="Z241" s="533"/>
      <c r="AA241" s="533"/>
      <c r="AB241" s="533"/>
      <c r="AC241" s="533"/>
      <c r="AD241" s="533"/>
      <c r="AE241" s="533"/>
      <c r="AF241" s="533"/>
      <c r="AG241" s="533"/>
    </row>
    <row r="242" spans="2:40" ht="13.5" customHeight="1">
      <c r="B242" s="573"/>
      <c r="C242" s="574"/>
      <c r="D242" s="575"/>
      <c r="E242" s="519" t="s">
        <v>910</v>
      </c>
      <c r="F242" s="520">
        <f>+AG222+1</f>
        <v>44659</v>
      </c>
      <c r="G242" s="521">
        <f>+F242+1</f>
        <v>44660</v>
      </c>
      <c r="H242" s="521">
        <f t="shared" ref="H242:Y242" si="180">+G242+1</f>
        <v>44661</v>
      </c>
      <c r="I242" s="521">
        <f t="shared" si="180"/>
        <v>44662</v>
      </c>
      <c r="J242" s="521">
        <f t="shared" si="180"/>
        <v>44663</v>
      </c>
      <c r="K242" s="521">
        <f t="shared" si="180"/>
        <v>44664</v>
      </c>
      <c r="L242" s="521">
        <f t="shared" si="180"/>
        <v>44665</v>
      </c>
      <c r="M242" s="521">
        <f t="shared" si="180"/>
        <v>44666</v>
      </c>
      <c r="N242" s="521">
        <f t="shared" si="180"/>
        <v>44667</v>
      </c>
      <c r="O242" s="521">
        <f t="shared" si="180"/>
        <v>44668</v>
      </c>
      <c r="P242" s="521">
        <f t="shared" si="180"/>
        <v>44669</v>
      </c>
      <c r="Q242" s="521">
        <f t="shared" si="180"/>
        <v>44670</v>
      </c>
      <c r="R242" s="521">
        <f t="shared" si="180"/>
        <v>44671</v>
      </c>
      <c r="S242" s="521">
        <f t="shared" si="180"/>
        <v>44672</v>
      </c>
      <c r="T242" s="521">
        <f t="shared" si="180"/>
        <v>44673</v>
      </c>
      <c r="U242" s="521">
        <f t="shared" si="180"/>
        <v>44674</v>
      </c>
      <c r="V242" s="521">
        <f t="shared" si="180"/>
        <v>44675</v>
      </c>
      <c r="W242" s="521">
        <f t="shared" si="180"/>
        <v>44676</v>
      </c>
      <c r="X242" s="521">
        <f t="shared" si="180"/>
        <v>44677</v>
      </c>
      <c r="Y242" s="521">
        <f t="shared" si="180"/>
        <v>44678</v>
      </c>
      <c r="Z242" s="521">
        <f>+Y242+1</f>
        <v>44679</v>
      </c>
      <c r="AA242" s="521">
        <f t="shared" ref="AA242:AC242" si="181">+Z242+1</f>
        <v>44680</v>
      </c>
      <c r="AB242" s="521">
        <f t="shared" si="181"/>
        <v>44681</v>
      </c>
      <c r="AC242" s="521">
        <f t="shared" si="181"/>
        <v>44682</v>
      </c>
      <c r="AD242" s="521">
        <f>+AC242+1</f>
        <v>44683</v>
      </c>
      <c r="AE242" s="521">
        <f t="shared" ref="AE242:AG242" si="182">+AD242+1</f>
        <v>44684</v>
      </c>
      <c r="AF242" s="521">
        <f t="shared" si="182"/>
        <v>44685</v>
      </c>
      <c r="AG242" s="623">
        <f t="shared" si="182"/>
        <v>44686</v>
      </c>
      <c r="AH242" s="2915" t="s">
        <v>955</v>
      </c>
      <c r="AI242" s="2918" t="s">
        <v>956</v>
      </c>
      <c r="AJ242" s="2921" t="s">
        <v>931</v>
      </c>
      <c r="AK242" s="2924"/>
      <c r="AM242" s="2925" t="s">
        <v>996</v>
      </c>
      <c r="AN242" s="2925" t="s">
        <v>958</v>
      </c>
    </row>
    <row r="243" spans="2:40">
      <c r="B243" s="577"/>
      <c r="C243" s="578"/>
      <c r="D243" s="579"/>
      <c r="E243" s="542" t="s">
        <v>911</v>
      </c>
      <c r="F243" s="543" t="str">
        <f>TEXT(WEEKDAY(+F242),"aaa")</f>
        <v>金</v>
      </c>
      <c r="G243" s="544" t="str">
        <f t="shared" ref="G243:AG243" si="183">TEXT(WEEKDAY(+G242),"aaa")</f>
        <v>土</v>
      </c>
      <c r="H243" s="544" t="str">
        <f t="shared" si="183"/>
        <v>日</v>
      </c>
      <c r="I243" s="544" t="str">
        <f t="shared" si="183"/>
        <v>月</v>
      </c>
      <c r="J243" s="544" t="str">
        <f t="shared" si="183"/>
        <v>火</v>
      </c>
      <c r="K243" s="544" t="str">
        <f t="shared" si="183"/>
        <v>水</v>
      </c>
      <c r="L243" s="544" t="str">
        <f t="shared" si="183"/>
        <v>木</v>
      </c>
      <c r="M243" s="544" t="str">
        <f t="shared" si="183"/>
        <v>金</v>
      </c>
      <c r="N243" s="544" t="str">
        <f t="shared" si="183"/>
        <v>土</v>
      </c>
      <c r="O243" s="544" t="str">
        <f t="shared" si="183"/>
        <v>日</v>
      </c>
      <c r="P243" s="544" t="str">
        <f t="shared" si="183"/>
        <v>月</v>
      </c>
      <c r="Q243" s="544" t="str">
        <f t="shared" si="183"/>
        <v>火</v>
      </c>
      <c r="R243" s="544" t="str">
        <f t="shared" si="183"/>
        <v>水</v>
      </c>
      <c r="S243" s="544" t="str">
        <f t="shared" si="183"/>
        <v>木</v>
      </c>
      <c r="T243" s="544" t="str">
        <f t="shared" si="183"/>
        <v>金</v>
      </c>
      <c r="U243" s="544" t="str">
        <f t="shared" si="183"/>
        <v>土</v>
      </c>
      <c r="V243" s="544" t="str">
        <f t="shared" si="183"/>
        <v>日</v>
      </c>
      <c r="W243" s="544" t="str">
        <f t="shared" si="183"/>
        <v>月</v>
      </c>
      <c r="X243" s="544" t="str">
        <f t="shared" si="183"/>
        <v>火</v>
      </c>
      <c r="Y243" s="544" t="str">
        <f t="shared" si="183"/>
        <v>水</v>
      </c>
      <c r="Z243" s="544" t="str">
        <f t="shared" si="183"/>
        <v>木</v>
      </c>
      <c r="AA243" s="544" t="str">
        <f t="shared" si="183"/>
        <v>金</v>
      </c>
      <c r="AB243" s="544" t="str">
        <f t="shared" si="183"/>
        <v>土</v>
      </c>
      <c r="AC243" s="544" t="str">
        <f t="shared" si="183"/>
        <v>日</v>
      </c>
      <c r="AD243" s="544" t="str">
        <f t="shared" si="183"/>
        <v>月</v>
      </c>
      <c r="AE243" s="544" t="str">
        <f t="shared" si="183"/>
        <v>火</v>
      </c>
      <c r="AF243" s="544" t="str">
        <f t="shared" si="183"/>
        <v>水</v>
      </c>
      <c r="AG243" s="544" t="str">
        <f t="shared" si="183"/>
        <v>木</v>
      </c>
      <c r="AH243" s="2916"/>
      <c r="AI243" s="2919"/>
      <c r="AJ243" s="2922"/>
      <c r="AK243" s="2924"/>
      <c r="AM243" s="2925"/>
      <c r="AN243" s="2925"/>
    </row>
    <row r="244" spans="2:40" ht="24.75" customHeight="1">
      <c r="B244" s="584" t="s">
        <v>929</v>
      </c>
      <c r="C244" s="585" t="s">
        <v>930</v>
      </c>
      <c r="D244" s="586" t="s">
        <v>521</v>
      </c>
      <c r="E244" s="608" t="s">
        <v>959</v>
      </c>
      <c r="F244" s="588"/>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90"/>
      <c r="AH244" s="2917"/>
      <c r="AI244" s="2920"/>
      <c r="AJ244" s="2923"/>
      <c r="AK244" s="2924"/>
    </row>
    <row r="245" spans="2:40" ht="13.5" customHeight="1">
      <c r="B245" s="2841" t="s">
        <v>938</v>
      </c>
      <c r="C245" s="2930" t="s">
        <v>939</v>
      </c>
      <c r="D245" s="591" t="str">
        <f>E$8</f>
        <v>〇〇</v>
      </c>
      <c r="E245" s="592"/>
      <c r="F245" s="593"/>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5"/>
      <c r="AH245" s="596">
        <f>COUNTA(F$156:AG$156)-AI245</f>
        <v>28</v>
      </c>
      <c r="AI245" s="597">
        <f>AM245+AN245</f>
        <v>0</v>
      </c>
      <c r="AJ245" s="598">
        <f>+COUNTIF(F245:AG245,"休")</f>
        <v>0</v>
      </c>
      <c r="AM245" s="586">
        <f>+COUNTIF(F245:AG245,"－")</f>
        <v>0</v>
      </c>
      <c r="AN245" s="586">
        <f t="shared" ref="AN245:AN250" si="184">+COUNTIF(F245:AG245,"外")</f>
        <v>0</v>
      </c>
    </row>
    <row r="246" spans="2:40" ht="13.5" customHeight="1">
      <c r="B246" s="2842"/>
      <c r="C246" s="2931"/>
      <c r="D246" s="599" t="str">
        <f>E$9</f>
        <v>●●</v>
      </c>
      <c r="E246" s="600"/>
      <c r="F246" s="601"/>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3"/>
      <c r="AH246" s="596">
        <f>COUNTA(F$156:AG$156)-AI246</f>
        <v>28</v>
      </c>
      <c r="AI246" s="542">
        <f t="shared" ref="AI246" si="185">AM246+AN246</f>
        <v>0</v>
      </c>
      <c r="AJ246" s="604">
        <f t="shared" ref="AJ246:AJ249" si="186">+COUNTIF(F246:AG246,"休")</f>
        <v>0</v>
      </c>
      <c r="AM246" s="586">
        <f t="shared" ref="AM246:AM249" si="187">+COUNTIF(F246:AG246,"－")</f>
        <v>0</v>
      </c>
      <c r="AN246" s="586">
        <f t="shared" si="184"/>
        <v>0</v>
      </c>
    </row>
    <row r="247" spans="2:40">
      <c r="B247" s="2842"/>
      <c r="C247" s="2931"/>
      <c r="D247" s="599" t="str">
        <f>E$10</f>
        <v>△△</v>
      </c>
      <c r="E247" s="600"/>
      <c r="F247" s="601"/>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3"/>
      <c r="AH247" s="596">
        <f t="shared" ref="AH247:AH248" si="188">COUNTA(F$156:AG$156)-AI247</f>
        <v>28</v>
      </c>
      <c r="AI247" s="542">
        <f>AM247+AN247</f>
        <v>0</v>
      </c>
      <c r="AJ247" s="604">
        <f t="shared" si="186"/>
        <v>0</v>
      </c>
      <c r="AM247" s="586">
        <f t="shared" si="187"/>
        <v>0</v>
      </c>
      <c r="AN247" s="586">
        <f t="shared" si="184"/>
        <v>0</v>
      </c>
    </row>
    <row r="248" spans="2:40">
      <c r="B248" s="2842"/>
      <c r="C248" s="2931"/>
      <c r="D248" s="599" t="str">
        <f>E$11</f>
        <v>■■</v>
      </c>
      <c r="E248" s="600"/>
      <c r="F248" s="601"/>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3"/>
      <c r="AH248" s="596">
        <f t="shared" si="188"/>
        <v>28</v>
      </c>
      <c r="AI248" s="542">
        <f t="shared" ref="AI248:AI250" si="189">AM248+AN248</f>
        <v>0</v>
      </c>
      <c r="AJ248" s="604">
        <f t="shared" si="186"/>
        <v>0</v>
      </c>
      <c r="AM248" s="586">
        <f t="shared" si="187"/>
        <v>0</v>
      </c>
      <c r="AN248" s="586">
        <f t="shared" si="184"/>
        <v>0</v>
      </c>
    </row>
    <row r="249" spans="2:40">
      <c r="B249" s="2842"/>
      <c r="C249" s="2931"/>
      <c r="D249" s="599" t="str">
        <f>E$12</f>
        <v>★★</v>
      </c>
      <c r="E249" s="600"/>
      <c r="F249" s="601"/>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3"/>
      <c r="AH249" s="596">
        <f>COUNTA(F$156:AG$156)-AI249</f>
        <v>28</v>
      </c>
      <c r="AI249" s="542">
        <f t="shared" si="189"/>
        <v>0</v>
      </c>
      <c r="AJ249" s="604">
        <f t="shared" si="186"/>
        <v>0</v>
      </c>
      <c r="AM249" s="586">
        <f t="shared" si="187"/>
        <v>0</v>
      </c>
      <c r="AN249" s="586">
        <f t="shared" si="184"/>
        <v>0</v>
      </c>
    </row>
    <row r="250" spans="2:40">
      <c r="B250" s="2843"/>
      <c r="C250" s="2932"/>
      <c r="D250" s="611"/>
      <c r="E250" s="518"/>
      <c r="F250" s="605"/>
      <c r="G250" s="606"/>
      <c r="H250" s="606"/>
      <c r="I250" s="606"/>
      <c r="J250" s="606"/>
      <c r="K250" s="606"/>
      <c r="L250" s="606"/>
      <c r="M250" s="606"/>
      <c r="N250" s="606"/>
      <c r="O250" s="606"/>
      <c r="P250" s="606"/>
      <c r="Q250" s="606"/>
      <c r="R250" s="606"/>
      <c r="S250" s="606"/>
      <c r="T250" s="606"/>
      <c r="U250" s="606"/>
      <c r="V250" s="606"/>
      <c r="W250" s="606"/>
      <c r="X250" s="606"/>
      <c r="Y250" s="606"/>
      <c r="Z250" s="606"/>
      <c r="AA250" s="606"/>
      <c r="AB250" s="606"/>
      <c r="AC250" s="606"/>
      <c r="AD250" s="606"/>
      <c r="AE250" s="606"/>
      <c r="AF250" s="606"/>
      <c r="AG250" s="607"/>
      <c r="AH250" s="596">
        <f>COUNTA(F$156:AG$156)-AI250</f>
        <v>28</v>
      </c>
      <c r="AI250" s="597">
        <f t="shared" si="189"/>
        <v>0</v>
      </c>
      <c r="AJ250" s="598">
        <f>+COUNTIF(F250:AG250,"休")</f>
        <v>0</v>
      </c>
      <c r="AM250" s="586">
        <f>+COUNTIF(F250:AG250,"－")</f>
        <v>0</v>
      </c>
      <c r="AN250" s="586">
        <f t="shared" si="184"/>
        <v>0</v>
      </c>
    </row>
    <row r="251" spans="2:40" ht="24.75" customHeight="1">
      <c r="B251" s="2841" t="s">
        <v>949</v>
      </c>
      <c r="C251" s="2930" t="s">
        <v>950</v>
      </c>
      <c r="D251" s="586" t="s">
        <v>521</v>
      </c>
      <c r="E251" s="608" t="s">
        <v>959</v>
      </c>
      <c r="F251" s="588"/>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90"/>
      <c r="AH251" s="609"/>
      <c r="AI251" s="586"/>
      <c r="AJ251" s="610"/>
    </row>
    <row r="252" spans="2:40" ht="13.5" customHeight="1">
      <c r="B252" s="2842"/>
      <c r="C252" s="2931"/>
      <c r="D252" s="611" t="str">
        <f>E$14</f>
        <v>〇〇</v>
      </c>
      <c r="E252" s="518"/>
      <c r="F252" s="593"/>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5"/>
      <c r="AH252" s="596">
        <f>COUNTA(F$156:AG$156)-AI252</f>
        <v>28</v>
      </c>
      <c r="AI252" s="597">
        <f t="shared" ref="AI252:AI255" si="190">AM252+AN252</f>
        <v>0</v>
      </c>
      <c r="AJ252" s="598">
        <f>+COUNTIF(F252:AG252,"休")</f>
        <v>0</v>
      </c>
      <c r="AM252" s="586">
        <f>+COUNTIF(F252:AG252,"－")</f>
        <v>0</v>
      </c>
      <c r="AN252" s="586">
        <f>+COUNTIF(F252:AG252,"外")</f>
        <v>0</v>
      </c>
    </row>
    <row r="253" spans="2:40">
      <c r="B253" s="2842"/>
      <c r="C253" s="2931"/>
      <c r="D253" s="599" t="str">
        <f>E$15</f>
        <v>●●</v>
      </c>
      <c r="E253" s="600"/>
      <c r="F253" s="601"/>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3"/>
      <c r="AH253" s="596">
        <f>COUNTA(F$156:AG$156)-AI253</f>
        <v>28</v>
      </c>
      <c r="AI253" s="542">
        <f t="shared" si="190"/>
        <v>0</v>
      </c>
      <c r="AJ253" s="604">
        <f t="shared" ref="AJ253:AJ255" si="191">+COUNTIF(F253:AG253,"休")</f>
        <v>0</v>
      </c>
      <c r="AM253" s="586">
        <f t="shared" ref="AM253:AM255" si="192">+COUNTIF(F253:AG253,"－")</f>
        <v>0</v>
      </c>
      <c r="AN253" s="586">
        <f>+COUNTIF(F253:AG253,"外")</f>
        <v>0</v>
      </c>
    </row>
    <row r="254" spans="2:40">
      <c r="B254" s="2842"/>
      <c r="C254" s="2931"/>
      <c r="D254" s="599">
        <f>E$16</f>
        <v>0</v>
      </c>
      <c r="E254" s="600"/>
      <c r="F254" s="601"/>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3"/>
      <c r="AH254" s="596">
        <f t="shared" ref="AH254:AH255" si="193">COUNTA(F$156:AG$156)-AI254</f>
        <v>28</v>
      </c>
      <c r="AI254" s="542">
        <f t="shared" si="190"/>
        <v>0</v>
      </c>
      <c r="AJ254" s="604">
        <f t="shared" si="191"/>
        <v>0</v>
      </c>
      <c r="AM254" s="586">
        <f t="shared" si="192"/>
        <v>0</v>
      </c>
      <c r="AN254" s="586">
        <f>+COUNTIF(F254:AG254,"外")</f>
        <v>0</v>
      </c>
    </row>
    <row r="255" spans="2:40">
      <c r="B255" s="2842"/>
      <c r="C255" s="2932"/>
      <c r="D255" s="611">
        <f>E$17</f>
        <v>0</v>
      </c>
      <c r="E255" s="518"/>
      <c r="F255" s="601"/>
      <c r="G255" s="612"/>
      <c r="H255" s="612"/>
      <c r="I255" s="612"/>
      <c r="J255" s="612"/>
      <c r="K255" s="612"/>
      <c r="L255" s="612"/>
      <c r="M255" s="612"/>
      <c r="N255" s="612"/>
      <c r="O255" s="612"/>
      <c r="P255" s="612"/>
      <c r="Q255" s="612"/>
      <c r="R255" s="612"/>
      <c r="S255" s="612"/>
      <c r="T255" s="612"/>
      <c r="U255" s="612"/>
      <c r="V255" s="612"/>
      <c r="W255" s="612"/>
      <c r="X255" s="612"/>
      <c r="Y255" s="612"/>
      <c r="Z255" s="612"/>
      <c r="AA255" s="612"/>
      <c r="AB255" s="612"/>
      <c r="AC255" s="612"/>
      <c r="AD255" s="612"/>
      <c r="AE255" s="612"/>
      <c r="AF255" s="612"/>
      <c r="AG255" s="595"/>
      <c r="AH255" s="596">
        <f t="shared" si="193"/>
        <v>28</v>
      </c>
      <c r="AI255" s="580">
        <f t="shared" si="190"/>
        <v>0</v>
      </c>
      <c r="AJ255" s="598">
        <f t="shared" si="191"/>
        <v>0</v>
      </c>
      <c r="AM255" s="586">
        <f t="shared" si="192"/>
        <v>0</v>
      </c>
      <c r="AN255" s="586">
        <f>+COUNTIF(F255:AG255,"外")</f>
        <v>0</v>
      </c>
    </row>
    <row r="256" spans="2:40" ht="24.75" customHeight="1">
      <c r="B256" s="2842"/>
      <c r="C256" s="2930" t="s">
        <v>953</v>
      </c>
      <c r="D256" s="586" t="s">
        <v>521</v>
      </c>
      <c r="E256" s="608" t="s">
        <v>959</v>
      </c>
      <c r="F256" s="588"/>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90"/>
      <c r="AH256" s="609"/>
      <c r="AI256" s="586"/>
      <c r="AJ256" s="610"/>
    </row>
    <row r="257" spans="1:40">
      <c r="B257" s="2842"/>
      <c r="C257" s="2931"/>
      <c r="D257" s="591" t="str">
        <f>E$18</f>
        <v>●●</v>
      </c>
      <c r="E257" s="592"/>
      <c r="F257" s="593"/>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613"/>
      <c r="AH257" s="596">
        <f>COUNTA(F$156:AG$156)-AI257</f>
        <v>28</v>
      </c>
      <c r="AI257" s="614">
        <f t="shared" ref="AI257:AI260" si="194">AM257+AN257</f>
        <v>0</v>
      </c>
      <c r="AJ257" s="615">
        <f>+COUNTIF(F257:AG257,"休")</f>
        <v>0</v>
      </c>
      <c r="AM257" s="586">
        <f>+COUNTIF(F257:AG257,"－")</f>
        <v>0</v>
      </c>
      <c r="AN257" s="586">
        <f>+COUNTIF(F257:AG257,"外")</f>
        <v>0</v>
      </c>
    </row>
    <row r="258" spans="1:40">
      <c r="B258" s="2842"/>
      <c r="C258" s="2931"/>
      <c r="D258" s="599">
        <f>E$19</f>
        <v>0</v>
      </c>
      <c r="E258" s="600"/>
      <c r="F258" s="601"/>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3"/>
      <c r="AH258" s="596">
        <f>COUNTA(F$156:AG$156)-AI258</f>
        <v>28</v>
      </c>
      <c r="AI258" s="542">
        <f t="shared" si="194"/>
        <v>0</v>
      </c>
      <c r="AJ258" s="604">
        <f t="shared" ref="AJ258:AJ260" si="195">+COUNTIF(F258:AG258,"休")</f>
        <v>0</v>
      </c>
      <c r="AM258" s="586">
        <f t="shared" ref="AM258:AM260" si="196">+COUNTIF(F258:AG258,"－")</f>
        <v>0</v>
      </c>
      <c r="AN258" s="586">
        <f>+COUNTIF(F258:AG258,"外")</f>
        <v>0</v>
      </c>
    </row>
    <row r="259" spans="1:40">
      <c r="B259" s="2842"/>
      <c r="C259" s="2931"/>
      <c r="D259" s="599">
        <f>E$20</f>
        <v>0</v>
      </c>
      <c r="E259" s="600"/>
      <c r="F259" s="601"/>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3"/>
      <c r="AH259" s="596">
        <f t="shared" ref="AH259:AH260" si="197">COUNTA(F$156:AG$156)-AI259</f>
        <v>28</v>
      </c>
      <c r="AI259" s="542">
        <f t="shared" si="194"/>
        <v>0</v>
      </c>
      <c r="AJ259" s="604">
        <f t="shared" si="195"/>
        <v>0</v>
      </c>
      <c r="AM259" s="586">
        <f t="shared" si="196"/>
        <v>0</v>
      </c>
      <c r="AN259" s="586">
        <f>+COUNTIF(F259:AG259,"外")</f>
        <v>0</v>
      </c>
    </row>
    <row r="260" spans="1:40">
      <c r="B260" s="2843"/>
      <c r="C260" s="2932"/>
      <c r="D260" s="616">
        <f>E$21</f>
        <v>0</v>
      </c>
      <c r="E260" s="626"/>
      <c r="F260" s="618"/>
      <c r="G260" s="619"/>
      <c r="H260" s="619"/>
      <c r="I260" s="619"/>
      <c r="J260" s="619"/>
      <c r="K260" s="619"/>
      <c r="L260" s="619"/>
      <c r="M260" s="619"/>
      <c r="N260" s="619"/>
      <c r="O260" s="619"/>
      <c r="P260" s="619"/>
      <c r="Q260" s="619"/>
      <c r="R260" s="619"/>
      <c r="S260" s="619"/>
      <c r="T260" s="619"/>
      <c r="U260" s="619"/>
      <c r="V260" s="619"/>
      <c r="W260" s="619"/>
      <c r="X260" s="619"/>
      <c r="Y260" s="619"/>
      <c r="Z260" s="619"/>
      <c r="AA260" s="619"/>
      <c r="AB260" s="619"/>
      <c r="AC260" s="619"/>
      <c r="AD260" s="619"/>
      <c r="AE260" s="619"/>
      <c r="AF260" s="619"/>
      <c r="AG260" s="620"/>
      <c r="AH260" s="621">
        <f t="shared" si="197"/>
        <v>28</v>
      </c>
      <c r="AI260" s="617">
        <f t="shared" si="194"/>
        <v>0</v>
      </c>
      <c r="AJ260" s="622">
        <f t="shared" si="195"/>
        <v>0</v>
      </c>
      <c r="AM260" s="586">
        <f t="shared" si="196"/>
        <v>0</v>
      </c>
      <c r="AN260" s="586">
        <f>+COUNTIF(F260:AG260,"外")</f>
        <v>0</v>
      </c>
    </row>
    <row r="262" spans="1:40" ht="6" customHeight="1">
      <c r="B262" s="531"/>
      <c r="C262" s="531"/>
      <c r="D262" s="531"/>
      <c r="E262" s="518"/>
      <c r="F262" s="518"/>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531"/>
      <c r="AI262" s="531"/>
      <c r="AJ262" s="531"/>
    </row>
    <row r="263" spans="1:40" ht="19.2">
      <c r="A263" s="508" t="s">
        <v>924</v>
      </c>
      <c r="B263" s="508"/>
      <c r="C263" s="508"/>
      <c r="D263" s="508"/>
      <c r="E263" s="508"/>
      <c r="P263" s="510"/>
      <c r="AJ263" s="512" t="s">
        <v>925</v>
      </c>
    </row>
    <row r="264" spans="1:40" ht="13.5" customHeight="1">
      <c r="AD264" s="2940" t="s">
        <v>926</v>
      </c>
      <c r="AE264" s="2940"/>
      <c r="AF264" s="2940"/>
      <c r="AG264" s="2941">
        <f>AG$2</f>
        <v>37778</v>
      </c>
      <c r="AH264" s="2941"/>
      <c r="AI264" s="2941"/>
      <c r="AJ264" s="2941"/>
    </row>
    <row r="265" spans="1:40" s="643" customFormat="1" ht="18" customHeight="1">
      <c r="B265" s="2933" t="s">
        <v>900</v>
      </c>
      <c r="C265" s="2933"/>
      <c r="D265" s="644" t="s">
        <v>901</v>
      </c>
      <c r="E265" s="645" t="str">
        <f>E$3</f>
        <v>県道博多天神線排水性舗装工事（第２工区）</v>
      </c>
      <c r="F265" s="645"/>
      <c r="G265" s="645"/>
      <c r="H265" s="645"/>
      <c r="I265" s="645"/>
      <c r="J265" s="645"/>
      <c r="K265" s="645"/>
      <c r="L265" s="645"/>
      <c r="M265" s="645"/>
      <c r="N265" s="645"/>
      <c r="O265" s="644"/>
      <c r="P265" s="644"/>
      <c r="Q265" s="644"/>
      <c r="R265" s="646" t="s">
        <v>904</v>
      </c>
      <c r="S265" s="646"/>
      <c r="T265" s="646"/>
      <c r="U265" s="647"/>
      <c r="V265" s="647"/>
      <c r="W265" s="644" t="s">
        <v>901</v>
      </c>
      <c r="X265" s="2811">
        <f>X$3</f>
        <v>44379</v>
      </c>
      <c r="Y265" s="2811"/>
      <c r="Z265" s="2811"/>
      <c r="AA265" s="2811"/>
      <c r="AB265" s="2811"/>
      <c r="AC265" s="644"/>
      <c r="AD265" s="644"/>
      <c r="AE265" s="644"/>
      <c r="AF265" s="644"/>
      <c r="AG265" s="644"/>
    </row>
    <row r="266" spans="1:40" s="643" customFormat="1" ht="18" customHeight="1">
      <c r="B266" s="2934" t="s">
        <v>908</v>
      </c>
      <c r="C266" s="2934"/>
      <c r="D266" s="644" t="s">
        <v>997</v>
      </c>
      <c r="E266" s="2813">
        <f>+X266-X265+1</f>
        <v>88</v>
      </c>
      <c r="F266" s="2813"/>
      <c r="G266" s="2813"/>
      <c r="H266" s="644"/>
      <c r="I266" s="644"/>
      <c r="J266" s="644"/>
      <c r="K266" s="644"/>
      <c r="L266" s="644"/>
      <c r="M266" s="644"/>
      <c r="N266" s="644"/>
      <c r="O266" s="644"/>
      <c r="P266" s="644"/>
      <c r="Q266" s="644"/>
      <c r="R266" s="646" t="s">
        <v>907</v>
      </c>
      <c r="S266" s="648"/>
      <c r="T266" s="648"/>
      <c r="U266" s="649"/>
      <c r="V266" s="649"/>
      <c r="W266" s="644" t="s">
        <v>997</v>
      </c>
      <c r="X266" s="2814">
        <f>X$4</f>
        <v>44466</v>
      </c>
      <c r="Y266" s="2814"/>
      <c r="Z266" s="2814"/>
      <c r="AA266" s="2814"/>
      <c r="AB266" s="2814"/>
      <c r="AC266" s="644"/>
      <c r="AD266" s="644"/>
      <c r="AE266" s="644"/>
      <c r="AF266" s="644"/>
      <c r="AG266" s="644"/>
    </row>
    <row r="267" spans="1:40">
      <c r="F267" s="533"/>
      <c r="G267" s="533"/>
      <c r="H267" s="533"/>
      <c r="I267" s="533"/>
      <c r="J267" s="533"/>
      <c r="K267" s="533"/>
      <c r="L267" s="533"/>
      <c r="M267" s="533"/>
      <c r="N267" s="533"/>
      <c r="O267" s="533"/>
      <c r="P267" s="533"/>
      <c r="Q267" s="533"/>
      <c r="R267" s="533"/>
      <c r="S267" s="533"/>
      <c r="T267" s="533"/>
      <c r="U267" s="533"/>
      <c r="V267" s="533"/>
      <c r="W267" s="533"/>
      <c r="X267" s="533"/>
      <c r="Y267" s="533"/>
      <c r="Z267" s="533"/>
      <c r="AA267" s="533"/>
      <c r="AB267" s="533"/>
      <c r="AC267" s="533"/>
      <c r="AD267" s="533"/>
      <c r="AE267" s="533"/>
      <c r="AF267" s="533"/>
      <c r="AG267" s="533"/>
    </row>
    <row r="268" spans="1:40" ht="13.5" customHeight="1">
      <c r="B268" s="573"/>
      <c r="C268" s="574"/>
      <c r="D268" s="575"/>
      <c r="E268" s="534" t="s">
        <v>910</v>
      </c>
      <c r="F268" s="535">
        <f>+AG242+1</f>
        <v>44687</v>
      </c>
      <c r="G268" s="536">
        <f>+F268+1</f>
        <v>44688</v>
      </c>
      <c r="H268" s="536">
        <f t="shared" ref="H268:Y268" si="198">+G268+1</f>
        <v>44689</v>
      </c>
      <c r="I268" s="536">
        <f t="shared" si="198"/>
        <v>44690</v>
      </c>
      <c r="J268" s="536">
        <f t="shared" si="198"/>
        <v>44691</v>
      </c>
      <c r="K268" s="536">
        <f t="shared" si="198"/>
        <v>44692</v>
      </c>
      <c r="L268" s="536">
        <f t="shared" si="198"/>
        <v>44693</v>
      </c>
      <c r="M268" s="536">
        <f t="shared" si="198"/>
        <v>44694</v>
      </c>
      <c r="N268" s="536">
        <f t="shared" si="198"/>
        <v>44695</v>
      </c>
      <c r="O268" s="536">
        <f t="shared" si="198"/>
        <v>44696</v>
      </c>
      <c r="P268" s="536">
        <f t="shared" si="198"/>
        <v>44697</v>
      </c>
      <c r="Q268" s="536">
        <f t="shared" si="198"/>
        <v>44698</v>
      </c>
      <c r="R268" s="536">
        <f t="shared" si="198"/>
        <v>44699</v>
      </c>
      <c r="S268" s="536">
        <f t="shared" si="198"/>
        <v>44700</v>
      </c>
      <c r="T268" s="536">
        <f t="shared" si="198"/>
        <v>44701</v>
      </c>
      <c r="U268" s="536">
        <f t="shared" si="198"/>
        <v>44702</v>
      </c>
      <c r="V268" s="536">
        <f t="shared" si="198"/>
        <v>44703</v>
      </c>
      <c r="W268" s="536">
        <f t="shared" si="198"/>
        <v>44704</v>
      </c>
      <c r="X268" s="536">
        <f t="shared" si="198"/>
        <v>44705</v>
      </c>
      <c r="Y268" s="536">
        <f t="shared" si="198"/>
        <v>44706</v>
      </c>
      <c r="Z268" s="536">
        <f>+Y268+1</f>
        <v>44707</v>
      </c>
      <c r="AA268" s="536">
        <f t="shared" ref="AA268:AC268" si="199">+Z268+1</f>
        <v>44708</v>
      </c>
      <c r="AB268" s="536">
        <f t="shared" si="199"/>
        <v>44709</v>
      </c>
      <c r="AC268" s="536">
        <f t="shared" si="199"/>
        <v>44710</v>
      </c>
      <c r="AD268" s="536">
        <f>+AC268+1</f>
        <v>44711</v>
      </c>
      <c r="AE268" s="536">
        <f t="shared" ref="AE268" si="200">+AD268+1</f>
        <v>44712</v>
      </c>
      <c r="AF268" s="536">
        <f>+AE268+1</f>
        <v>44713</v>
      </c>
      <c r="AG268" s="623">
        <f t="shared" ref="AG268" si="201">+AF268+1</f>
        <v>44714</v>
      </c>
      <c r="AH268" s="2915" t="s">
        <v>955</v>
      </c>
      <c r="AI268" s="2918" t="s">
        <v>956</v>
      </c>
      <c r="AJ268" s="2921" t="s">
        <v>931</v>
      </c>
      <c r="AK268" s="2924"/>
      <c r="AM268" s="2925" t="s">
        <v>957</v>
      </c>
      <c r="AN268" s="2925" t="s">
        <v>958</v>
      </c>
    </row>
    <row r="269" spans="1:40">
      <c r="B269" s="577"/>
      <c r="C269" s="578"/>
      <c r="D269" s="579"/>
      <c r="E269" s="538" t="s">
        <v>911</v>
      </c>
      <c r="F269" s="539" t="str">
        <f>TEXT(WEEKDAY(+F268),"aaa")</f>
        <v>金</v>
      </c>
      <c r="G269" s="540" t="str">
        <f t="shared" ref="G269:AG269" si="202">TEXT(WEEKDAY(+G268),"aaa")</f>
        <v>土</v>
      </c>
      <c r="H269" s="540" t="str">
        <f t="shared" si="202"/>
        <v>日</v>
      </c>
      <c r="I269" s="540" t="str">
        <f t="shared" si="202"/>
        <v>月</v>
      </c>
      <c r="J269" s="540" t="str">
        <f t="shared" si="202"/>
        <v>火</v>
      </c>
      <c r="K269" s="540" t="str">
        <f t="shared" si="202"/>
        <v>水</v>
      </c>
      <c r="L269" s="540" t="str">
        <f t="shared" si="202"/>
        <v>木</v>
      </c>
      <c r="M269" s="540" t="str">
        <f t="shared" si="202"/>
        <v>金</v>
      </c>
      <c r="N269" s="540" t="str">
        <f t="shared" si="202"/>
        <v>土</v>
      </c>
      <c r="O269" s="540" t="str">
        <f t="shared" si="202"/>
        <v>日</v>
      </c>
      <c r="P269" s="540" t="str">
        <f t="shared" si="202"/>
        <v>月</v>
      </c>
      <c r="Q269" s="540" t="str">
        <f t="shared" si="202"/>
        <v>火</v>
      </c>
      <c r="R269" s="540" t="str">
        <f t="shared" si="202"/>
        <v>水</v>
      </c>
      <c r="S269" s="540" t="str">
        <f t="shared" si="202"/>
        <v>木</v>
      </c>
      <c r="T269" s="540" t="str">
        <f t="shared" si="202"/>
        <v>金</v>
      </c>
      <c r="U269" s="540" t="str">
        <f t="shared" si="202"/>
        <v>土</v>
      </c>
      <c r="V269" s="540" t="str">
        <f t="shared" si="202"/>
        <v>日</v>
      </c>
      <c r="W269" s="540" t="str">
        <f t="shared" si="202"/>
        <v>月</v>
      </c>
      <c r="X269" s="540" t="str">
        <f t="shared" si="202"/>
        <v>火</v>
      </c>
      <c r="Y269" s="540" t="str">
        <f t="shared" si="202"/>
        <v>水</v>
      </c>
      <c r="Z269" s="540" t="str">
        <f t="shared" si="202"/>
        <v>木</v>
      </c>
      <c r="AA269" s="540" t="str">
        <f t="shared" si="202"/>
        <v>金</v>
      </c>
      <c r="AB269" s="540" t="str">
        <f t="shared" si="202"/>
        <v>土</v>
      </c>
      <c r="AC269" s="540" t="str">
        <f t="shared" si="202"/>
        <v>日</v>
      </c>
      <c r="AD269" s="540" t="str">
        <f t="shared" si="202"/>
        <v>月</v>
      </c>
      <c r="AE269" s="540" t="str">
        <f t="shared" si="202"/>
        <v>火</v>
      </c>
      <c r="AF269" s="540" t="str">
        <f t="shared" si="202"/>
        <v>水</v>
      </c>
      <c r="AG269" s="625" t="str">
        <f t="shared" si="202"/>
        <v>木</v>
      </c>
      <c r="AH269" s="2916"/>
      <c r="AI269" s="2919"/>
      <c r="AJ269" s="2922"/>
      <c r="AK269" s="2924"/>
      <c r="AM269" s="2925"/>
      <c r="AN269" s="2925"/>
    </row>
    <row r="270" spans="1:40" ht="24.75" customHeight="1">
      <c r="B270" s="584" t="s">
        <v>929</v>
      </c>
      <c r="C270" s="585" t="s">
        <v>930</v>
      </c>
      <c r="D270" s="586" t="s">
        <v>521</v>
      </c>
      <c r="E270" s="608" t="s">
        <v>959</v>
      </c>
      <c r="F270" s="588"/>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90"/>
      <c r="AH270" s="2917"/>
      <c r="AI270" s="2920"/>
      <c r="AJ270" s="2923"/>
      <c r="AK270" s="2924"/>
    </row>
    <row r="271" spans="1:40" ht="13.5" customHeight="1">
      <c r="B271" s="2841" t="s">
        <v>938</v>
      </c>
      <c r="C271" s="2930" t="s">
        <v>939</v>
      </c>
      <c r="D271" s="591" t="str">
        <f>E$8</f>
        <v>〇〇</v>
      </c>
      <c r="E271" s="592"/>
      <c r="F271" s="593"/>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5"/>
      <c r="AH271" s="596">
        <f>COUNTA(F$96:AG$96)-AI271</f>
        <v>28</v>
      </c>
      <c r="AI271" s="597">
        <f>AM271+AN271</f>
        <v>0</v>
      </c>
      <c r="AJ271" s="598">
        <f>+COUNTIF(F271:AG271,"休")</f>
        <v>0</v>
      </c>
      <c r="AM271" s="586">
        <f>+COUNTIF(F271:AG271,"－")</f>
        <v>0</v>
      </c>
      <c r="AN271" s="586">
        <f t="shared" ref="AN271:AN276" si="203">+COUNTIF(F271:AG271,"外")</f>
        <v>0</v>
      </c>
    </row>
    <row r="272" spans="1:40" ht="13.5" customHeight="1">
      <c r="B272" s="2842"/>
      <c r="C272" s="2931"/>
      <c r="D272" s="599" t="str">
        <f>E$9</f>
        <v>●●</v>
      </c>
      <c r="E272" s="600"/>
      <c r="F272" s="601"/>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3"/>
      <c r="AH272" s="596">
        <f t="shared" ref="AH272:AH276" si="204">COUNTA(F$96:AG$96)-AI272</f>
        <v>28</v>
      </c>
      <c r="AI272" s="542">
        <f t="shared" ref="AI272" si="205">AM272+AN272</f>
        <v>0</v>
      </c>
      <c r="AJ272" s="604">
        <f t="shared" ref="AJ272:AJ275" si="206">+COUNTIF(F272:AG272,"休")</f>
        <v>0</v>
      </c>
      <c r="AM272" s="586">
        <f t="shared" ref="AM272:AM275" si="207">+COUNTIF(F272:AG272,"－")</f>
        <v>0</v>
      </c>
      <c r="AN272" s="586">
        <f t="shared" si="203"/>
        <v>0</v>
      </c>
    </row>
    <row r="273" spans="2:40">
      <c r="B273" s="2842"/>
      <c r="C273" s="2931"/>
      <c r="D273" s="599" t="str">
        <f>E$10</f>
        <v>△△</v>
      </c>
      <c r="E273" s="600"/>
      <c r="F273" s="601"/>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3"/>
      <c r="AH273" s="596">
        <f t="shared" si="204"/>
        <v>28</v>
      </c>
      <c r="AI273" s="542">
        <f>AM273+AN273</f>
        <v>0</v>
      </c>
      <c r="AJ273" s="604">
        <f t="shared" si="206"/>
        <v>0</v>
      </c>
      <c r="AM273" s="586">
        <f t="shared" si="207"/>
        <v>0</v>
      </c>
      <c r="AN273" s="586">
        <f t="shared" si="203"/>
        <v>0</v>
      </c>
    </row>
    <row r="274" spans="2:40">
      <c r="B274" s="2842"/>
      <c r="C274" s="2931"/>
      <c r="D274" s="599" t="str">
        <f>E$11</f>
        <v>■■</v>
      </c>
      <c r="E274" s="600"/>
      <c r="F274" s="601"/>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3"/>
      <c r="AH274" s="596">
        <f t="shared" si="204"/>
        <v>28</v>
      </c>
      <c r="AI274" s="542">
        <f t="shared" ref="AI274:AI276" si="208">AM274+AN274</f>
        <v>0</v>
      </c>
      <c r="AJ274" s="604">
        <f t="shared" si="206"/>
        <v>0</v>
      </c>
      <c r="AM274" s="586">
        <f t="shared" si="207"/>
        <v>0</v>
      </c>
      <c r="AN274" s="586">
        <f t="shared" si="203"/>
        <v>0</v>
      </c>
    </row>
    <row r="275" spans="2:40">
      <c r="B275" s="2842"/>
      <c r="C275" s="2931"/>
      <c r="D275" s="599" t="str">
        <f>E$12</f>
        <v>★★</v>
      </c>
      <c r="E275" s="600"/>
      <c r="F275" s="601"/>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3"/>
      <c r="AH275" s="596">
        <f t="shared" si="204"/>
        <v>28</v>
      </c>
      <c r="AI275" s="542">
        <f t="shared" si="208"/>
        <v>0</v>
      </c>
      <c r="AJ275" s="604">
        <f t="shared" si="206"/>
        <v>0</v>
      </c>
      <c r="AM275" s="586">
        <f t="shared" si="207"/>
        <v>0</v>
      </c>
      <c r="AN275" s="586">
        <f t="shared" si="203"/>
        <v>0</v>
      </c>
    </row>
    <row r="276" spans="2:40">
      <c r="B276" s="2843"/>
      <c r="C276" s="2932"/>
      <c r="D276" s="611"/>
      <c r="E276" s="518"/>
      <c r="F276" s="605"/>
      <c r="G276" s="606"/>
      <c r="H276" s="606"/>
      <c r="I276" s="606"/>
      <c r="J276" s="606"/>
      <c r="K276" s="606"/>
      <c r="L276" s="606"/>
      <c r="M276" s="606"/>
      <c r="N276" s="606"/>
      <c r="O276" s="606"/>
      <c r="P276" s="606"/>
      <c r="Q276" s="606"/>
      <c r="R276" s="606"/>
      <c r="S276" s="606"/>
      <c r="T276" s="606"/>
      <c r="U276" s="606"/>
      <c r="V276" s="606"/>
      <c r="W276" s="606"/>
      <c r="X276" s="606"/>
      <c r="Y276" s="606"/>
      <c r="Z276" s="606"/>
      <c r="AA276" s="606"/>
      <c r="AB276" s="606"/>
      <c r="AC276" s="606"/>
      <c r="AD276" s="606"/>
      <c r="AE276" s="606"/>
      <c r="AF276" s="606"/>
      <c r="AG276" s="607"/>
      <c r="AH276" s="596">
        <f t="shared" si="204"/>
        <v>28</v>
      </c>
      <c r="AI276" s="597">
        <f t="shared" si="208"/>
        <v>0</v>
      </c>
      <c r="AJ276" s="598">
        <f>+COUNTIF(F276:AG276,"休")</f>
        <v>0</v>
      </c>
      <c r="AM276" s="586">
        <f>+COUNTIF(F276:AG276,"－")</f>
        <v>0</v>
      </c>
      <c r="AN276" s="586">
        <f t="shared" si="203"/>
        <v>0</v>
      </c>
    </row>
    <row r="277" spans="2:40" ht="24.75" customHeight="1">
      <c r="B277" s="2841" t="s">
        <v>949</v>
      </c>
      <c r="C277" s="2930" t="s">
        <v>950</v>
      </c>
      <c r="D277" s="586" t="s">
        <v>521</v>
      </c>
      <c r="E277" s="608" t="s">
        <v>959</v>
      </c>
      <c r="F277" s="588"/>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90"/>
      <c r="AH277" s="609"/>
      <c r="AI277" s="586"/>
      <c r="AJ277" s="610"/>
    </row>
    <row r="278" spans="2:40" ht="13.5" customHeight="1">
      <c r="B278" s="2842"/>
      <c r="C278" s="2931"/>
      <c r="D278" s="611" t="str">
        <f>E$14</f>
        <v>〇〇</v>
      </c>
      <c r="E278" s="518"/>
      <c r="F278" s="593"/>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5"/>
      <c r="AH278" s="596">
        <f t="shared" ref="AH278:AH281" si="209">COUNTA(F$96:AG$96)-AI278</f>
        <v>28</v>
      </c>
      <c r="AI278" s="597">
        <f t="shared" ref="AI278:AI281" si="210">AM278+AN278</f>
        <v>0</v>
      </c>
      <c r="AJ278" s="598">
        <f>+COUNTIF(F278:AG278,"休")</f>
        <v>0</v>
      </c>
      <c r="AM278" s="586">
        <f>+COUNTIF(F278:AG278,"－")</f>
        <v>0</v>
      </c>
      <c r="AN278" s="586">
        <f>+COUNTIF(F278:AG278,"外")</f>
        <v>0</v>
      </c>
    </row>
    <row r="279" spans="2:40">
      <c r="B279" s="2842"/>
      <c r="C279" s="2931"/>
      <c r="D279" s="599" t="str">
        <f>E$15</f>
        <v>●●</v>
      </c>
      <c r="E279" s="600"/>
      <c r="F279" s="601"/>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3"/>
      <c r="AH279" s="596">
        <f t="shared" si="209"/>
        <v>28</v>
      </c>
      <c r="AI279" s="542">
        <f t="shared" si="210"/>
        <v>0</v>
      </c>
      <c r="AJ279" s="604">
        <f t="shared" ref="AJ279:AJ281" si="211">+COUNTIF(F279:AG279,"休")</f>
        <v>0</v>
      </c>
      <c r="AM279" s="586">
        <f t="shared" ref="AM279:AM281" si="212">+COUNTIF(F279:AG279,"－")</f>
        <v>0</v>
      </c>
      <c r="AN279" s="586">
        <f>+COUNTIF(F279:AG279,"外")</f>
        <v>0</v>
      </c>
    </row>
    <row r="280" spans="2:40">
      <c r="B280" s="2842"/>
      <c r="C280" s="2931"/>
      <c r="D280" s="599">
        <f>E$16</f>
        <v>0</v>
      </c>
      <c r="E280" s="600"/>
      <c r="F280" s="601"/>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3"/>
      <c r="AH280" s="596">
        <f t="shared" si="209"/>
        <v>28</v>
      </c>
      <c r="AI280" s="542">
        <f t="shared" si="210"/>
        <v>0</v>
      </c>
      <c r="AJ280" s="604">
        <f t="shared" si="211"/>
        <v>0</v>
      </c>
      <c r="AM280" s="586">
        <f t="shared" si="212"/>
        <v>0</v>
      </c>
      <c r="AN280" s="586">
        <f>+COUNTIF(F280:AG280,"外")</f>
        <v>0</v>
      </c>
    </row>
    <row r="281" spans="2:40">
      <c r="B281" s="2842"/>
      <c r="C281" s="2932"/>
      <c r="D281" s="611">
        <f>E$17</f>
        <v>0</v>
      </c>
      <c r="E281" s="518"/>
      <c r="F281" s="601"/>
      <c r="G281" s="612"/>
      <c r="H281" s="612"/>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595"/>
      <c r="AH281" s="596">
        <f t="shared" si="209"/>
        <v>28</v>
      </c>
      <c r="AI281" s="580">
        <f t="shared" si="210"/>
        <v>0</v>
      </c>
      <c r="AJ281" s="598">
        <f t="shared" si="211"/>
        <v>0</v>
      </c>
      <c r="AM281" s="586">
        <f t="shared" si="212"/>
        <v>0</v>
      </c>
      <c r="AN281" s="586">
        <f>+COUNTIF(F281:AG281,"外")</f>
        <v>0</v>
      </c>
    </row>
    <row r="282" spans="2:40" ht="24.75" customHeight="1">
      <c r="B282" s="2842"/>
      <c r="C282" s="2930" t="s">
        <v>953</v>
      </c>
      <c r="D282" s="586" t="s">
        <v>521</v>
      </c>
      <c r="E282" s="608" t="s">
        <v>959</v>
      </c>
      <c r="F282" s="588"/>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90"/>
      <c r="AH282" s="609"/>
      <c r="AI282" s="586"/>
      <c r="AJ282" s="610"/>
    </row>
    <row r="283" spans="2:40">
      <c r="B283" s="2842"/>
      <c r="C283" s="2931"/>
      <c r="D283" s="591" t="str">
        <f>E$18</f>
        <v>●●</v>
      </c>
      <c r="E283" s="592"/>
      <c r="F283" s="593"/>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613"/>
      <c r="AH283" s="596">
        <f t="shared" ref="AH283:AH286" si="213">COUNTA(F$96:AG$96)-AI283</f>
        <v>28</v>
      </c>
      <c r="AI283" s="614">
        <f t="shared" ref="AI283:AI286" si="214">AM283+AN283</f>
        <v>0</v>
      </c>
      <c r="AJ283" s="615">
        <f>+COUNTIF(F283:AG283,"休")</f>
        <v>0</v>
      </c>
      <c r="AM283" s="586">
        <f>+COUNTIF(F283:AG283,"－")</f>
        <v>0</v>
      </c>
      <c r="AN283" s="586">
        <f>+COUNTIF(F283:AG283,"外")</f>
        <v>0</v>
      </c>
    </row>
    <row r="284" spans="2:40">
      <c r="B284" s="2842"/>
      <c r="C284" s="2931"/>
      <c r="D284" s="599">
        <f>E$19</f>
        <v>0</v>
      </c>
      <c r="E284" s="600"/>
      <c r="F284" s="601"/>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3"/>
      <c r="AH284" s="596">
        <f t="shared" si="213"/>
        <v>28</v>
      </c>
      <c r="AI284" s="542">
        <f t="shared" si="214"/>
        <v>0</v>
      </c>
      <c r="AJ284" s="604">
        <f t="shared" ref="AJ284:AJ286" si="215">+COUNTIF(F284:AG284,"休")</f>
        <v>0</v>
      </c>
      <c r="AM284" s="586">
        <f t="shared" ref="AM284:AM286" si="216">+COUNTIF(F284:AG284,"－")</f>
        <v>0</v>
      </c>
      <c r="AN284" s="586">
        <f>+COUNTIF(F284:AG284,"外")</f>
        <v>0</v>
      </c>
    </row>
    <row r="285" spans="2:40">
      <c r="B285" s="2842"/>
      <c r="C285" s="2931"/>
      <c r="D285" s="599">
        <f>E$20</f>
        <v>0</v>
      </c>
      <c r="E285" s="600"/>
      <c r="F285" s="601"/>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3"/>
      <c r="AH285" s="596">
        <f t="shared" si="213"/>
        <v>28</v>
      </c>
      <c r="AI285" s="542">
        <f t="shared" si="214"/>
        <v>0</v>
      </c>
      <c r="AJ285" s="604">
        <f t="shared" si="215"/>
        <v>0</v>
      </c>
      <c r="AM285" s="586">
        <f t="shared" si="216"/>
        <v>0</v>
      </c>
      <c r="AN285" s="586">
        <f>+COUNTIF(F285:AG285,"外")</f>
        <v>0</v>
      </c>
    </row>
    <row r="286" spans="2:40">
      <c r="B286" s="2843"/>
      <c r="C286" s="2932"/>
      <c r="D286" s="616">
        <f>E$21</f>
        <v>0</v>
      </c>
      <c r="E286" s="626"/>
      <c r="F286" s="618"/>
      <c r="G286" s="619"/>
      <c r="H286" s="619"/>
      <c r="I286" s="619"/>
      <c r="J286" s="619"/>
      <c r="K286" s="619"/>
      <c r="L286" s="619"/>
      <c r="M286" s="619"/>
      <c r="N286" s="619"/>
      <c r="O286" s="619"/>
      <c r="P286" s="619"/>
      <c r="Q286" s="619"/>
      <c r="R286" s="619"/>
      <c r="S286" s="619"/>
      <c r="T286" s="619"/>
      <c r="U286" s="619"/>
      <c r="V286" s="619"/>
      <c r="W286" s="619"/>
      <c r="X286" s="619"/>
      <c r="Y286" s="619"/>
      <c r="Z286" s="619"/>
      <c r="AA286" s="619"/>
      <c r="AB286" s="619"/>
      <c r="AC286" s="619"/>
      <c r="AD286" s="619"/>
      <c r="AE286" s="619"/>
      <c r="AF286" s="619"/>
      <c r="AG286" s="620"/>
      <c r="AH286" s="621">
        <f t="shared" si="213"/>
        <v>28</v>
      </c>
      <c r="AI286" s="617">
        <f t="shared" si="214"/>
        <v>0</v>
      </c>
      <c r="AJ286" s="622">
        <f t="shared" si="215"/>
        <v>0</v>
      </c>
      <c r="AM286" s="586">
        <f t="shared" si="216"/>
        <v>0</v>
      </c>
      <c r="AN286" s="586">
        <f>+COUNTIF(F286:AG286,"外")</f>
        <v>0</v>
      </c>
    </row>
    <row r="287" spans="2:40">
      <c r="F287" s="533"/>
      <c r="G287" s="533"/>
      <c r="H287" s="533"/>
      <c r="I287" s="533"/>
      <c r="J287" s="533"/>
      <c r="K287" s="533"/>
      <c r="L287" s="533"/>
      <c r="M287" s="533"/>
      <c r="N287" s="533"/>
      <c r="O287" s="533"/>
      <c r="P287" s="533"/>
      <c r="Q287" s="533"/>
      <c r="R287" s="533"/>
      <c r="S287" s="533"/>
      <c r="T287" s="533"/>
      <c r="U287" s="533"/>
      <c r="V287" s="533"/>
      <c r="W287" s="533"/>
      <c r="X287" s="533"/>
      <c r="Y287" s="533"/>
      <c r="Z287" s="533"/>
      <c r="AA287" s="533"/>
      <c r="AB287" s="533"/>
      <c r="AC287" s="533"/>
      <c r="AD287" s="533"/>
      <c r="AE287" s="533"/>
      <c r="AF287" s="533"/>
      <c r="AG287" s="533"/>
    </row>
    <row r="288" spans="2:40" ht="13.5" customHeight="1">
      <c r="B288" s="573"/>
      <c r="C288" s="574"/>
      <c r="D288" s="575"/>
      <c r="E288" s="519" t="s">
        <v>910</v>
      </c>
      <c r="F288" s="520">
        <f>+AG268+1</f>
        <v>44715</v>
      </c>
      <c r="G288" s="521">
        <f>+F288+1</f>
        <v>44716</v>
      </c>
      <c r="H288" s="521">
        <f t="shared" ref="H288:Y288" si="217">+G288+1</f>
        <v>44717</v>
      </c>
      <c r="I288" s="521">
        <f t="shared" si="217"/>
        <v>44718</v>
      </c>
      <c r="J288" s="521">
        <f t="shared" si="217"/>
        <v>44719</v>
      </c>
      <c r="K288" s="521">
        <f t="shared" si="217"/>
        <v>44720</v>
      </c>
      <c r="L288" s="521">
        <f t="shared" si="217"/>
        <v>44721</v>
      </c>
      <c r="M288" s="521">
        <f t="shared" si="217"/>
        <v>44722</v>
      </c>
      <c r="N288" s="521">
        <f t="shared" si="217"/>
        <v>44723</v>
      </c>
      <c r="O288" s="521">
        <f t="shared" si="217"/>
        <v>44724</v>
      </c>
      <c r="P288" s="521">
        <f t="shared" si="217"/>
        <v>44725</v>
      </c>
      <c r="Q288" s="521">
        <f t="shared" si="217"/>
        <v>44726</v>
      </c>
      <c r="R288" s="521">
        <f t="shared" si="217"/>
        <v>44727</v>
      </c>
      <c r="S288" s="521">
        <f t="shared" si="217"/>
        <v>44728</v>
      </c>
      <c r="T288" s="521">
        <f t="shared" si="217"/>
        <v>44729</v>
      </c>
      <c r="U288" s="521">
        <f t="shared" si="217"/>
        <v>44730</v>
      </c>
      <c r="V288" s="521">
        <f t="shared" si="217"/>
        <v>44731</v>
      </c>
      <c r="W288" s="521">
        <f t="shared" si="217"/>
        <v>44732</v>
      </c>
      <c r="X288" s="521">
        <f t="shared" si="217"/>
        <v>44733</v>
      </c>
      <c r="Y288" s="521">
        <f t="shared" si="217"/>
        <v>44734</v>
      </c>
      <c r="Z288" s="521">
        <f>+Y288+1</f>
        <v>44735</v>
      </c>
      <c r="AA288" s="521">
        <f t="shared" ref="AA288:AC288" si="218">+Z288+1</f>
        <v>44736</v>
      </c>
      <c r="AB288" s="521">
        <f t="shared" si="218"/>
        <v>44737</v>
      </c>
      <c r="AC288" s="521">
        <f t="shared" si="218"/>
        <v>44738</v>
      </c>
      <c r="AD288" s="521">
        <f>+AC288+1</f>
        <v>44739</v>
      </c>
      <c r="AE288" s="521">
        <f t="shared" ref="AE288" si="219">+AD288+1</f>
        <v>44740</v>
      </c>
      <c r="AF288" s="521">
        <f>+AE288+1</f>
        <v>44741</v>
      </c>
      <c r="AG288" s="576">
        <f t="shared" ref="AG288" si="220">+AF288+1</f>
        <v>44742</v>
      </c>
      <c r="AH288" s="2915" t="s">
        <v>955</v>
      </c>
      <c r="AI288" s="2918" t="s">
        <v>956</v>
      </c>
      <c r="AJ288" s="2921" t="s">
        <v>931</v>
      </c>
      <c r="AK288" s="2924"/>
      <c r="AM288" s="2925" t="s">
        <v>957</v>
      </c>
      <c r="AN288" s="2925" t="s">
        <v>958</v>
      </c>
    </row>
    <row r="289" spans="2:40">
      <c r="B289" s="577"/>
      <c r="C289" s="578"/>
      <c r="D289" s="579"/>
      <c r="E289" s="542" t="s">
        <v>911</v>
      </c>
      <c r="F289" s="543" t="str">
        <f>TEXT(WEEKDAY(+F288),"aaa")</f>
        <v>金</v>
      </c>
      <c r="G289" s="544" t="str">
        <f t="shared" ref="G289:AG289" si="221">TEXT(WEEKDAY(+G288),"aaa")</f>
        <v>土</v>
      </c>
      <c r="H289" s="544" t="str">
        <f t="shared" si="221"/>
        <v>日</v>
      </c>
      <c r="I289" s="544" t="str">
        <f t="shared" si="221"/>
        <v>月</v>
      </c>
      <c r="J289" s="544" t="str">
        <f t="shared" si="221"/>
        <v>火</v>
      </c>
      <c r="K289" s="544" t="str">
        <f t="shared" si="221"/>
        <v>水</v>
      </c>
      <c r="L289" s="544" t="str">
        <f t="shared" si="221"/>
        <v>木</v>
      </c>
      <c r="M289" s="544" t="str">
        <f t="shared" si="221"/>
        <v>金</v>
      </c>
      <c r="N289" s="544" t="str">
        <f t="shared" si="221"/>
        <v>土</v>
      </c>
      <c r="O289" s="544" t="str">
        <f t="shared" si="221"/>
        <v>日</v>
      </c>
      <c r="P289" s="544" t="str">
        <f t="shared" si="221"/>
        <v>月</v>
      </c>
      <c r="Q289" s="544" t="str">
        <f t="shared" si="221"/>
        <v>火</v>
      </c>
      <c r="R289" s="544" t="str">
        <f t="shared" si="221"/>
        <v>水</v>
      </c>
      <c r="S289" s="544" t="str">
        <f t="shared" si="221"/>
        <v>木</v>
      </c>
      <c r="T289" s="544" t="str">
        <f t="shared" si="221"/>
        <v>金</v>
      </c>
      <c r="U289" s="544" t="str">
        <f t="shared" si="221"/>
        <v>土</v>
      </c>
      <c r="V289" s="544" t="str">
        <f t="shared" si="221"/>
        <v>日</v>
      </c>
      <c r="W289" s="544" t="str">
        <f t="shared" si="221"/>
        <v>月</v>
      </c>
      <c r="X289" s="544" t="str">
        <f t="shared" si="221"/>
        <v>火</v>
      </c>
      <c r="Y289" s="544" t="str">
        <f t="shared" si="221"/>
        <v>水</v>
      </c>
      <c r="Z289" s="544" t="str">
        <f t="shared" si="221"/>
        <v>木</v>
      </c>
      <c r="AA289" s="544" t="str">
        <f t="shared" si="221"/>
        <v>金</v>
      </c>
      <c r="AB289" s="544" t="str">
        <f t="shared" si="221"/>
        <v>土</v>
      </c>
      <c r="AC289" s="544" t="str">
        <f t="shared" si="221"/>
        <v>日</v>
      </c>
      <c r="AD289" s="544" t="str">
        <f t="shared" si="221"/>
        <v>月</v>
      </c>
      <c r="AE289" s="544" t="str">
        <f t="shared" si="221"/>
        <v>火</v>
      </c>
      <c r="AF289" s="544" t="str">
        <f t="shared" si="221"/>
        <v>水</v>
      </c>
      <c r="AG289" s="632" t="str">
        <f t="shared" si="221"/>
        <v>木</v>
      </c>
      <c r="AH289" s="2916"/>
      <c r="AI289" s="2919"/>
      <c r="AJ289" s="2922"/>
      <c r="AK289" s="2924"/>
      <c r="AM289" s="2925"/>
      <c r="AN289" s="2925"/>
    </row>
    <row r="290" spans="2:40" ht="24.75" customHeight="1">
      <c r="B290" s="584" t="s">
        <v>929</v>
      </c>
      <c r="C290" s="585" t="s">
        <v>930</v>
      </c>
      <c r="D290" s="586" t="s">
        <v>521</v>
      </c>
      <c r="E290" s="608" t="s">
        <v>959</v>
      </c>
      <c r="F290" s="588"/>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90"/>
      <c r="AH290" s="2917"/>
      <c r="AI290" s="2920"/>
      <c r="AJ290" s="2923"/>
      <c r="AK290" s="2924"/>
    </row>
    <row r="291" spans="2:40" ht="13.5" customHeight="1">
      <c r="B291" s="2841" t="s">
        <v>938</v>
      </c>
      <c r="C291" s="2930" t="s">
        <v>939</v>
      </c>
      <c r="D291" s="591" t="str">
        <f>E$8</f>
        <v>〇〇</v>
      </c>
      <c r="E291" s="592"/>
      <c r="F291" s="593"/>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5"/>
      <c r="AH291" s="596">
        <f>COUNTA(F$116:AG$116)-AI291</f>
        <v>28</v>
      </c>
      <c r="AI291" s="597">
        <f>AM291+AN291</f>
        <v>0</v>
      </c>
      <c r="AJ291" s="598">
        <f>+COUNTIF(F291:AG291,"休")</f>
        <v>0</v>
      </c>
      <c r="AM291" s="586">
        <f>+COUNTIF(F291:AG291,"－")</f>
        <v>0</v>
      </c>
      <c r="AN291" s="586">
        <f t="shared" ref="AN291:AN296" si="222">+COUNTIF(F291:AG291,"外")</f>
        <v>0</v>
      </c>
    </row>
    <row r="292" spans="2:40" ht="13.5" customHeight="1">
      <c r="B292" s="2842"/>
      <c r="C292" s="2931"/>
      <c r="D292" s="599" t="str">
        <f>E$9</f>
        <v>●●</v>
      </c>
      <c r="E292" s="600"/>
      <c r="F292" s="601"/>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3"/>
      <c r="AH292" s="596">
        <f t="shared" ref="AH292:AH296" si="223">COUNTA(F$116:AG$116)-AI292</f>
        <v>28</v>
      </c>
      <c r="AI292" s="542">
        <f t="shared" ref="AI292" si="224">AM292+AN292</f>
        <v>0</v>
      </c>
      <c r="AJ292" s="604">
        <f t="shared" ref="AJ292:AJ295" si="225">+COUNTIF(F292:AG292,"休")</f>
        <v>0</v>
      </c>
      <c r="AM292" s="586">
        <f t="shared" ref="AM292:AM295" si="226">+COUNTIF(F292:AG292,"－")</f>
        <v>0</v>
      </c>
      <c r="AN292" s="586">
        <f t="shared" si="222"/>
        <v>0</v>
      </c>
    </row>
    <row r="293" spans="2:40">
      <c r="B293" s="2842"/>
      <c r="C293" s="2931"/>
      <c r="D293" s="599" t="str">
        <f>E$10</f>
        <v>△△</v>
      </c>
      <c r="E293" s="600"/>
      <c r="F293" s="601"/>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3"/>
      <c r="AH293" s="596">
        <f t="shared" si="223"/>
        <v>28</v>
      </c>
      <c r="AI293" s="542">
        <f>AM293+AN293</f>
        <v>0</v>
      </c>
      <c r="AJ293" s="604">
        <f t="shared" si="225"/>
        <v>0</v>
      </c>
      <c r="AM293" s="586">
        <f t="shared" si="226"/>
        <v>0</v>
      </c>
      <c r="AN293" s="586">
        <f t="shared" si="222"/>
        <v>0</v>
      </c>
    </row>
    <row r="294" spans="2:40">
      <c r="B294" s="2842"/>
      <c r="C294" s="2931"/>
      <c r="D294" s="599" t="str">
        <f>E$11</f>
        <v>■■</v>
      </c>
      <c r="E294" s="600"/>
      <c r="F294" s="601"/>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3"/>
      <c r="AH294" s="596">
        <f t="shared" si="223"/>
        <v>28</v>
      </c>
      <c r="AI294" s="542">
        <f t="shared" ref="AI294:AI296" si="227">AM294+AN294</f>
        <v>0</v>
      </c>
      <c r="AJ294" s="604">
        <f t="shared" si="225"/>
        <v>0</v>
      </c>
      <c r="AM294" s="586">
        <f t="shared" si="226"/>
        <v>0</v>
      </c>
      <c r="AN294" s="586">
        <f t="shared" si="222"/>
        <v>0</v>
      </c>
    </row>
    <row r="295" spans="2:40">
      <c r="B295" s="2842"/>
      <c r="C295" s="2931"/>
      <c r="D295" s="599" t="str">
        <f>E$12</f>
        <v>★★</v>
      </c>
      <c r="E295" s="600"/>
      <c r="F295" s="601"/>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3"/>
      <c r="AH295" s="596">
        <f t="shared" si="223"/>
        <v>28</v>
      </c>
      <c r="AI295" s="542">
        <f t="shared" si="227"/>
        <v>0</v>
      </c>
      <c r="AJ295" s="604">
        <f t="shared" si="225"/>
        <v>0</v>
      </c>
      <c r="AM295" s="586">
        <f t="shared" si="226"/>
        <v>0</v>
      </c>
      <c r="AN295" s="586">
        <f t="shared" si="222"/>
        <v>0</v>
      </c>
    </row>
    <row r="296" spans="2:40">
      <c r="B296" s="2843"/>
      <c r="C296" s="2932"/>
      <c r="D296" s="611"/>
      <c r="E296" s="518"/>
      <c r="F296" s="605"/>
      <c r="G296" s="606"/>
      <c r="H296" s="606"/>
      <c r="I296" s="606"/>
      <c r="J296" s="606"/>
      <c r="K296" s="606"/>
      <c r="L296" s="606"/>
      <c r="M296" s="606"/>
      <c r="N296" s="606"/>
      <c r="O296" s="606"/>
      <c r="P296" s="606"/>
      <c r="Q296" s="606"/>
      <c r="R296" s="606"/>
      <c r="S296" s="606"/>
      <c r="T296" s="606"/>
      <c r="U296" s="606"/>
      <c r="V296" s="606"/>
      <c r="W296" s="606"/>
      <c r="X296" s="606"/>
      <c r="Y296" s="606"/>
      <c r="Z296" s="606"/>
      <c r="AA296" s="606"/>
      <c r="AB296" s="606"/>
      <c r="AC296" s="606"/>
      <c r="AD296" s="606"/>
      <c r="AE296" s="606"/>
      <c r="AF296" s="606"/>
      <c r="AG296" s="607"/>
      <c r="AH296" s="596">
        <f t="shared" si="223"/>
        <v>28</v>
      </c>
      <c r="AI296" s="597">
        <f t="shared" si="227"/>
        <v>0</v>
      </c>
      <c r="AJ296" s="598">
        <f>+COUNTIF(F296:AG296,"休")</f>
        <v>0</v>
      </c>
      <c r="AM296" s="586">
        <f>+COUNTIF(F296:AG296,"－")</f>
        <v>0</v>
      </c>
      <c r="AN296" s="586">
        <f t="shared" si="222"/>
        <v>0</v>
      </c>
    </row>
    <row r="297" spans="2:40" ht="24.75" customHeight="1">
      <c r="B297" s="2841" t="s">
        <v>949</v>
      </c>
      <c r="C297" s="2930" t="s">
        <v>950</v>
      </c>
      <c r="D297" s="586" t="s">
        <v>521</v>
      </c>
      <c r="E297" s="608" t="s">
        <v>959</v>
      </c>
      <c r="F297" s="588"/>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90"/>
      <c r="AH297" s="609"/>
      <c r="AI297" s="586"/>
      <c r="AJ297" s="610"/>
    </row>
    <row r="298" spans="2:40" ht="13.5" customHeight="1">
      <c r="B298" s="2842"/>
      <c r="C298" s="2931"/>
      <c r="D298" s="611" t="str">
        <f>E$14</f>
        <v>〇〇</v>
      </c>
      <c r="E298" s="518"/>
      <c r="F298" s="593"/>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5"/>
      <c r="AH298" s="596">
        <f t="shared" ref="AH298:AH301" si="228">COUNTA(F$116:AG$116)-AI298</f>
        <v>28</v>
      </c>
      <c r="AI298" s="597">
        <f t="shared" ref="AI298:AI301" si="229">AM298+AN298</f>
        <v>0</v>
      </c>
      <c r="AJ298" s="598">
        <f>+COUNTIF(F298:AG298,"休")</f>
        <v>0</v>
      </c>
      <c r="AM298" s="586">
        <f>+COUNTIF(F298:AG298,"－")</f>
        <v>0</v>
      </c>
      <c r="AN298" s="586">
        <f>+COUNTIF(F298:AG298,"外")</f>
        <v>0</v>
      </c>
    </row>
    <row r="299" spans="2:40">
      <c r="B299" s="2842"/>
      <c r="C299" s="2931"/>
      <c r="D299" s="599" t="str">
        <f>E$15</f>
        <v>●●</v>
      </c>
      <c r="E299" s="600"/>
      <c r="F299" s="601"/>
      <c r="G299" s="602"/>
      <c r="H299" s="602"/>
      <c r="I299" s="602"/>
      <c r="J299" s="602"/>
      <c r="K299" s="602"/>
      <c r="L299" s="602"/>
      <c r="M299" s="602"/>
      <c r="N299" s="602"/>
      <c r="O299" s="602"/>
      <c r="P299" s="602"/>
      <c r="Q299" s="602"/>
      <c r="R299" s="602"/>
      <c r="S299" s="602"/>
      <c r="T299" s="602"/>
      <c r="U299" s="602"/>
      <c r="V299" s="602"/>
      <c r="W299" s="602"/>
      <c r="X299" s="602"/>
      <c r="Y299" s="602"/>
      <c r="Z299" s="602"/>
      <c r="AA299" s="602"/>
      <c r="AB299" s="602"/>
      <c r="AC299" s="602"/>
      <c r="AD299" s="602"/>
      <c r="AE299" s="602"/>
      <c r="AF299" s="602"/>
      <c r="AG299" s="603"/>
      <c r="AH299" s="596">
        <f t="shared" si="228"/>
        <v>28</v>
      </c>
      <c r="AI299" s="542">
        <f t="shared" si="229"/>
        <v>0</v>
      </c>
      <c r="AJ299" s="604">
        <f t="shared" ref="AJ299:AJ301" si="230">+COUNTIF(F299:AG299,"休")</f>
        <v>0</v>
      </c>
      <c r="AM299" s="586">
        <f t="shared" ref="AM299:AM301" si="231">+COUNTIF(F299:AG299,"－")</f>
        <v>0</v>
      </c>
      <c r="AN299" s="586">
        <f>+COUNTIF(F299:AG299,"外")</f>
        <v>0</v>
      </c>
    </row>
    <row r="300" spans="2:40">
      <c r="B300" s="2842"/>
      <c r="C300" s="2931"/>
      <c r="D300" s="599">
        <f>E$16</f>
        <v>0</v>
      </c>
      <c r="E300" s="600"/>
      <c r="F300" s="601"/>
      <c r="G300" s="602"/>
      <c r="H300" s="602"/>
      <c r="I300" s="602"/>
      <c r="J300" s="602"/>
      <c r="K300" s="602"/>
      <c r="L300" s="602"/>
      <c r="M300" s="602"/>
      <c r="N300" s="602"/>
      <c r="O300" s="602"/>
      <c r="P300" s="602"/>
      <c r="Q300" s="602"/>
      <c r="R300" s="602"/>
      <c r="S300" s="602"/>
      <c r="T300" s="602"/>
      <c r="U300" s="602"/>
      <c r="V300" s="602"/>
      <c r="W300" s="602"/>
      <c r="X300" s="602"/>
      <c r="Y300" s="602"/>
      <c r="Z300" s="602"/>
      <c r="AA300" s="602"/>
      <c r="AB300" s="602"/>
      <c r="AC300" s="602"/>
      <c r="AD300" s="602"/>
      <c r="AE300" s="602"/>
      <c r="AF300" s="602"/>
      <c r="AG300" s="603"/>
      <c r="AH300" s="596">
        <f t="shared" si="228"/>
        <v>28</v>
      </c>
      <c r="AI300" s="542">
        <f t="shared" si="229"/>
        <v>0</v>
      </c>
      <c r="AJ300" s="604">
        <f t="shared" si="230"/>
        <v>0</v>
      </c>
      <c r="AM300" s="586">
        <f t="shared" si="231"/>
        <v>0</v>
      </c>
      <c r="AN300" s="586">
        <f>+COUNTIF(F300:AG300,"外")</f>
        <v>0</v>
      </c>
    </row>
    <row r="301" spans="2:40">
      <c r="B301" s="2842"/>
      <c r="C301" s="2932"/>
      <c r="D301" s="611">
        <f>E$17</f>
        <v>0</v>
      </c>
      <c r="E301" s="518"/>
      <c r="F301" s="601"/>
      <c r="G301" s="612"/>
      <c r="H301" s="612"/>
      <c r="I301" s="612"/>
      <c r="J301" s="612"/>
      <c r="K301" s="612"/>
      <c r="L301" s="612"/>
      <c r="M301" s="612"/>
      <c r="N301" s="612"/>
      <c r="O301" s="612"/>
      <c r="P301" s="612"/>
      <c r="Q301" s="612"/>
      <c r="R301" s="612"/>
      <c r="S301" s="612"/>
      <c r="T301" s="612"/>
      <c r="U301" s="612"/>
      <c r="V301" s="612"/>
      <c r="W301" s="612"/>
      <c r="X301" s="612"/>
      <c r="Y301" s="612"/>
      <c r="Z301" s="612"/>
      <c r="AA301" s="612"/>
      <c r="AB301" s="612"/>
      <c r="AC301" s="612"/>
      <c r="AD301" s="612"/>
      <c r="AE301" s="612"/>
      <c r="AF301" s="612"/>
      <c r="AG301" s="595"/>
      <c r="AH301" s="596">
        <f t="shared" si="228"/>
        <v>28</v>
      </c>
      <c r="AI301" s="580">
        <f t="shared" si="229"/>
        <v>0</v>
      </c>
      <c r="AJ301" s="598">
        <f t="shared" si="230"/>
        <v>0</v>
      </c>
      <c r="AM301" s="586">
        <f t="shared" si="231"/>
        <v>0</v>
      </c>
      <c r="AN301" s="586">
        <f>+COUNTIF(F301:AG301,"外")</f>
        <v>0</v>
      </c>
    </row>
    <row r="302" spans="2:40" ht="24.75" customHeight="1">
      <c r="B302" s="2842"/>
      <c r="C302" s="2930" t="s">
        <v>953</v>
      </c>
      <c r="D302" s="586" t="s">
        <v>521</v>
      </c>
      <c r="E302" s="608" t="s">
        <v>959</v>
      </c>
      <c r="F302" s="588"/>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90"/>
      <c r="AH302" s="609"/>
      <c r="AI302" s="586"/>
      <c r="AJ302" s="610"/>
    </row>
    <row r="303" spans="2:40">
      <c r="B303" s="2842"/>
      <c r="C303" s="2931"/>
      <c r="D303" s="591" t="str">
        <f>E$18</f>
        <v>●●</v>
      </c>
      <c r="E303" s="592"/>
      <c r="F303" s="593"/>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613"/>
      <c r="AH303" s="596">
        <f t="shared" ref="AH303:AH306" si="232">COUNTA(F$116:AG$116)-AI303</f>
        <v>28</v>
      </c>
      <c r="AI303" s="614">
        <f t="shared" ref="AI303:AI306" si="233">AM303+AN303</f>
        <v>0</v>
      </c>
      <c r="AJ303" s="615">
        <f>+COUNTIF(F303:AG303,"休")</f>
        <v>0</v>
      </c>
      <c r="AM303" s="586">
        <f>+COUNTIF(F303:AG303,"－")</f>
        <v>0</v>
      </c>
      <c r="AN303" s="586">
        <f>+COUNTIF(F303:AG303,"外")</f>
        <v>0</v>
      </c>
    </row>
    <row r="304" spans="2:40">
      <c r="B304" s="2842"/>
      <c r="C304" s="2931"/>
      <c r="D304" s="599">
        <f>E$19</f>
        <v>0</v>
      </c>
      <c r="E304" s="600"/>
      <c r="F304" s="601"/>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3"/>
      <c r="AH304" s="596">
        <f t="shared" si="232"/>
        <v>28</v>
      </c>
      <c r="AI304" s="542">
        <f t="shared" si="233"/>
        <v>0</v>
      </c>
      <c r="AJ304" s="604">
        <f t="shared" ref="AJ304:AJ306" si="234">+COUNTIF(F304:AG304,"休")</f>
        <v>0</v>
      </c>
      <c r="AM304" s="586">
        <f t="shared" ref="AM304:AM306" si="235">+COUNTIF(F304:AG304,"－")</f>
        <v>0</v>
      </c>
      <c r="AN304" s="586">
        <f>+COUNTIF(F304:AG304,"外")</f>
        <v>0</v>
      </c>
    </row>
    <row r="305" spans="2:40">
      <c r="B305" s="2842"/>
      <c r="C305" s="2931"/>
      <c r="D305" s="599">
        <f>E$20</f>
        <v>0</v>
      </c>
      <c r="E305" s="600"/>
      <c r="F305" s="601"/>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3"/>
      <c r="AH305" s="596">
        <f t="shared" si="232"/>
        <v>28</v>
      </c>
      <c r="AI305" s="542">
        <f t="shared" si="233"/>
        <v>0</v>
      </c>
      <c r="AJ305" s="604">
        <f t="shared" si="234"/>
        <v>0</v>
      </c>
      <c r="AM305" s="586">
        <f t="shared" si="235"/>
        <v>0</v>
      </c>
      <c r="AN305" s="586">
        <f>+COUNTIF(F305:AG305,"外")</f>
        <v>0</v>
      </c>
    </row>
    <row r="306" spans="2:40">
      <c r="B306" s="2843"/>
      <c r="C306" s="2932"/>
      <c r="D306" s="616">
        <f>E$21</f>
        <v>0</v>
      </c>
      <c r="E306" s="626"/>
      <c r="F306" s="618"/>
      <c r="G306" s="619"/>
      <c r="H306" s="619"/>
      <c r="I306" s="619"/>
      <c r="J306" s="619"/>
      <c r="K306" s="619"/>
      <c r="L306" s="619"/>
      <c r="M306" s="619"/>
      <c r="N306" s="619"/>
      <c r="O306" s="619"/>
      <c r="P306" s="619"/>
      <c r="Q306" s="619"/>
      <c r="R306" s="619"/>
      <c r="S306" s="619"/>
      <c r="T306" s="619"/>
      <c r="U306" s="619"/>
      <c r="V306" s="619"/>
      <c r="W306" s="619"/>
      <c r="X306" s="619"/>
      <c r="Y306" s="619"/>
      <c r="Z306" s="619"/>
      <c r="AA306" s="619"/>
      <c r="AB306" s="619"/>
      <c r="AC306" s="619"/>
      <c r="AD306" s="619"/>
      <c r="AE306" s="619"/>
      <c r="AF306" s="619"/>
      <c r="AG306" s="620"/>
      <c r="AH306" s="621">
        <f t="shared" si="232"/>
        <v>28</v>
      </c>
      <c r="AI306" s="617">
        <f t="shared" si="233"/>
        <v>0</v>
      </c>
      <c r="AJ306" s="622">
        <f t="shared" si="234"/>
        <v>0</v>
      </c>
      <c r="AM306" s="586">
        <f t="shared" si="235"/>
        <v>0</v>
      </c>
      <c r="AN306" s="586">
        <f>+COUNTIF(F306:AG306,"外")</f>
        <v>0</v>
      </c>
    </row>
    <row r="307" spans="2:40">
      <c r="F307" s="533"/>
      <c r="G307" s="533"/>
      <c r="H307" s="533"/>
      <c r="I307" s="533"/>
      <c r="J307" s="533"/>
      <c r="K307" s="533"/>
      <c r="L307" s="533"/>
      <c r="M307" s="533"/>
      <c r="N307" s="533"/>
      <c r="O307" s="533"/>
      <c r="P307" s="533"/>
      <c r="Q307" s="533"/>
      <c r="R307" s="533"/>
      <c r="S307" s="533"/>
      <c r="T307" s="533"/>
      <c r="U307" s="533"/>
      <c r="V307" s="533"/>
      <c r="W307" s="533"/>
      <c r="X307" s="533"/>
      <c r="Y307" s="533"/>
      <c r="Z307" s="533"/>
      <c r="AA307" s="533"/>
      <c r="AB307" s="533"/>
      <c r="AC307" s="533"/>
      <c r="AD307" s="533"/>
      <c r="AE307" s="533"/>
      <c r="AF307" s="533"/>
      <c r="AG307" s="533"/>
    </row>
    <row r="308" spans="2:40" ht="13.5" customHeight="1">
      <c r="B308" s="573"/>
      <c r="C308" s="574"/>
      <c r="D308" s="575"/>
      <c r="E308" s="534" t="s">
        <v>910</v>
      </c>
      <c r="F308" s="535">
        <f>+AG288+1</f>
        <v>44743</v>
      </c>
      <c r="G308" s="536">
        <f>+F308+1</f>
        <v>44744</v>
      </c>
      <c r="H308" s="536">
        <f t="shared" ref="H308:Y308" si="236">+G308+1</f>
        <v>44745</v>
      </c>
      <c r="I308" s="536">
        <f t="shared" si="236"/>
        <v>44746</v>
      </c>
      <c r="J308" s="536">
        <f t="shared" si="236"/>
        <v>44747</v>
      </c>
      <c r="K308" s="536">
        <f t="shared" si="236"/>
        <v>44748</v>
      </c>
      <c r="L308" s="536">
        <f t="shared" si="236"/>
        <v>44749</v>
      </c>
      <c r="M308" s="536">
        <f t="shared" si="236"/>
        <v>44750</v>
      </c>
      <c r="N308" s="536">
        <f t="shared" si="236"/>
        <v>44751</v>
      </c>
      <c r="O308" s="536">
        <f t="shared" si="236"/>
        <v>44752</v>
      </c>
      <c r="P308" s="536">
        <f t="shared" si="236"/>
        <v>44753</v>
      </c>
      <c r="Q308" s="536">
        <f t="shared" si="236"/>
        <v>44754</v>
      </c>
      <c r="R308" s="536">
        <f t="shared" si="236"/>
        <v>44755</v>
      </c>
      <c r="S308" s="536">
        <f t="shared" si="236"/>
        <v>44756</v>
      </c>
      <c r="T308" s="536">
        <f t="shared" si="236"/>
        <v>44757</v>
      </c>
      <c r="U308" s="536">
        <f t="shared" si="236"/>
        <v>44758</v>
      </c>
      <c r="V308" s="536">
        <f t="shared" si="236"/>
        <v>44759</v>
      </c>
      <c r="W308" s="536">
        <f t="shared" si="236"/>
        <v>44760</v>
      </c>
      <c r="X308" s="536">
        <f t="shared" si="236"/>
        <v>44761</v>
      </c>
      <c r="Y308" s="536">
        <f t="shared" si="236"/>
        <v>44762</v>
      </c>
      <c r="Z308" s="536">
        <f>+Y308+1</f>
        <v>44763</v>
      </c>
      <c r="AA308" s="536">
        <f t="shared" ref="AA308:AC308" si="237">+Z308+1</f>
        <v>44764</v>
      </c>
      <c r="AB308" s="536">
        <f t="shared" si="237"/>
        <v>44765</v>
      </c>
      <c r="AC308" s="536">
        <f t="shared" si="237"/>
        <v>44766</v>
      </c>
      <c r="AD308" s="536">
        <f>+AC308+1</f>
        <v>44767</v>
      </c>
      <c r="AE308" s="536">
        <f t="shared" ref="AE308" si="238">+AD308+1</f>
        <v>44768</v>
      </c>
      <c r="AF308" s="536">
        <f>+AE308+1</f>
        <v>44769</v>
      </c>
      <c r="AG308" s="623">
        <f t="shared" ref="AG308" si="239">+AF308+1</f>
        <v>44770</v>
      </c>
      <c r="AH308" s="2915" t="s">
        <v>955</v>
      </c>
      <c r="AI308" s="2918" t="s">
        <v>956</v>
      </c>
      <c r="AJ308" s="2921" t="s">
        <v>931</v>
      </c>
      <c r="AK308" s="2924"/>
      <c r="AM308" s="2925" t="s">
        <v>957</v>
      </c>
      <c r="AN308" s="2925" t="s">
        <v>958</v>
      </c>
    </row>
    <row r="309" spans="2:40">
      <c r="B309" s="577"/>
      <c r="C309" s="578"/>
      <c r="D309" s="579"/>
      <c r="E309" s="538" t="s">
        <v>911</v>
      </c>
      <c r="F309" s="539" t="str">
        <f>TEXT(WEEKDAY(+F308),"aaa")</f>
        <v>金</v>
      </c>
      <c r="G309" s="540" t="str">
        <f t="shared" ref="G309:AG309" si="240">TEXT(WEEKDAY(+G308),"aaa")</f>
        <v>土</v>
      </c>
      <c r="H309" s="540" t="str">
        <f t="shared" si="240"/>
        <v>日</v>
      </c>
      <c r="I309" s="540" t="str">
        <f t="shared" si="240"/>
        <v>月</v>
      </c>
      <c r="J309" s="540" t="str">
        <f t="shared" si="240"/>
        <v>火</v>
      </c>
      <c r="K309" s="540" t="str">
        <f t="shared" si="240"/>
        <v>水</v>
      </c>
      <c r="L309" s="540" t="str">
        <f t="shared" si="240"/>
        <v>木</v>
      </c>
      <c r="M309" s="540" t="str">
        <f t="shared" si="240"/>
        <v>金</v>
      </c>
      <c r="N309" s="540" t="str">
        <f t="shared" si="240"/>
        <v>土</v>
      </c>
      <c r="O309" s="540" t="str">
        <f t="shared" si="240"/>
        <v>日</v>
      </c>
      <c r="P309" s="540" t="str">
        <f t="shared" si="240"/>
        <v>月</v>
      </c>
      <c r="Q309" s="540" t="str">
        <f t="shared" si="240"/>
        <v>火</v>
      </c>
      <c r="R309" s="540" t="str">
        <f t="shared" si="240"/>
        <v>水</v>
      </c>
      <c r="S309" s="540" t="str">
        <f t="shared" si="240"/>
        <v>木</v>
      </c>
      <c r="T309" s="540" t="str">
        <f t="shared" si="240"/>
        <v>金</v>
      </c>
      <c r="U309" s="540" t="str">
        <f t="shared" si="240"/>
        <v>土</v>
      </c>
      <c r="V309" s="540" t="str">
        <f t="shared" si="240"/>
        <v>日</v>
      </c>
      <c r="W309" s="540" t="str">
        <f t="shared" si="240"/>
        <v>月</v>
      </c>
      <c r="X309" s="540" t="str">
        <f t="shared" si="240"/>
        <v>火</v>
      </c>
      <c r="Y309" s="540" t="str">
        <f t="shared" si="240"/>
        <v>水</v>
      </c>
      <c r="Z309" s="540" t="str">
        <f t="shared" si="240"/>
        <v>木</v>
      </c>
      <c r="AA309" s="540" t="str">
        <f t="shared" si="240"/>
        <v>金</v>
      </c>
      <c r="AB309" s="540" t="str">
        <f t="shared" si="240"/>
        <v>土</v>
      </c>
      <c r="AC309" s="540" t="str">
        <f t="shared" si="240"/>
        <v>日</v>
      </c>
      <c r="AD309" s="540" t="str">
        <f t="shared" si="240"/>
        <v>月</v>
      </c>
      <c r="AE309" s="540" t="str">
        <f t="shared" si="240"/>
        <v>火</v>
      </c>
      <c r="AF309" s="540" t="str">
        <f t="shared" si="240"/>
        <v>水</v>
      </c>
      <c r="AG309" s="625" t="str">
        <f t="shared" si="240"/>
        <v>木</v>
      </c>
      <c r="AH309" s="2916"/>
      <c r="AI309" s="2919"/>
      <c r="AJ309" s="2922"/>
      <c r="AK309" s="2924"/>
      <c r="AM309" s="2925"/>
      <c r="AN309" s="2925"/>
    </row>
    <row r="310" spans="2:40" ht="24.75" customHeight="1">
      <c r="B310" s="584" t="s">
        <v>929</v>
      </c>
      <c r="C310" s="585" t="s">
        <v>930</v>
      </c>
      <c r="D310" s="586" t="s">
        <v>521</v>
      </c>
      <c r="E310" s="608" t="s">
        <v>959</v>
      </c>
      <c r="F310" s="588"/>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90"/>
      <c r="AH310" s="2917"/>
      <c r="AI310" s="2920"/>
      <c r="AJ310" s="2923"/>
      <c r="AK310" s="2924"/>
    </row>
    <row r="311" spans="2:40" ht="13.5" customHeight="1">
      <c r="B311" s="2841" t="s">
        <v>938</v>
      </c>
      <c r="C311" s="2930" t="s">
        <v>939</v>
      </c>
      <c r="D311" s="591" t="str">
        <f>E$8</f>
        <v>〇〇</v>
      </c>
      <c r="E311" s="592"/>
      <c r="F311" s="593"/>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5"/>
      <c r="AH311" s="596">
        <f>COUNTA(F$136:AG$136)-AI311</f>
        <v>28</v>
      </c>
      <c r="AI311" s="597">
        <f>AM311+AN311</f>
        <v>0</v>
      </c>
      <c r="AJ311" s="598">
        <f>+COUNTIF(F311:AG311,"休")</f>
        <v>0</v>
      </c>
      <c r="AM311" s="586">
        <f>+COUNTIF(F311:AG311,"－")</f>
        <v>0</v>
      </c>
      <c r="AN311" s="586">
        <f t="shared" ref="AN311:AN316" si="241">+COUNTIF(F311:AG311,"外")</f>
        <v>0</v>
      </c>
    </row>
    <row r="312" spans="2:40" ht="13.5" customHeight="1">
      <c r="B312" s="2842"/>
      <c r="C312" s="2931"/>
      <c r="D312" s="599" t="str">
        <f>E$9</f>
        <v>●●</v>
      </c>
      <c r="E312" s="600"/>
      <c r="F312" s="601"/>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3"/>
      <c r="AH312" s="596">
        <f t="shared" ref="AH312:AH316" si="242">COUNTA(F$136:AG$136)-AI312</f>
        <v>28</v>
      </c>
      <c r="AI312" s="542">
        <f t="shared" ref="AI312" si="243">AM312+AN312</f>
        <v>0</v>
      </c>
      <c r="AJ312" s="604">
        <f t="shared" ref="AJ312:AJ315" si="244">+COUNTIF(F312:AG312,"休")</f>
        <v>0</v>
      </c>
      <c r="AM312" s="586">
        <f t="shared" ref="AM312:AM315" si="245">+COUNTIF(F312:AG312,"－")</f>
        <v>0</v>
      </c>
      <c r="AN312" s="586">
        <f t="shared" si="241"/>
        <v>0</v>
      </c>
    </row>
    <row r="313" spans="2:40">
      <c r="B313" s="2842"/>
      <c r="C313" s="2931"/>
      <c r="D313" s="599" t="str">
        <f>E$10</f>
        <v>△△</v>
      </c>
      <c r="E313" s="600"/>
      <c r="F313" s="601"/>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3"/>
      <c r="AH313" s="596">
        <f t="shared" si="242"/>
        <v>28</v>
      </c>
      <c r="AI313" s="542">
        <f>AM313+AN313</f>
        <v>0</v>
      </c>
      <c r="AJ313" s="604">
        <f t="shared" si="244"/>
        <v>0</v>
      </c>
      <c r="AM313" s="586">
        <f t="shared" si="245"/>
        <v>0</v>
      </c>
      <c r="AN313" s="586">
        <f t="shared" si="241"/>
        <v>0</v>
      </c>
    </row>
    <row r="314" spans="2:40">
      <c r="B314" s="2842"/>
      <c r="C314" s="2931"/>
      <c r="D314" s="599" t="str">
        <f>E$11</f>
        <v>■■</v>
      </c>
      <c r="E314" s="600"/>
      <c r="F314" s="601"/>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3"/>
      <c r="AH314" s="596">
        <f t="shared" si="242"/>
        <v>28</v>
      </c>
      <c r="AI314" s="542">
        <f t="shared" ref="AI314:AI316" si="246">AM314+AN314</f>
        <v>0</v>
      </c>
      <c r="AJ314" s="604">
        <f t="shared" si="244"/>
        <v>0</v>
      </c>
      <c r="AM314" s="586">
        <f t="shared" si="245"/>
        <v>0</v>
      </c>
      <c r="AN314" s="586">
        <f t="shared" si="241"/>
        <v>0</v>
      </c>
    </row>
    <row r="315" spans="2:40">
      <c r="B315" s="2842"/>
      <c r="C315" s="2931"/>
      <c r="D315" s="599" t="str">
        <f>E$12</f>
        <v>★★</v>
      </c>
      <c r="E315" s="600"/>
      <c r="F315" s="601"/>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3"/>
      <c r="AH315" s="596">
        <f t="shared" si="242"/>
        <v>28</v>
      </c>
      <c r="AI315" s="542">
        <f t="shared" si="246"/>
        <v>0</v>
      </c>
      <c r="AJ315" s="604">
        <f t="shared" si="244"/>
        <v>0</v>
      </c>
      <c r="AM315" s="586">
        <f t="shared" si="245"/>
        <v>0</v>
      </c>
      <c r="AN315" s="586">
        <f t="shared" si="241"/>
        <v>0</v>
      </c>
    </row>
    <row r="316" spans="2:40">
      <c r="B316" s="2843"/>
      <c r="C316" s="2932"/>
      <c r="D316" s="611"/>
      <c r="E316" s="518"/>
      <c r="F316" s="605"/>
      <c r="G316" s="606"/>
      <c r="H316" s="606"/>
      <c r="I316" s="606"/>
      <c r="J316" s="606"/>
      <c r="K316" s="606"/>
      <c r="L316" s="606"/>
      <c r="M316" s="606"/>
      <c r="N316" s="606"/>
      <c r="O316" s="606"/>
      <c r="P316" s="606"/>
      <c r="Q316" s="606"/>
      <c r="R316" s="606"/>
      <c r="S316" s="606"/>
      <c r="T316" s="606"/>
      <c r="U316" s="606"/>
      <c r="V316" s="606"/>
      <c r="W316" s="606"/>
      <c r="X316" s="606"/>
      <c r="Y316" s="606"/>
      <c r="Z316" s="606"/>
      <c r="AA316" s="606"/>
      <c r="AB316" s="606"/>
      <c r="AC316" s="606"/>
      <c r="AD316" s="606"/>
      <c r="AE316" s="606"/>
      <c r="AF316" s="606"/>
      <c r="AG316" s="607"/>
      <c r="AH316" s="596">
        <f t="shared" si="242"/>
        <v>28</v>
      </c>
      <c r="AI316" s="597">
        <f t="shared" si="246"/>
        <v>0</v>
      </c>
      <c r="AJ316" s="598">
        <f>+COUNTIF(F316:AG316,"休")</f>
        <v>0</v>
      </c>
      <c r="AM316" s="586">
        <f>+COUNTIF(F316:AG316,"－")</f>
        <v>0</v>
      </c>
      <c r="AN316" s="586">
        <f t="shared" si="241"/>
        <v>0</v>
      </c>
    </row>
    <row r="317" spans="2:40" ht="24.75" customHeight="1">
      <c r="B317" s="2841" t="s">
        <v>949</v>
      </c>
      <c r="C317" s="2930" t="s">
        <v>950</v>
      </c>
      <c r="D317" s="586" t="s">
        <v>521</v>
      </c>
      <c r="E317" s="608" t="s">
        <v>959</v>
      </c>
      <c r="F317" s="588"/>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90"/>
      <c r="AH317" s="609"/>
      <c r="AI317" s="586"/>
      <c r="AJ317" s="610"/>
    </row>
    <row r="318" spans="2:40" ht="13.5" customHeight="1">
      <c r="B318" s="2842"/>
      <c r="C318" s="2931"/>
      <c r="D318" s="611" t="str">
        <f>E$14</f>
        <v>〇〇</v>
      </c>
      <c r="E318" s="518"/>
      <c r="F318" s="593"/>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5"/>
      <c r="AH318" s="596">
        <f t="shared" ref="AH318" si="247">COUNTA(F$136:AG$136)-AI318</f>
        <v>28</v>
      </c>
      <c r="AI318" s="597">
        <f t="shared" ref="AI318:AI321" si="248">AM318+AN318</f>
        <v>0</v>
      </c>
      <c r="AJ318" s="598">
        <f>+COUNTIF(F318:AG318,"休")</f>
        <v>0</v>
      </c>
      <c r="AM318" s="586">
        <f>+COUNTIF(F318:AG318,"－")</f>
        <v>0</v>
      </c>
      <c r="AN318" s="586">
        <f>+COUNTIF(F318:AG318,"外")</f>
        <v>0</v>
      </c>
    </row>
    <row r="319" spans="2:40">
      <c r="B319" s="2842"/>
      <c r="C319" s="2931"/>
      <c r="D319" s="599" t="str">
        <f>E$15</f>
        <v>●●</v>
      </c>
      <c r="E319" s="600"/>
      <c r="F319" s="601"/>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3"/>
      <c r="AH319" s="596">
        <f>COUNTA(F$136:AG$136)-AI319</f>
        <v>28</v>
      </c>
      <c r="AI319" s="542">
        <f t="shared" si="248"/>
        <v>0</v>
      </c>
      <c r="AJ319" s="604">
        <f t="shared" ref="AJ319:AJ321" si="249">+COUNTIF(F319:AG319,"休")</f>
        <v>0</v>
      </c>
      <c r="AM319" s="586">
        <f t="shared" ref="AM319:AM321" si="250">+COUNTIF(F319:AG319,"－")</f>
        <v>0</v>
      </c>
      <c r="AN319" s="586">
        <f>+COUNTIF(F319:AG319,"外")</f>
        <v>0</v>
      </c>
    </row>
    <row r="320" spans="2:40">
      <c r="B320" s="2842"/>
      <c r="C320" s="2931"/>
      <c r="D320" s="599">
        <f>E$16</f>
        <v>0</v>
      </c>
      <c r="E320" s="600"/>
      <c r="F320" s="601"/>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3"/>
      <c r="AH320" s="596">
        <f t="shared" ref="AH320:AH321" si="251">COUNTA(F$136:AG$136)-AI320</f>
        <v>28</v>
      </c>
      <c r="AI320" s="542">
        <f t="shared" si="248"/>
        <v>0</v>
      </c>
      <c r="AJ320" s="604">
        <f t="shared" si="249"/>
        <v>0</v>
      </c>
      <c r="AM320" s="586">
        <f t="shared" si="250"/>
        <v>0</v>
      </c>
      <c r="AN320" s="586">
        <f>+COUNTIF(F320:AG320,"外")</f>
        <v>0</v>
      </c>
    </row>
    <row r="321" spans="2:40">
      <c r="B321" s="2842"/>
      <c r="C321" s="2932"/>
      <c r="D321" s="611">
        <f>E$17</f>
        <v>0</v>
      </c>
      <c r="E321" s="518"/>
      <c r="F321" s="601"/>
      <c r="G321" s="612"/>
      <c r="H321" s="612"/>
      <c r="I321" s="612"/>
      <c r="J321" s="612"/>
      <c r="K321" s="612"/>
      <c r="L321" s="612"/>
      <c r="M321" s="612"/>
      <c r="N321" s="612"/>
      <c r="O321" s="612"/>
      <c r="P321" s="612"/>
      <c r="Q321" s="612"/>
      <c r="R321" s="612"/>
      <c r="S321" s="612"/>
      <c r="T321" s="612"/>
      <c r="U321" s="612"/>
      <c r="V321" s="612"/>
      <c r="W321" s="612"/>
      <c r="X321" s="612"/>
      <c r="Y321" s="612"/>
      <c r="Z321" s="612"/>
      <c r="AA321" s="612"/>
      <c r="AB321" s="612"/>
      <c r="AC321" s="612"/>
      <c r="AD321" s="612"/>
      <c r="AE321" s="612"/>
      <c r="AF321" s="612"/>
      <c r="AG321" s="595"/>
      <c r="AH321" s="596">
        <f t="shared" si="251"/>
        <v>28</v>
      </c>
      <c r="AI321" s="580">
        <f t="shared" si="248"/>
        <v>0</v>
      </c>
      <c r="AJ321" s="598">
        <f t="shared" si="249"/>
        <v>0</v>
      </c>
      <c r="AM321" s="586">
        <f t="shared" si="250"/>
        <v>0</v>
      </c>
      <c r="AN321" s="586">
        <f>+COUNTIF(F321:AG321,"外")</f>
        <v>0</v>
      </c>
    </row>
    <row r="322" spans="2:40" ht="24.75" customHeight="1">
      <c r="B322" s="2842"/>
      <c r="C322" s="2930" t="s">
        <v>953</v>
      </c>
      <c r="D322" s="586" t="s">
        <v>521</v>
      </c>
      <c r="E322" s="608" t="s">
        <v>959</v>
      </c>
      <c r="F322" s="588"/>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90"/>
      <c r="AH322" s="609"/>
      <c r="AI322" s="586"/>
      <c r="AJ322" s="610"/>
    </row>
    <row r="323" spans="2:40">
      <c r="B323" s="2842"/>
      <c r="C323" s="2931"/>
      <c r="D323" s="591" t="str">
        <f>E$18</f>
        <v>●●</v>
      </c>
      <c r="E323" s="592"/>
      <c r="F323" s="593"/>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613"/>
      <c r="AH323" s="596">
        <f t="shared" ref="AH323:AH326" si="252">COUNTA(F$136:AG$136)-AI323</f>
        <v>28</v>
      </c>
      <c r="AI323" s="614">
        <f t="shared" ref="AI323:AI326" si="253">AM323+AN323</f>
        <v>0</v>
      </c>
      <c r="AJ323" s="615">
        <f>+COUNTIF(F323:AG323,"休")</f>
        <v>0</v>
      </c>
      <c r="AM323" s="586">
        <f>+COUNTIF(F323:AG323,"－")</f>
        <v>0</v>
      </c>
      <c r="AN323" s="586">
        <f>+COUNTIF(F323:AG323,"外")</f>
        <v>0</v>
      </c>
    </row>
    <row r="324" spans="2:40">
      <c r="B324" s="2842"/>
      <c r="C324" s="2931"/>
      <c r="D324" s="599">
        <f>E$19</f>
        <v>0</v>
      </c>
      <c r="E324" s="600"/>
      <c r="F324" s="601"/>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3"/>
      <c r="AH324" s="596">
        <f t="shared" si="252"/>
        <v>28</v>
      </c>
      <c r="AI324" s="542">
        <f t="shared" si="253"/>
        <v>0</v>
      </c>
      <c r="AJ324" s="604">
        <f t="shared" ref="AJ324:AJ326" si="254">+COUNTIF(F324:AG324,"休")</f>
        <v>0</v>
      </c>
      <c r="AM324" s="586">
        <f t="shared" ref="AM324:AM326" si="255">+COUNTIF(F324:AG324,"－")</f>
        <v>0</v>
      </c>
      <c r="AN324" s="586">
        <f>+COUNTIF(F324:AG324,"外")</f>
        <v>0</v>
      </c>
    </row>
    <row r="325" spans="2:40">
      <c r="B325" s="2842"/>
      <c r="C325" s="2931"/>
      <c r="D325" s="599">
        <f>E$20</f>
        <v>0</v>
      </c>
      <c r="E325" s="600"/>
      <c r="F325" s="601"/>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3"/>
      <c r="AH325" s="596">
        <f t="shared" si="252"/>
        <v>28</v>
      </c>
      <c r="AI325" s="542">
        <f t="shared" si="253"/>
        <v>0</v>
      </c>
      <c r="AJ325" s="604">
        <f t="shared" si="254"/>
        <v>0</v>
      </c>
      <c r="AM325" s="586">
        <f t="shared" si="255"/>
        <v>0</v>
      </c>
      <c r="AN325" s="586">
        <f>+COUNTIF(F325:AG325,"外")</f>
        <v>0</v>
      </c>
    </row>
    <row r="326" spans="2:40">
      <c r="B326" s="2843"/>
      <c r="C326" s="2932"/>
      <c r="D326" s="616">
        <f>E$21</f>
        <v>0</v>
      </c>
      <c r="E326" s="626"/>
      <c r="F326" s="618"/>
      <c r="G326" s="619"/>
      <c r="H326" s="619"/>
      <c r="I326" s="619"/>
      <c r="J326" s="619"/>
      <c r="K326" s="619"/>
      <c r="L326" s="619"/>
      <c r="M326" s="619"/>
      <c r="N326" s="619"/>
      <c r="O326" s="619"/>
      <c r="P326" s="619"/>
      <c r="Q326" s="619"/>
      <c r="R326" s="619"/>
      <c r="S326" s="619"/>
      <c r="T326" s="619"/>
      <c r="U326" s="619"/>
      <c r="V326" s="619"/>
      <c r="W326" s="619"/>
      <c r="X326" s="619"/>
      <c r="Y326" s="619"/>
      <c r="Z326" s="619"/>
      <c r="AA326" s="619"/>
      <c r="AB326" s="619"/>
      <c r="AC326" s="619"/>
      <c r="AD326" s="619"/>
      <c r="AE326" s="619"/>
      <c r="AF326" s="619"/>
      <c r="AG326" s="620"/>
      <c r="AH326" s="621">
        <f t="shared" si="252"/>
        <v>28</v>
      </c>
      <c r="AI326" s="617">
        <f t="shared" si="253"/>
        <v>0</v>
      </c>
      <c r="AJ326" s="622">
        <f t="shared" si="254"/>
        <v>0</v>
      </c>
      <c r="AM326" s="586">
        <f t="shared" si="255"/>
        <v>0</v>
      </c>
      <c r="AN326" s="586">
        <f>+COUNTIF(F326:AG326,"外")</f>
        <v>0</v>
      </c>
    </row>
    <row r="327" spans="2:40">
      <c r="F327" s="533"/>
      <c r="G327" s="533"/>
      <c r="H327" s="533"/>
      <c r="I327" s="533"/>
      <c r="J327" s="533"/>
      <c r="K327" s="533"/>
      <c r="L327" s="533"/>
      <c r="M327" s="533"/>
      <c r="N327" s="533"/>
      <c r="O327" s="533"/>
      <c r="P327" s="533"/>
      <c r="Q327" s="533"/>
      <c r="R327" s="533"/>
      <c r="S327" s="533"/>
      <c r="T327" s="533"/>
      <c r="U327" s="533"/>
      <c r="V327" s="533"/>
      <c r="W327" s="533"/>
      <c r="X327" s="533"/>
      <c r="Y327" s="533"/>
      <c r="Z327" s="533"/>
      <c r="AA327" s="533"/>
      <c r="AB327" s="533"/>
      <c r="AC327" s="533"/>
      <c r="AD327" s="533"/>
      <c r="AE327" s="533"/>
      <c r="AF327" s="533"/>
      <c r="AG327" s="533"/>
    </row>
    <row r="328" spans="2:40" ht="13.5" customHeight="1">
      <c r="B328" s="573"/>
      <c r="C328" s="574"/>
      <c r="D328" s="575"/>
      <c r="E328" s="519" t="s">
        <v>910</v>
      </c>
      <c r="F328" s="520">
        <f>+AG308+1</f>
        <v>44771</v>
      </c>
      <c r="G328" s="521">
        <f>+F328+1</f>
        <v>44772</v>
      </c>
      <c r="H328" s="521">
        <f t="shared" ref="H328:Y328" si="256">+G328+1</f>
        <v>44773</v>
      </c>
      <c r="I328" s="521">
        <f t="shared" si="256"/>
        <v>44774</v>
      </c>
      <c r="J328" s="521">
        <f t="shared" si="256"/>
        <v>44775</v>
      </c>
      <c r="K328" s="521">
        <f t="shared" si="256"/>
        <v>44776</v>
      </c>
      <c r="L328" s="521">
        <f t="shared" si="256"/>
        <v>44777</v>
      </c>
      <c r="M328" s="521">
        <f t="shared" si="256"/>
        <v>44778</v>
      </c>
      <c r="N328" s="521">
        <f t="shared" si="256"/>
        <v>44779</v>
      </c>
      <c r="O328" s="521">
        <f t="shared" si="256"/>
        <v>44780</v>
      </c>
      <c r="P328" s="521">
        <f t="shared" si="256"/>
        <v>44781</v>
      </c>
      <c r="Q328" s="521">
        <f t="shared" si="256"/>
        <v>44782</v>
      </c>
      <c r="R328" s="521">
        <f t="shared" si="256"/>
        <v>44783</v>
      </c>
      <c r="S328" s="521">
        <f t="shared" si="256"/>
        <v>44784</v>
      </c>
      <c r="T328" s="521">
        <f t="shared" si="256"/>
        <v>44785</v>
      </c>
      <c r="U328" s="521">
        <f t="shared" si="256"/>
        <v>44786</v>
      </c>
      <c r="V328" s="521">
        <f t="shared" si="256"/>
        <v>44787</v>
      </c>
      <c r="W328" s="521">
        <f t="shared" si="256"/>
        <v>44788</v>
      </c>
      <c r="X328" s="521">
        <f t="shared" si="256"/>
        <v>44789</v>
      </c>
      <c r="Y328" s="521">
        <f t="shared" si="256"/>
        <v>44790</v>
      </c>
      <c r="Z328" s="521">
        <f>+Y328+1</f>
        <v>44791</v>
      </c>
      <c r="AA328" s="521">
        <f t="shared" ref="AA328:AC328" si="257">+Z328+1</f>
        <v>44792</v>
      </c>
      <c r="AB328" s="521">
        <f t="shared" si="257"/>
        <v>44793</v>
      </c>
      <c r="AC328" s="521">
        <f t="shared" si="257"/>
        <v>44794</v>
      </c>
      <c r="AD328" s="521">
        <f>+AC328+1</f>
        <v>44795</v>
      </c>
      <c r="AE328" s="521">
        <f t="shared" ref="AE328:AG328" si="258">+AD328+1</f>
        <v>44796</v>
      </c>
      <c r="AF328" s="521">
        <f t="shared" si="258"/>
        <v>44797</v>
      </c>
      <c r="AG328" s="623">
        <f t="shared" si="258"/>
        <v>44798</v>
      </c>
      <c r="AH328" s="2915" t="s">
        <v>955</v>
      </c>
      <c r="AI328" s="2918" t="s">
        <v>956</v>
      </c>
      <c r="AJ328" s="2921" t="s">
        <v>931</v>
      </c>
      <c r="AK328" s="2924"/>
      <c r="AM328" s="2925" t="s">
        <v>957</v>
      </c>
      <c r="AN328" s="2925" t="s">
        <v>958</v>
      </c>
    </row>
    <row r="329" spans="2:40">
      <c r="B329" s="577"/>
      <c r="C329" s="578"/>
      <c r="D329" s="579"/>
      <c r="E329" s="542" t="s">
        <v>911</v>
      </c>
      <c r="F329" s="543" t="str">
        <f>TEXT(WEEKDAY(+F328),"aaa")</f>
        <v>金</v>
      </c>
      <c r="G329" s="544" t="str">
        <f t="shared" ref="G329:AG329" si="259">TEXT(WEEKDAY(+G328),"aaa")</f>
        <v>土</v>
      </c>
      <c r="H329" s="544" t="str">
        <f t="shared" si="259"/>
        <v>日</v>
      </c>
      <c r="I329" s="544" t="str">
        <f t="shared" si="259"/>
        <v>月</v>
      </c>
      <c r="J329" s="544" t="str">
        <f t="shared" si="259"/>
        <v>火</v>
      </c>
      <c r="K329" s="544" t="str">
        <f t="shared" si="259"/>
        <v>水</v>
      </c>
      <c r="L329" s="544" t="str">
        <f t="shared" si="259"/>
        <v>木</v>
      </c>
      <c r="M329" s="544" t="str">
        <f t="shared" si="259"/>
        <v>金</v>
      </c>
      <c r="N329" s="544" t="str">
        <f t="shared" si="259"/>
        <v>土</v>
      </c>
      <c r="O329" s="544" t="str">
        <f t="shared" si="259"/>
        <v>日</v>
      </c>
      <c r="P329" s="544" t="str">
        <f t="shared" si="259"/>
        <v>月</v>
      </c>
      <c r="Q329" s="544" t="str">
        <f t="shared" si="259"/>
        <v>火</v>
      </c>
      <c r="R329" s="544" t="str">
        <f t="shared" si="259"/>
        <v>水</v>
      </c>
      <c r="S329" s="544" t="str">
        <f t="shared" si="259"/>
        <v>木</v>
      </c>
      <c r="T329" s="544" t="str">
        <f t="shared" si="259"/>
        <v>金</v>
      </c>
      <c r="U329" s="544" t="str">
        <f t="shared" si="259"/>
        <v>土</v>
      </c>
      <c r="V329" s="544" t="str">
        <f t="shared" si="259"/>
        <v>日</v>
      </c>
      <c r="W329" s="544" t="str">
        <f t="shared" si="259"/>
        <v>月</v>
      </c>
      <c r="X329" s="544" t="str">
        <f t="shared" si="259"/>
        <v>火</v>
      </c>
      <c r="Y329" s="544" t="str">
        <f t="shared" si="259"/>
        <v>水</v>
      </c>
      <c r="Z329" s="544" t="str">
        <f t="shared" si="259"/>
        <v>木</v>
      </c>
      <c r="AA329" s="544" t="str">
        <f t="shared" si="259"/>
        <v>金</v>
      </c>
      <c r="AB329" s="544" t="str">
        <f t="shared" si="259"/>
        <v>土</v>
      </c>
      <c r="AC329" s="544" t="str">
        <f t="shared" si="259"/>
        <v>日</v>
      </c>
      <c r="AD329" s="544" t="str">
        <f t="shared" si="259"/>
        <v>月</v>
      </c>
      <c r="AE329" s="544" t="str">
        <f t="shared" si="259"/>
        <v>火</v>
      </c>
      <c r="AF329" s="544" t="str">
        <f t="shared" si="259"/>
        <v>水</v>
      </c>
      <c r="AG329" s="544" t="str">
        <f t="shared" si="259"/>
        <v>木</v>
      </c>
      <c r="AH329" s="2916"/>
      <c r="AI329" s="2919"/>
      <c r="AJ329" s="2922"/>
      <c r="AK329" s="2924"/>
      <c r="AM329" s="2925"/>
      <c r="AN329" s="2925"/>
    </row>
    <row r="330" spans="2:40" ht="24.75" customHeight="1">
      <c r="B330" s="584" t="s">
        <v>929</v>
      </c>
      <c r="C330" s="585" t="s">
        <v>930</v>
      </c>
      <c r="D330" s="586" t="s">
        <v>521</v>
      </c>
      <c r="E330" s="608" t="s">
        <v>959</v>
      </c>
      <c r="F330" s="588"/>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90"/>
      <c r="AH330" s="2917"/>
      <c r="AI330" s="2920"/>
      <c r="AJ330" s="2923"/>
      <c r="AK330" s="2924"/>
    </row>
    <row r="331" spans="2:40" ht="13.5" customHeight="1">
      <c r="B331" s="2841" t="s">
        <v>938</v>
      </c>
      <c r="C331" s="2930" t="s">
        <v>939</v>
      </c>
      <c r="D331" s="591" t="str">
        <f>E$8</f>
        <v>〇〇</v>
      </c>
      <c r="E331" s="592"/>
      <c r="F331" s="593"/>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5"/>
      <c r="AH331" s="596">
        <f>COUNTA(F$156:AG$156)-AI331</f>
        <v>28</v>
      </c>
      <c r="AI331" s="597">
        <f>AM331+AN331</f>
        <v>0</v>
      </c>
      <c r="AJ331" s="598">
        <f>+COUNTIF(F331:AG331,"休")</f>
        <v>0</v>
      </c>
      <c r="AM331" s="586">
        <f>+COUNTIF(F331:AG331,"－")</f>
        <v>0</v>
      </c>
      <c r="AN331" s="586">
        <f t="shared" ref="AN331:AN336" si="260">+COUNTIF(F331:AG331,"外")</f>
        <v>0</v>
      </c>
    </row>
    <row r="332" spans="2:40" ht="13.5" customHeight="1">
      <c r="B332" s="2842"/>
      <c r="C332" s="2931"/>
      <c r="D332" s="599" t="str">
        <f>E$9</f>
        <v>●●</v>
      </c>
      <c r="E332" s="600"/>
      <c r="F332" s="601"/>
      <c r="G332" s="602"/>
      <c r="H332" s="602"/>
      <c r="I332" s="602"/>
      <c r="J332" s="602"/>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c r="AG332" s="603"/>
      <c r="AH332" s="596">
        <f>COUNTA(F$156:AG$156)-AI332</f>
        <v>28</v>
      </c>
      <c r="AI332" s="542">
        <f t="shared" ref="AI332" si="261">AM332+AN332</f>
        <v>0</v>
      </c>
      <c r="AJ332" s="604">
        <f t="shared" ref="AJ332:AJ335" si="262">+COUNTIF(F332:AG332,"休")</f>
        <v>0</v>
      </c>
      <c r="AM332" s="586">
        <f t="shared" ref="AM332:AM335" si="263">+COUNTIF(F332:AG332,"－")</f>
        <v>0</v>
      </c>
      <c r="AN332" s="586">
        <f t="shared" si="260"/>
        <v>0</v>
      </c>
    </row>
    <row r="333" spans="2:40">
      <c r="B333" s="2842"/>
      <c r="C333" s="2931"/>
      <c r="D333" s="599" t="str">
        <f>E$10</f>
        <v>△△</v>
      </c>
      <c r="E333" s="600"/>
      <c r="F333" s="601"/>
      <c r="G333" s="602"/>
      <c r="H333" s="602"/>
      <c r="I333" s="602"/>
      <c r="J333" s="602"/>
      <c r="K333" s="602"/>
      <c r="L333" s="602"/>
      <c r="M333" s="602"/>
      <c r="N333" s="602"/>
      <c r="O333" s="602"/>
      <c r="P333" s="602"/>
      <c r="Q333" s="602"/>
      <c r="R333" s="602"/>
      <c r="S333" s="602"/>
      <c r="T333" s="602"/>
      <c r="U333" s="602"/>
      <c r="V333" s="602"/>
      <c r="W333" s="602"/>
      <c r="X333" s="602"/>
      <c r="Y333" s="602"/>
      <c r="Z333" s="602"/>
      <c r="AA333" s="602"/>
      <c r="AB333" s="602"/>
      <c r="AC333" s="602"/>
      <c r="AD333" s="602"/>
      <c r="AE333" s="602"/>
      <c r="AF333" s="602"/>
      <c r="AG333" s="603"/>
      <c r="AH333" s="596">
        <f t="shared" ref="AH333:AH334" si="264">COUNTA(F$156:AG$156)-AI333</f>
        <v>28</v>
      </c>
      <c r="AI333" s="542">
        <f>AM333+AN333</f>
        <v>0</v>
      </c>
      <c r="AJ333" s="604">
        <f t="shared" si="262"/>
        <v>0</v>
      </c>
      <c r="AM333" s="586">
        <f t="shared" si="263"/>
        <v>0</v>
      </c>
      <c r="AN333" s="586">
        <f t="shared" si="260"/>
        <v>0</v>
      </c>
    </row>
    <row r="334" spans="2:40">
      <c r="B334" s="2842"/>
      <c r="C334" s="2931"/>
      <c r="D334" s="599" t="str">
        <f>E$11</f>
        <v>■■</v>
      </c>
      <c r="E334" s="600"/>
      <c r="F334" s="601"/>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3"/>
      <c r="AH334" s="596">
        <f t="shared" si="264"/>
        <v>28</v>
      </c>
      <c r="AI334" s="542">
        <f t="shared" ref="AI334:AI336" si="265">AM334+AN334</f>
        <v>0</v>
      </c>
      <c r="AJ334" s="604">
        <f t="shared" si="262"/>
        <v>0</v>
      </c>
      <c r="AM334" s="586">
        <f t="shared" si="263"/>
        <v>0</v>
      </c>
      <c r="AN334" s="586">
        <f t="shared" si="260"/>
        <v>0</v>
      </c>
    </row>
    <row r="335" spans="2:40">
      <c r="B335" s="2842"/>
      <c r="C335" s="2931"/>
      <c r="D335" s="599" t="str">
        <f>E$12</f>
        <v>★★</v>
      </c>
      <c r="E335" s="600"/>
      <c r="F335" s="601"/>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3"/>
      <c r="AH335" s="596">
        <f>COUNTA(F$156:AG$156)-AI335</f>
        <v>28</v>
      </c>
      <c r="AI335" s="542">
        <f t="shared" si="265"/>
        <v>0</v>
      </c>
      <c r="AJ335" s="604">
        <f t="shared" si="262"/>
        <v>0</v>
      </c>
      <c r="AM335" s="586">
        <f t="shared" si="263"/>
        <v>0</v>
      </c>
      <c r="AN335" s="586">
        <f t="shared" si="260"/>
        <v>0</v>
      </c>
    </row>
    <row r="336" spans="2:40">
      <c r="B336" s="2843"/>
      <c r="C336" s="2932"/>
      <c r="D336" s="611"/>
      <c r="E336" s="518"/>
      <c r="F336" s="605"/>
      <c r="G336" s="606"/>
      <c r="H336" s="606"/>
      <c r="I336" s="606"/>
      <c r="J336" s="606"/>
      <c r="K336" s="606"/>
      <c r="L336" s="606"/>
      <c r="M336" s="606"/>
      <c r="N336" s="606"/>
      <c r="O336" s="606"/>
      <c r="P336" s="606"/>
      <c r="Q336" s="606"/>
      <c r="R336" s="606"/>
      <c r="S336" s="606"/>
      <c r="T336" s="606"/>
      <c r="U336" s="606"/>
      <c r="V336" s="606"/>
      <c r="W336" s="606"/>
      <c r="X336" s="606"/>
      <c r="Y336" s="606"/>
      <c r="Z336" s="606"/>
      <c r="AA336" s="606"/>
      <c r="AB336" s="606"/>
      <c r="AC336" s="606"/>
      <c r="AD336" s="606"/>
      <c r="AE336" s="606"/>
      <c r="AF336" s="606"/>
      <c r="AG336" s="607"/>
      <c r="AH336" s="596">
        <f>COUNTA(F$156:AG$156)-AI336</f>
        <v>28</v>
      </c>
      <c r="AI336" s="597">
        <f t="shared" si="265"/>
        <v>0</v>
      </c>
      <c r="AJ336" s="598">
        <f>+COUNTIF(F336:AG336,"休")</f>
        <v>0</v>
      </c>
      <c r="AM336" s="586">
        <f>+COUNTIF(F336:AG336,"－")</f>
        <v>0</v>
      </c>
      <c r="AN336" s="586">
        <f t="shared" si="260"/>
        <v>0</v>
      </c>
    </row>
    <row r="337" spans="1:40" ht="24.75" customHeight="1">
      <c r="B337" s="2841" t="s">
        <v>949</v>
      </c>
      <c r="C337" s="2930" t="s">
        <v>950</v>
      </c>
      <c r="D337" s="586" t="s">
        <v>521</v>
      </c>
      <c r="E337" s="608" t="s">
        <v>959</v>
      </c>
      <c r="F337" s="588"/>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90"/>
      <c r="AH337" s="609"/>
      <c r="AI337" s="586"/>
      <c r="AJ337" s="610"/>
    </row>
    <row r="338" spans="1:40" ht="13.5" customHeight="1">
      <c r="B338" s="2842"/>
      <c r="C338" s="2931"/>
      <c r="D338" s="611" t="str">
        <f>E$14</f>
        <v>〇〇</v>
      </c>
      <c r="E338" s="518"/>
      <c r="F338" s="593"/>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5"/>
      <c r="AH338" s="596">
        <f>COUNTA(F$156:AG$156)-AI338</f>
        <v>28</v>
      </c>
      <c r="AI338" s="597">
        <f t="shared" ref="AI338:AI341" si="266">AM338+AN338</f>
        <v>0</v>
      </c>
      <c r="AJ338" s="598">
        <f>+COUNTIF(F338:AG338,"休")</f>
        <v>0</v>
      </c>
      <c r="AM338" s="586">
        <f>+COUNTIF(F338:AG338,"－")</f>
        <v>0</v>
      </c>
      <c r="AN338" s="586">
        <f>+COUNTIF(F338:AG338,"外")</f>
        <v>0</v>
      </c>
    </row>
    <row r="339" spans="1:40">
      <c r="B339" s="2842"/>
      <c r="C339" s="2931"/>
      <c r="D339" s="599" t="str">
        <f>E$15</f>
        <v>●●</v>
      </c>
      <c r="E339" s="600"/>
      <c r="F339" s="601"/>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3"/>
      <c r="AH339" s="596">
        <f>COUNTA(F$156:AG$156)-AI339</f>
        <v>28</v>
      </c>
      <c r="AI339" s="542">
        <f t="shared" si="266"/>
        <v>0</v>
      </c>
      <c r="AJ339" s="604">
        <f t="shared" ref="AJ339:AJ341" si="267">+COUNTIF(F339:AG339,"休")</f>
        <v>0</v>
      </c>
      <c r="AM339" s="586">
        <f t="shared" ref="AM339:AM341" si="268">+COUNTIF(F339:AG339,"－")</f>
        <v>0</v>
      </c>
      <c r="AN339" s="586">
        <f>+COUNTIF(F339:AG339,"外")</f>
        <v>0</v>
      </c>
    </row>
    <row r="340" spans="1:40">
      <c r="B340" s="2842"/>
      <c r="C340" s="2931"/>
      <c r="D340" s="599">
        <f>E$16</f>
        <v>0</v>
      </c>
      <c r="E340" s="600"/>
      <c r="F340" s="601"/>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3"/>
      <c r="AH340" s="596">
        <f t="shared" ref="AH340:AH341" si="269">COUNTA(F$156:AG$156)-AI340</f>
        <v>28</v>
      </c>
      <c r="AI340" s="542">
        <f t="shared" si="266"/>
        <v>0</v>
      </c>
      <c r="AJ340" s="604">
        <f t="shared" si="267"/>
        <v>0</v>
      </c>
      <c r="AM340" s="586">
        <f t="shared" si="268"/>
        <v>0</v>
      </c>
      <c r="AN340" s="586">
        <f>+COUNTIF(F340:AG340,"外")</f>
        <v>0</v>
      </c>
    </row>
    <row r="341" spans="1:40">
      <c r="B341" s="2842"/>
      <c r="C341" s="2932"/>
      <c r="D341" s="611">
        <f>E$17</f>
        <v>0</v>
      </c>
      <c r="E341" s="518"/>
      <c r="F341" s="601"/>
      <c r="G341" s="612"/>
      <c r="H341" s="612"/>
      <c r="I341" s="612"/>
      <c r="J341" s="612"/>
      <c r="K341" s="612"/>
      <c r="L341" s="612"/>
      <c r="M341" s="612"/>
      <c r="N341" s="612"/>
      <c r="O341" s="612"/>
      <c r="P341" s="612"/>
      <c r="Q341" s="612"/>
      <c r="R341" s="612"/>
      <c r="S341" s="612"/>
      <c r="T341" s="612"/>
      <c r="U341" s="612"/>
      <c r="V341" s="612"/>
      <c r="W341" s="612"/>
      <c r="X341" s="612"/>
      <c r="Y341" s="612"/>
      <c r="Z341" s="612"/>
      <c r="AA341" s="612"/>
      <c r="AB341" s="612"/>
      <c r="AC341" s="612"/>
      <c r="AD341" s="612"/>
      <c r="AE341" s="612"/>
      <c r="AF341" s="612"/>
      <c r="AG341" s="595"/>
      <c r="AH341" s="596">
        <f t="shared" si="269"/>
        <v>28</v>
      </c>
      <c r="AI341" s="580">
        <f t="shared" si="266"/>
        <v>0</v>
      </c>
      <c r="AJ341" s="598">
        <f t="shared" si="267"/>
        <v>0</v>
      </c>
      <c r="AM341" s="586">
        <f t="shared" si="268"/>
        <v>0</v>
      </c>
      <c r="AN341" s="586">
        <f>+COUNTIF(F341:AG341,"外")</f>
        <v>0</v>
      </c>
    </row>
    <row r="342" spans="1:40" ht="24.75" customHeight="1">
      <c r="B342" s="2842"/>
      <c r="C342" s="2930" t="s">
        <v>953</v>
      </c>
      <c r="D342" s="586" t="s">
        <v>521</v>
      </c>
      <c r="E342" s="608" t="s">
        <v>959</v>
      </c>
      <c r="F342" s="588"/>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90"/>
      <c r="AH342" s="609"/>
      <c r="AI342" s="586"/>
      <c r="AJ342" s="610"/>
    </row>
    <row r="343" spans="1:40">
      <c r="B343" s="2842"/>
      <c r="C343" s="2931"/>
      <c r="D343" s="591" t="str">
        <f>E$18</f>
        <v>●●</v>
      </c>
      <c r="E343" s="592"/>
      <c r="F343" s="593"/>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613"/>
      <c r="AH343" s="596">
        <f>COUNTA(F$156:AG$156)-AI343</f>
        <v>28</v>
      </c>
      <c r="AI343" s="614">
        <f t="shared" ref="AI343:AI346" si="270">AM343+AN343</f>
        <v>0</v>
      </c>
      <c r="AJ343" s="615">
        <f>+COUNTIF(F343:AG343,"休")</f>
        <v>0</v>
      </c>
      <c r="AM343" s="586">
        <f>+COUNTIF(F343:AG343,"－")</f>
        <v>0</v>
      </c>
      <c r="AN343" s="586">
        <f>+COUNTIF(F343:AG343,"外")</f>
        <v>0</v>
      </c>
    </row>
    <row r="344" spans="1:40">
      <c r="B344" s="2842"/>
      <c r="C344" s="2931"/>
      <c r="D344" s="599">
        <f>E$19</f>
        <v>0</v>
      </c>
      <c r="E344" s="600"/>
      <c r="F344" s="601"/>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3"/>
      <c r="AH344" s="596">
        <f>COUNTA(F$156:AG$156)-AI344</f>
        <v>28</v>
      </c>
      <c r="AI344" s="542">
        <f t="shared" si="270"/>
        <v>0</v>
      </c>
      <c r="AJ344" s="604">
        <f t="shared" ref="AJ344:AJ346" si="271">+COUNTIF(F344:AG344,"休")</f>
        <v>0</v>
      </c>
      <c r="AM344" s="586">
        <f t="shared" ref="AM344:AM346" si="272">+COUNTIF(F344:AG344,"－")</f>
        <v>0</v>
      </c>
      <c r="AN344" s="586">
        <f>+COUNTIF(F344:AG344,"外")</f>
        <v>0</v>
      </c>
    </row>
    <row r="345" spans="1:40">
      <c r="B345" s="2842"/>
      <c r="C345" s="2931"/>
      <c r="D345" s="599">
        <f>E$20</f>
        <v>0</v>
      </c>
      <c r="E345" s="600"/>
      <c r="F345" s="601"/>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3"/>
      <c r="AH345" s="596">
        <f t="shared" ref="AH345:AH346" si="273">COUNTA(F$156:AG$156)-AI345</f>
        <v>28</v>
      </c>
      <c r="AI345" s="542">
        <f t="shared" si="270"/>
        <v>0</v>
      </c>
      <c r="AJ345" s="604">
        <f t="shared" si="271"/>
        <v>0</v>
      </c>
      <c r="AM345" s="586">
        <f t="shared" si="272"/>
        <v>0</v>
      </c>
      <c r="AN345" s="586">
        <f>+COUNTIF(F345:AG345,"外")</f>
        <v>0</v>
      </c>
    </row>
    <row r="346" spans="1:40">
      <c r="B346" s="2843"/>
      <c r="C346" s="2932"/>
      <c r="D346" s="616">
        <f>E$21</f>
        <v>0</v>
      </c>
      <c r="E346" s="626"/>
      <c r="F346" s="618"/>
      <c r="G346" s="619"/>
      <c r="H346" s="619"/>
      <c r="I346" s="619"/>
      <c r="J346" s="619"/>
      <c r="K346" s="619"/>
      <c r="L346" s="619"/>
      <c r="M346" s="619"/>
      <c r="N346" s="619"/>
      <c r="O346" s="619"/>
      <c r="P346" s="619"/>
      <c r="Q346" s="619"/>
      <c r="R346" s="619"/>
      <c r="S346" s="619"/>
      <c r="T346" s="619"/>
      <c r="U346" s="619"/>
      <c r="V346" s="619"/>
      <c r="W346" s="619"/>
      <c r="X346" s="619"/>
      <c r="Y346" s="619"/>
      <c r="Z346" s="619"/>
      <c r="AA346" s="619"/>
      <c r="AB346" s="619"/>
      <c r="AC346" s="619"/>
      <c r="AD346" s="619"/>
      <c r="AE346" s="619"/>
      <c r="AF346" s="619"/>
      <c r="AG346" s="620"/>
      <c r="AH346" s="621">
        <f t="shared" si="273"/>
        <v>28</v>
      </c>
      <c r="AI346" s="617">
        <f t="shared" si="270"/>
        <v>0</v>
      </c>
      <c r="AJ346" s="622">
        <f t="shared" si="271"/>
        <v>0</v>
      </c>
      <c r="AM346" s="586">
        <f t="shared" si="272"/>
        <v>0</v>
      </c>
      <c r="AN346" s="586">
        <f>+COUNTIF(F346:AG346,"外")</f>
        <v>0</v>
      </c>
    </row>
    <row r="348" spans="1:40" ht="6" customHeight="1">
      <c r="B348" s="531"/>
      <c r="C348" s="531"/>
      <c r="D348" s="531"/>
      <c r="E348" s="518"/>
      <c r="F348" s="518"/>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531"/>
      <c r="AI348" s="531"/>
      <c r="AJ348" s="531"/>
    </row>
    <row r="349" spans="1:40" ht="19.2">
      <c r="A349" s="508" t="s">
        <v>924</v>
      </c>
      <c r="B349" s="508"/>
      <c r="C349" s="508"/>
      <c r="D349" s="508"/>
      <c r="E349" s="508"/>
      <c r="P349" s="510"/>
      <c r="AJ349" s="512" t="s">
        <v>925</v>
      </c>
    </row>
    <row r="350" spans="1:40" ht="13.5" customHeight="1">
      <c r="AD350" s="2940" t="s">
        <v>926</v>
      </c>
      <c r="AE350" s="2940"/>
      <c r="AF350" s="2940"/>
      <c r="AG350" s="2941">
        <f>AG$2</f>
        <v>37778</v>
      </c>
      <c r="AH350" s="2941"/>
      <c r="AI350" s="2941"/>
      <c r="AJ350" s="2941"/>
    </row>
    <row r="351" spans="1:40" s="643" customFormat="1" ht="18" customHeight="1">
      <c r="B351" s="2933" t="s">
        <v>900</v>
      </c>
      <c r="C351" s="2933"/>
      <c r="D351" s="644" t="s">
        <v>997</v>
      </c>
      <c r="E351" s="645" t="str">
        <f>E$3</f>
        <v>県道博多天神線排水性舗装工事（第２工区）</v>
      </c>
      <c r="F351" s="645"/>
      <c r="G351" s="645"/>
      <c r="H351" s="645"/>
      <c r="I351" s="645"/>
      <c r="J351" s="645"/>
      <c r="K351" s="645"/>
      <c r="L351" s="645"/>
      <c r="M351" s="645"/>
      <c r="N351" s="645"/>
      <c r="O351" s="644"/>
      <c r="P351" s="644"/>
      <c r="Q351" s="644"/>
      <c r="R351" s="646" t="s">
        <v>904</v>
      </c>
      <c r="S351" s="646"/>
      <c r="T351" s="646"/>
      <c r="U351" s="647"/>
      <c r="V351" s="647"/>
      <c r="W351" s="644" t="s">
        <v>901</v>
      </c>
      <c r="X351" s="2811">
        <f>X$3</f>
        <v>44379</v>
      </c>
      <c r="Y351" s="2811"/>
      <c r="Z351" s="2811"/>
      <c r="AA351" s="2811"/>
      <c r="AB351" s="2811"/>
      <c r="AC351" s="644"/>
      <c r="AD351" s="644"/>
      <c r="AE351" s="644"/>
      <c r="AF351" s="644"/>
      <c r="AG351" s="644"/>
    </row>
    <row r="352" spans="1:40" s="643" customFormat="1" ht="18" customHeight="1">
      <c r="B352" s="2934" t="s">
        <v>908</v>
      </c>
      <c r="C352" s="2934"/>
      <c r="D352" s="644" t="s">
        <v>901</v>
      </c>
      <c r="E352" s="2813">
        <f>+X352-X351+1</f>
        <v>88</v>
      </c>
      <c r="F352" s="2813"/>
      <c r="G352" s="2813"/>
      <c r="H352" s="644"/>
      <c r="I352" s="644"/>
      <c r="J352" s="644"/>
      <c r="K352" s="644"/>
      <c r="L352" s="644"/>
      <c r="M352" s="644"/>
      <c r="N352" s="644"/>
      <c r="O352" s="644"/>
      <c r="P352" s="644"/>
      <c r="Q352" s="644"/>
      <c r="R352" s="646" t="s">
        <v>907</v>
      </c>
      <c r="S352" s="648"/>
      <c r="T352" s="648"/>
      <c r="U352" s="649"/>
      <c r="V352" s="649"/>
      <c r="W352" s="644" t="s">
        <v>901</v>
      </c>
      <c r="X352" s="2814">
        <f>X$4</f>
        <v>44466</v>
      </c>
      <c r="Y352" s="2814"/>
      <c r="Z352" s="2814"/>
      <c r="AA352" s="2814"/>
      <c r="AB352" s="2814"/>
      <c r="AC352" s="644"/>
      <c r="AD352" s="644"/>
      <c r="AE352" s="644"/>
      <c r="AF352" s="644"/>
      <c r="AG352" s="644"/>
    </row>
    <row r="353" spans="2:40">
      <c r="F353" s="533"/>
      <c r="G353" s="533"/>
      <c r="H353" s="533"/>
      <c r="I353" s="533"/>
      <c r="J353" s="533"/>
      <c r="K353" s="533"/>
      <c r="L353" s="533"/>
      <c r="M353" s="533"/>
      <c r="N353" s="533"/>
      <c r="O353" s="533"/>
      <c r="P353" s="533"/>
      <c r="Q353" s="533"/>
      <c r="R353" s="533"/>
      <c r="S353" s="533"/>
      <c r="T353" s="533"/>
      <c r="U353" s="533"/>
      <c r="V353" s="533"/>
      <c r="W353" s="533"/>
      <c r="X353" s="533"/>
      <c r="Y353" s="533"/>
      <c r="Z353" s="533"/>
      <c r="AA353" s="533"/>
      <c r="AB353" s="533"/>
      <c r="AC353" s="533"/>
      <c r="AD353" s="533"/>
      <c r="AE353" s="533"/>
      <c r="AF353" s="533"/>
      <c r="AG353" s="533"/>
    </row>
    <row r="354" spans="2:40" ht="13.5" customHeight="1">
      <c r="B354" s="573"/>
      <c r="C354" s="574"/>
      <c r="D354" s="575"/>
      <c r="E354" s="534" t="s">
        <v>910</v>
      </c>
      <c r="F354" s="535">
        <f>+AG328+1</f>
        <v>44799</v>
      </c>
      <c r="G354" s="536">
        <f>+F354+1</f>
        <v>44800</v>
      </c>
      <c r="H354" s="536">
        <f t="shared" ref="H354:Y354" si="274">+G354+1</f>
        <v>44801</v>
      </c>
      <c r="I354" s="536">
        <f t="shared" si="274"/>
        <v>44802</v>
      </c>
      <c r="J354" s="536">
        <f t="shared" si="274"/>
        <v>44803</v>
      </c>
      <c r="K354" s="536">
        <f t="shared" si="274"/>
        <v>44804</v>
      </c>
      <c r="L354" s="536">
        <f t="shared" si="274"/>
        <v>44805</v>
      </c>
      <c r="M354" s="536">
        <f t="shared" si="274"/>
        <v>44806</v>
      </c>
      <c r="N354" s="536">
        <f t="shared" si="274"/>
        <v>44807</v>
      </c>
      <c r="O354" s="536">
        <f t="shared" si="274"/>
        <v>44808</v>
      </c>
      <c r="P354" s="536">
        <f t="shared" si="274"/>
        <v>44809</v>
      </c>
      <c r="Q354" s="536">
        <f t="shared" si="274"/>
        <v>44810</v>
      </c>
      <c r="R354" s="536">
        <f t="shared" si="274"/>
        <v>44811</v>
      </c>
      <c r="S354" s="536">
        <f t="shared" si="274"/>
        <v>44812</v>
      </c>
      <c r="T354" s="536">
        <f t="shared" si="274"/>
        <v>44813</v>
      </c>
      <c r="U354" s="536">
        <f t="shared" si="274"/>
        <v>44814</v>
      </c>
      <c r="V354" s="536">
        <f t="shared" si="274"/>
        <v>44815</v>
      </c>
      <c r="W354" s="536">
        <f t="shared" si="274"/>
        <v>44816</v>
      </c>
      <c r="X354" s="536">
        <f t="shared" si="274"/>
        <v>44817</v>
      </c>
      <c r="Y354" s="536">
        <f t="shared" si="274"/>
        <v>44818</v>
      </c>
      <c r="Z354" s="536">
        <f>+Y354+1</f>
        <v>44819</v>
      </c>
      <c r="AA354" s="536">
        <f t="shared" ref="AA354:AC354" si="275">+Z354+1</f>
        <v>44820</v>
      </c>
      <c r="AB354" s="536">
        <f t="shared" si="275"/>
        <v>44821</v>
      </c>
      <c r="AC354" s="536">
        <f t="shared" si="275"/>
        <v>44822</v>
      </c>
      <c r="AD354" s="536">
        <f>+AC354+1</f>
        <v>44823</v>
      </c>
      <c r="AE354" s="536">
        <f t="shared" ref="AE354" si="276">+AD354+1</f>
        <v>44824</v>
      </c>
      <c r="AF354" s="536">
        <f>+AE354+1</f>
        <v>44825</v>
      </c>
      <c r="AG354" s="623">
        <f t="shared" ref="AG354" si="277">+AF354+1</f>
        <v>44826</v>
      </c>
      <c r="AH354" s="2915" t="s">
        <v>955</v>
      </c>
      <c r="AI354" s="2918" t="s">
        <v>956</v>
      </c>
      <c r="AJ354" s="2921" t="s">
        <v>931</v>
      </c>
      <c r="AK354" s="2924"/>
      <c r="AM354" s="2925" t="s">
        <v>999</v>
      </c>
      <c r="AN354" s="2925" t="s">
        <v>958</v>
      </c>
    </row>
    <row r="355" spans="2:40">
      <c r="B355" s="577"/>
      <c r="C355" s="578"/>
      <c r="D355" s="579"/>
      <c r="E355" s="538" t="s">
        <v>911</v>
      </c>
      <c r="F355" s="539" t="str">
        <f>TEXT(WEEKDAY(+F354),"aaa")</f>
        <v>金</v>
      </c>
      <c r="G355" s="540" t="str">
        <f t="shared" ref="G355:AG355" si="278">TEXT(WEEKDAY(+G354),"aaa")</f>
        <v>土</v>
      </c>
      <c r="H355" s="540" t="str">
        <f t="shared" si="278"/>
        <v>日</v>
      </c>
      <c r="I355" s="540" t="str">
        <f t="shared" si="278"/>
        <v>月</v>
      </c>
      <c r="J355" s="540" t="str">
        <f t="shared" si="278"/>
        <v>火</v>
      </c>
      <c r="K355" s="540" t="str">
        <f t="shared" si="278"/>
        <v>水</v>
      </c>
      <c r="L355" s="540" t="str">
        <f t="shared" si="278"/>
        <v>木</v>
      </c>
      <c r="M355" s="540" t="str">
        <f t="shared" si="278"/>
        <v>金</v>
      </c>
      <c r="N355" s="540" t="str">
        <f t="shared" si="278"/>
        <v>土</v>
      </c>
      <c r="O355" s="540" t="str">
        <f t="shared" si="278"/>
        <v>日</v>
      </c>
      <c r="P355" s="540" t="str">
        <f t="shared" si="278"/>
        <v>月</v>
      </c>
      <c r="Q355" s="540" t="str">
        <f t="shared" si="278"/>
        <v>火</v>
      </c>
      <c r="R355" s="540" t="str">
        <f t="shared" si="278"/>
        <v>水</v>
      </c>
      <c r="S355" s="540" t="str">
        <f t="shared" si="278"/>
        <v>木</v>
      </c>
      <c r="T355" s="540" t="str">
        <f t="shared" si="278"/>
        <v>金</v>
      </c>
      <c r="U355" s="540" t="str">
        <f t="shared" si="278"/>
        <v>土</v>
      </c>
      <c r="V355" s="540" t="str">
        <f t="shared" si="278"/>
        <v>日</v>
      </c>
      <c r="W355" s="540" t="str">
        <f t="shared" si="278"/>
        <v>月</v>
      </c>
      <c r="X355" s="540" t="str">
        <f t="shared" si="278"/>
        <v>火</v>
      </c>
      <c r="Y355" s="540" t="str">
        <f t="shared" si="278"/>
        <v>水</v>
      </c>
      <c r="Z355" s="540" t="str">
        <f t="shared" si="278"/>
        <v>木</v>
      </c>
      <c r="AA355" s="540" t="str">
        <f t="shared" si="278"/>
        <v>金</v>
      </c>
      <c r="AB355" s="540" t="str">
        <f t="shared" si="278"/>
        <v>土</v>
      </c>
      <c r="AC355" s="540" t="str">
        <f t="shared" si="278"/>
        <v>日</v>
      </c>
      <c r="AD355" s="540" t="str">
        <f t="shared" si="278"/>
        <v>月</v>
      </c>
      <c r="AE355" s="540" t="str">
        <f t="shared" si="278"/>
        <v>火</v>
      </c>
      <c r="AF355" s="540" t="str">
        <f t="shared" si="278"/>
        <v>水</v>
      </c>
      <c r="AG355" s="625" t="str">
        <f t="shared" si="278"/>
        <v>木</v>
      </c>
      <c r="AH355" s="2916"/>
      <c r="AI355" s="2919"/>
      <c r="AJ355" s="2922"/>
      <c r="AK355" s="2924"/>
      <c r="AM355" s="2925"/>
      <c r="AN355" s="2925"/>
    </row>
    <row r="356" spans="2:40" ht="24.75" customHeight="1">
      <c r="B356" s="584" t="s">
        <v>929</v>
      </c>
      <c r="C356" s="585" t="s">
        <v>930</v>
      </c>
      <c r="D356" s="586" t="s">
        <v>521</v>
      </c>
      <c r="E356" s="608" t="s">
        <v>959</v>
      </c>
      <c r="F356" s="588"/>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90"/>
      <c r="AH356" s="2917"/>
      <c r="AI356" s="2920"/>
      <c r="AJ356" s="2923"/>
      <c r="AK356" s="2924"/>
    </row>
    <row r="357" spans="2:40" ht="13.5" customHeight="1">
      <c r="B357" s="2841" t="s">
        <v>938</v>
      </c>
      <c r="C357" s="2930" t="s">
        <v>939</v>
      </c>
      <c r="D357" s="591" t="str">
        <f>E$8</f>
        <v>〇〇</v>
      </c>
      <c r="E357" s="592"/>
      <c r="F357" s="593"/>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5"/>
      <c r="AH357" s="596">
        <f>COUNTA(F$96:AG$96)-AI357</f>
        <v>28</v>
      </c>
      <c r="AI357" s="597">
        <f>AM357+AN357</f>
        <v>0</v>
      </c>
      <c r="AJ357" s="598">
        <f>+COUNTIF(F357:AG357,"休")</f>
        <v>0</v>
      </c>
      <c r="AM357" s="586">
        <f>+COUNTIF(F357:AG357,"－")</f>
        <v>0</v>
      </c>
      <c r="AN357" s="586">
        <f t="shared" ref="AN357:AN362" si="279">+COUNTIF(F357:AG357,"外")</f>
        <v>0</v>
      </c>
    </row>
    <row r="358" spans="2:40" ht="13.5" customHeight="1">
      <c r="B358" s="2842"/>
      <c r="C358" s="2931"/>
      <c r="D358" s="599" t="str">
        <f>E$9</f>
        <v>●●</v>
      </c>
      <c r="E358" s="600"/>
      <c r="F358" s="601"/>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3"/>
      <c r="AH358" s="596">
        <f t="shared" ref="AH358:AH362" si="280">COUNTA(F$96:AG$96)-AI358</f>
        <v>28</v>
      </c>
      <c r="AI358" s="542">
        <f t="shared" ref="AI358" si="281">AM358+AN358</f>
        <v>0</v>
      </c>
      <c r="AJ358" s="604">
        <f t="shared" ref="AJ358:AJ361" si="282">+COUNTIF(F358:AG358,"休")</f>
        <v>0</v>
      </c>
      <c r="AM358" s="586">
        <f t="shared" ref="AM358:AM361" si="283">+COUNTIF(F358:AG358,"－")</f>
        <v>0</v>
      </c>
      <c r="AN358" s="586">
        <f t="shared" si="279"/>
        <v>0</v>
      </c>
    </row>
    <row r="359" spans="2:40">
      <c r="B359" s="2842"/>
      <c r="C359" s="2931"/>
      <c r="D359" s="599" t="str">
        <f>E$10</f>
        <v>△△</v>
      </c>
      <c r="E359" s="600"/>
      <c r="F359" s="601"/>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3"/>
      <c r="AH359" s="596">
        <f t="shared" si="280"/>
        <v>28</v>
      </c>
      <c r="AI359" s="542">
        <f>AM359+AN359</f>
        <v>0</v>
      </c>
      <c r="AJ359" s="604">
        <f t="shared" si="282"/>
        <v>0</v>
      </c>
      <c r="AM359" s="586">
        <f t="shared" si="283"/>
        <v>0</v>
      </c>
      <c r="AN359" s="586">
        <f t="shared" si="279"/>
        <v>0</v>
      </c>
    </row>
    <row r="360" spans="2:40">
      <c r="B360" s="2842"/>
      <c r="C360" s="2931"/>
      <c r="D360" s="599" t="str">
        <f>E$11</f>
        <v>■■</v>
      </c>
      <c r="E360" s="600"/>
      <c r="F360" s="601"/>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3"/>
      <c r="AH360" s="596">
        <f t="shared" si="280"/>
        <v>28</v>
      </c>
      <c r="AI360" s="542">
        <f t="shared" ref="AI360:AI362" si="284">AM360+AN360</f>
        <v>0</v>
      </c>
      <c r="AJ360" s="604">
        <f t="shared" si="282"/>
        <v>0</v>
      </c>
      <c r="AM360" s="586">
        <f t="shared" si="283"/>
        <v>0</v>
      </c>
      <c r="AN360" s="586">
        <f t="shared" si="279"/>
        <v>0</v>
      </c>
    </row>
    <row r="361" spans="2:40">
      <c r="B361" s="2842"/>
      <c r="C361" s="2931"/>
      <c r="D361" s="599" t="str">
        <f>E$12</f>
        <v>★★</v>
      </c>
      <c r="E361" s="600"/>
      <c r="F361" s="601"/>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3"/>
      <c r="AH361" s="596">
        <f t="shared" si="280"/>
        <v>28</v>
      </c>
      <c r="AI361" s="542">
        <f t="shared" si="284"/>
        <v>0</v>
      </c>
      <c r="AJ361" s="604">
        <f t="shared" si="282"/>
        <v>0</v>
      </c>
      <c r="AM361" s="586">
        <f t="shared" si="283"/>
        <v>0</v>
      </c>
      <c r="AN361" s="586">
        <f t="shared" si="279"/>
        <v>0</v>
      </c>
    </row>
    <row r="362" spans="2:40">
      <c r="B362" s="2843"/>
      <c r="C362" s="2932"/>
      <c r="D362" s="611"/>
      <c r="E362" s="518"/>
      <c r="F362" s="605"/>
      <c r="G362" s="606"/>
      <c r="H362" s="606"/>
      <c r="I362" s="606"/>
      <c r="J362" s="606"/>
      <c r="K362" s="606"/>
      <c r="L362" s="606"/>
      <c r="M362" s="606"/>
      <c r="N362" s="606"/>
      <c r="O362" s="606"/>
      <c r="P362" s="606"/>
      <c r="Q362" s="606"/>
      <c r="R362" s="606"/>
      <c r="S362" s="606"/>
      <c r="T362" s="606"/>
      <c r="U362" s="606"/>
      <c r="V362" s="606"/>
      <c r="W362" s="606"/>
      <c r="X362" s="606"/>
      <c r="Y362" s="606"/>
      <c r="Z362" s="606"/>
      <c r="AA362" s="606"/>
      <c r="AB362" s="606"/>
      <c r="AC362" s="606"/>
      <c r="AD362" s="606"/>
      <c r="AE362" s="606"/>
      <c r="AF362" s="606"/>
      <c r="AG362" s="607"/>
      <c r="AH362" s="596">
        <f t="shared" si="280"/>
        <v>28</v>
      </c>
      <c r="AI362" s="597">
        <f t="shared" si="284"/>
        <v>0</v>
      </c>
      <c r="AJ362" s="598">
        <f>+COUNTIF(F362:AG362,"休")</f>
        <v>0</v>
      </c>
      <c r="AM362" s="586">
        <f>+COUNTIF(F362:AG362,"－")</f>
        <v>0</v>
      </c>
      <c r="AN362" s="586">
        <f t="shared" si="279"/>
        <v>0</v>
      </c>
    </row>
    <row r="363" spans="2:40" ht="24.75" customHeight="1">
      <c r="B363" s="2841" t="s">
        <v>949</v>
      </c>
      <c r="C363" s="2930" t="s">
        <v>950</v>
      </c>
      <c r="D363" s="586" t="s">
        <v>521</v>
      </c>
      <c r="E363" s="608" t="s">
        <v>959</v>
      </c>
      <c r="F363" s="588"/>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90"/>
      <c r="AH363" s="609"/>
      <c r="AI363" s="586"/>
      <c r="AJ363" s="610"/>
    </row>
    <row r="364" spans="2:40" ht="13.5" customHeight="1">
      <c r="B364" s="2842"/>
      <c r="C364" s="2931"/>
      <c r="D364" s="611" t="str">
        <f>E$14</f>
        <v>〇〇</v>
      </c>
      <c r="E364" s="518"/>
      <c r="F364" s="593"/>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5"/>
      <c r="AH364" s="596">
        <f t="shared" ref="AH364:AH367" si="285">COUNTA(F$96:AG$96)-AI364</f>
        <v>28</v>
      </c>
      <c r="AI364" s="597">
        <f t="shared" ref="AI364:AI367" si="286">AM364+AN364</f>
        <v>0</v>
      </c>
      <c r="AJ364" s="598">
        <f>+COUNTIF(F364:AG364,"休")</f>
        <v>0</v>
      </c>
      <c r="AM364" s="586">
        <f>+COUNTIF(F364:AG364,"－")</f>
        <v>0</v>
      </c>
      <c r="AN364" s="586">
        <f>+COUNTIF(F364:AG364,"外")</f>
        <v>0</v>
      </c>
    </row>
    <row r="365" spans="2:40">
      <c r="B365" s="2842"/>
      <c r="C365" s="2931"/>
      <c r="D365" s="599" t="str">
        <f>E$15</f>
        <v>●●</v>
      </c>
      <c r="E365" s="600"/>
      <c r="F365" s="601"/>
      <c r="G365" s="602"/>
      <c r="H365" s="602"/>
      <c r="I365" s="602"/>
      <c r="J365" s="602"/>
      <c r="K365" s="602"/>
      <c r="L365" s="602"/>
      <c r="M365" s="602"/>
      <c r="N365" s="602"/>
      <c r="O365" s="602"/>
      <c r="P365" s="602"/>
      <c r="Q365" s="602"/>
      <c r="R365" s="602"/>
      <c r="S365" s="602"/>
      <c r="T365" s="602"/>
      <c r="U365" s="602"/>
      <c r="V365" s="602"/>
      <c r="W365" s="602"/>
      <c r="X365" s="602"/>
      <c r="Y365" s="602"/>
      <c r="Z365" s="602"/>
      <c r="AA365" s="602"/>
      <c r="AB365" s="602"/>
      <c r="AC365" s="602"/>
      <c r="AD365" s="602"/>
      <c r="AE365" s="602"/>
      <c r="AF365" s="602"/>
      <c r="AG365" s="603"/>
      <c r="AH365" s="596">
        <f t="shared" si="285"/>
        <v>28</v>
      </c>
      <c r="AI365" s="542">
        <f t="shared" si="286"/>
        <v>0</v>
      </c>
      <c r="AJ365" s="604">
        <f t="shared" ref="AJ365:AJ367" si="287">+COUNTIF(F365:AG365,"休")</f>
        <v>0</v>
      </c>
      <c r="AM365" s="586">
        <f t="shared" ref="AM365:AM367" si="288">+COUNTIF(F365:AG365,"－")</f>
        <v>0</v>
      </c>
      <c r="AN365" s="586">
        <f>+COUNTIF(F365:AG365,"外")</f>
        <v>0</v>
      </c>
    </row>
    <row r="366" spans="2:40">
      <c r="B366" s="2842"/>
      <c r="C366" s="2931"/>
      <c r="D366" s="599">
        <f>E$16</f>
        <v>0</v>
      </c>
      <c r="E366" s="600"/>
      <c r="F366" s="601"/>
      <c r="G366" s="602"/>
      <c r="H366" s="602"/>
      <c r="I366" s="602"/>
      <c r="J366" s="602"/>
      <c r="K366" s="602"/>
      <c r="L366" s="602"/>
      <c r="M366" s="602"/>
      <c r="N366" s="602"/>
      <c r="O366" s="602"/>
      <c r="P366" s="602"/>
      <c r="Q366" s="602"/>
      <c r="R366" s="602"/>
      <c r="S366" s="602"/>
      <c r="T366" s="602"/>
      <c r="U366" s="602"/>
      <c r="V366" s="602"/>
      <c r="W366" s="602"/>
      <c r="X366" s="602"/>
      <c r="Y366" s="602"/>
      <c r="Z366" s="602"/>
      <c r="AA366" s="602"/>
      <c r="AB366" s="602"/>
      <c r="AC366" s="602"/>
      <c r="AD366" s="602"/>
      <c r="AE366" s="602"/>
      <c r="AF366" s="602"/>
      <c r="AG366" s="603"/>
      <c r="AH366" s="596">
        <f t="shared" si="285"/>
        <v>28</v>
      </c>
      <c r="AI366" s="542">
        <f t="shared" si="286"/>
        <v>0</v>
      </c>
      <c r="AJ366" s="604">
        <f t="shared" si="287"/>
        <v>0</v>
      </c>
      <c r="AM366" s="586">
        <f t="shared" si="288"/>
        <v>0</v>
      </c>
      <c r="AN366" s="586">
        <f>+COUNTIF(F366:AG366,"外")</f>
        <v>0</v>
      </c>
    </row>
    <row r="367" spans="2:40">
      <c r="B367" s="2842"/>
      <c r="C367" s="2932"/>
      <c r="D367" s="611">
        <f>E$17</f>
        <v>0</v>
      </c>
      <c r="E367" s="518"/>
      <c r="F367" s="601"/>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595"/>
      <c r="AH367" s="596">
        <f t="shared" si="285"/>
        <v>28</v>
      </c>
      <c r="AI367" s="580">
        <f t="shared" si="286"/>
        <v>0</v>
      </c>
      <c r="AJ367" s="598">
        <f t="shared" si="287"/>
        <v>0</v>
      </c>
      <c r="AM367" s="586">
        <f t="shared" si="288"/>
        <v>0</v>
      </c>
      <c r="AN367" s="586">
        <f>+COUNTIF(F367:AG367,"外")</f>
        <v>0</v>
      </c>
    </row>
    <row r="368" spans="2:40" ht="24.75" customHeight="1">
      <c r="B368" s="2842"/>
      <c r="C368" s="2930" t="s">
        <v>953</v>
      </c>
      <c r="D368" s="586" t="s">
        <v>521</v>
      </c>
      <c r="E368" s="608" t="s">
        <v>959</v>
      </c>
      <c r="F368" s="588"/>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90"/>
      <c r="AH368" s="609"/>
      <c r="AI368" s="586"/>
      <c r="AJ368" s="610"/>
    </row>
    <row r="369" spans="2:40">
      <c r="B369" s="2842"/>
      <c r="C369" s="2931"/>
      <c r="D369" s="591" t="str">
        <f>E$18</f>
        <v>●●</v>
      </c>
      <c r="E369" s="592"/>
      <c r="F369" s="593"/>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613"/>
      <c r="AH369" s="596">
        <f t="shared" ref="AH369:AH372" si="289">COUNTA(F$96:AG$96)-AI369</f>
        <v>28</v>
      </c>
      <c r="AI369" s="614">
        <f t="shared" ref="AI369:AI372" si="290">AM369+AN369</f>
        <v>0</v>
      </c>
      <c r="AJ369" s="615">
        <f>+COUNTIF(F369:AG369,"休")</f>
        <v>0</v>
      </c>
      <c r="AM369" s="586">
        <f>+COUNTIF(F369:AG369,"－")</f>
        <v>0</v>
      </c>
      <c r="AN369" s="586">
        <f>+COUNTIF(F369:AG369,"外")</f>
        <v>0</v>
      </c>
    </row>
    <row r="370" spans="2:40">
      <c r="B370" s="2842"/>
      <c r="C370" s="2931"/>
      <c r="D370" s="599">
        <f>E$19</f>
        <v>0</v>
      </c>
      <c r="E370" s="600"/>
      <c r="F370" s="601"/>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3"/>
      <c r="AH370" s="596">
        <f t="shared" si="289"/>
        <v>28</v>
      </c>
      <c r="AI370" s="542">
        <f t="shared" si="290"/>
        <v>0</v>
      </c>
      <c r="AJ370" s="604">
        <f t="shared" ref="AJ370:AJ372" si="291">+COUNTIF(F370:AG370,"休")</f>
        <v>0</v>
      </c>
      <c r="AM370" s="586">
        <f t="shared" ref="AM370:AM372" si="292">+COUNTIF(F370:AG370,"－")</f>
        <v>0</v>
      </c>
      <c r="AN370" s="586">
        <f>+COUNTIF(F370:AG370,"外")</f>
        <v>0</v>
      </c>
    </row>
    <row r="371" spans="2:40">
      <c r="B371" s="2842"/>
      <c r="C371" s="2931"/>
      <c r="D371" s="599">
        <f>E$20</f>
        <v>0</v>
      </c>
      <c r="E371" s="600"/>
      <c r="F371" s="601"/>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3"/>
      <c r="AH371" s="596">
        <f t="shared" si="289"/>
        <v>28</v>
      </c>
      <c r="AI371" s="542">
        <f t="shared" si="290"/>
        <v>0</v>
      </c>
      <c r="AJ371" s="604">
        <f t="shared" si="291"/>
        <v>0</v>
      </c>
      <c r="AM371" s="586">
        <f t="shared" si="292"/>
        <v>0</v>
      </c>
      <c r="AN371" s="586">
        <f>+COUNTIF(F371:AG371,"外")</f>
        <v>0</v>
      </c>
    </row>
    <row r="372" spans="2:40">
      <c r="B372" s="2843"/>
      <c r="C372" s="2932"/>
      <c r="D372" s="616">
        <f>E$21</f>
        <v>0</v>
      </c>
      <c r="E372" s="626"/>
      <c r="F372" s="618"/>
      <c r="G372" s="619"/>
      <c r="H372" s="619"/>
      <c r="I372" s="619"/>
      <c r="J372" s="619"/>
      <c r="K372" s="619"/>
      <c r="L372" s="619"/>
      <c r="M372" s="619"/>
      <c r="N372" s="619"/>
      <c r="O372" s="619"/>
      <c r="P372" s="619"/>
      <c r="Q372" s="619"/>
      <c r="R372" s="619"/>
      <c r="S372" s="619"/>
      <c r="T372" s="619"/>
      <c r="U372" s="619"/>
      <c r="V372" s="619"/>
      <c r="W372" s="619"/>
      <c r="X372" s="619"/>
      <c r="Y372" s="619"/>
      <c r="Z372" s="619"/>
      <c r="AA372" s="619"/>
      <c r="AB372" s="619"/>
      <c r="AC372" s="619"/>
      <c r="AD372" s="619"/>
      <c r="AE372" s="619"/>
      <c r="AF372" s="619"/>
      <c r="AG372" s="620"/>
      <c r="AH372" s="621">
        <f t="shared" si="289"/>
        <v>28</v>
      </c>
      <c r="AI372" s="617">
        <f t="shared" si="290"/>
        <v>0</v>
      </c>
      <c r="AJ372" s="622">
        <f t="shared" si="291"/>
        <v>0</v>
      </c>
      <c r="AM372" s="586">
        <f t="shared" si="292"/>
        <v>0</v>
      </c>
      <c r="AN372" s="586">
        <f>+COUNTIF(F372:AG372,"外")</f>
        <v>0</v>
      </c>
    </row>
    <row r="373" spans="2:40">
      <c r="F373" s="533"/>
      <c r="G373" s="533"/>
      <c r="H373" s="533"/>
      <c r="I373" s="533"/>
      <c r="J373" s="533"/>
      <c r="K373" s="533"/>
      <c r="L373" s="533"/>
      <c r="M373" s="533"/>
      <c r="N373" s="533"/>
      <c r="O373" s="533"/>
      <c r="P373" s="533"/>
      <c r="Q373" s="533"/>
      <c r="R373" s="533"/>
      <c r="S373" s="533"/>
      <c r="T373" s="533"/>
      <c r="U373" s="533"/>
      <c r="V373" s="533"/>
      <c r="W373" s="533"/>
      <c r="X373" s="533"/>
      <c r="Y373" s="533"/>
      <c r="Z373" s="533"/>
      <c r="AA373" s="533"/>
      <c r="AB373" s="533"/>
      <c r="AC373" s="533"/>
      <c r="AD373" s="533"/>
      <c r="AE373" s="533"/>
      <c r="AF373" s="533"/>
      <c r="AG373" s="533"/>
    </row>
    <row r="374" spans="2:40" ht="13.5" customHeight="1">
      <c r="B374" s="573"/>
      <c r="C374" s="574"/>
      <c r="D374" s="575"/>
      <c r="E374" s="519" t="s">
        <v>910</v>
      </c>
      <c r="F374" s="520">
        <f>+AG354+1</f>
        <v>44827</v>
      </c>
      <c r="G374" s="521">
        <f>+F374+1</f>
        <v>44828</v>
      </c>
      <c r="H374" s="521">
        <f t="shared" ref="H374:Y374" si="293">+G374+1</f>
        <v>44829</v>
      </c>
      <c r="I374" s="521">
        <f t="shared" si="293"/>
        <v>44830</v>
      </c>
      <c r="J374" s="521">
        <f t="shared" si="293"/>
        <v>44831</v>
      </c>
      <c r="K374" s="521">
        <f t="shared" si="293"/>
        <v>44832</v>
      </c>
      <c r="L374" s="521">
        <f t="shared" si="293"/>
        <v>44833</v>
      </c>
      <c r="M374" s="521">
        <f t="shared" si="293"/>
        <v>44834</v>
      </c>
      <c r="N374" s="521">
        <f t="shared" si="293"/>
        <v>44835</v>
      </c>
      <c r="O374" s="521">
        <f t="shared" si="293"/>
        <v>44836</v>
      </c>
      <c r="P374" s="521">
        <f t="shared" si="293"/>
        <v>44837</v>
      </c>
      <c r="Q374" s="521">
        <f t="shared" si="293"/>
        <v>44838</v>
      </c>
      <c r="R374" s="521">
        <f t="shared" si="293"/>
        <v>44839</v>
      </c>
      <c r="S374" s="521">
        <f t="shared" si="293"/>
        <v>44840</v>
      </c>
      <c r="T374" s="521">
        <f t="shared" si="293"/>
        <v>44841</v>
      </c>
      <c r="U374" s="521">
        <f t="shared" si="293"/>
        <v>44842</v>
      </c>
      <c r="V374" s="521">
        <f t="shared" si="293"/>
        <v>44843</v>
      </c>
      <c r="W374" s="521">
        <f t="shared" si="293"/>
        <v>44844</v>
      </c>
      <c r="X374" s="521">
        <f t="shared" si="293"/>
        <v>44845</v>
      </c>
      <c r="Y374" s="521">
        <f t="shared" si="293"/>
        <v>44846</v>
      </c>
      <c r="Z374" s="521">
        <f>+Y374+1</f>
        <v>44847</v>
      </c>
      <c r="AA374" s="521">
        <f t="shared" ref="AA374:AC374" si="294">+Z374+1</f>
        <v>44848</v>
      </c>
      <c r="AB374" s="521">
        <f t="shared" si="294"/>
        <v>44849</v>
      </c>
      <c r="AC374" s="521">
        <f t="shared" si="294"/>
        <v>44850</v>
      </c>
      <c r="AD374" s="521">
        <f>+AC374+1</f>
        <v>44851</v>
      </c>
      <c r="AE374" s="521">
        <f t="shared" ref="AE374" si="295">+AD374+1</f>
        <v>44852</v>
      </c>
      <c r="AF374" s="521">
        <f>+AE374+1</f>
        <v>44853</v>
      </c>
      <c r="AG374" s="576">
        <f t="shared" ref="AG374" si="296">+AF374+1</f>
        <v>44854</v>
      </c>
      <c r="AH374" s="2915" t="s">
        <v>955</v>
      </c>
      <c r="AI374" s="2918" t="s">
        <v>956</v>
      </c>
      <c r="AJ374" s="2921" t="s">
        <v>931</v>
      </c>
      <c r="AK374" s="2924"/>
      <c r="AM374" s="2925" t="s">
        <v>957</v>
      </c>
      <c r="AN374" s="2925" t="s">
        <v>958</v>
      </c>
    </row>
    <row r="375" spans="2:40">
      <c r="B375" s="577"/>
      <c r="C375" s="578"/>
      <c r="D375" s="579"/>
      <c r="E375" s="542" t="s">
        <v>911</v>
      </c>
      <c r="F375" s="543" t="str">
        <f>TEXT(WEEKDAY(+F374),"aaa")</f>
        <v>金</v>
      </c>
      <c r="G375" s="544" t="str">
        <f t="shared" ref="G375:AG375" si="297">TEXT(WEEKDAY(+G374),"aaa")</f>
        <v>土</v>
      </c>
      <c r="H375" s="544" t="str">
        <f t="shared" si="297"/>
        <v>日</v>
      </c>
      <c r="I375" s="544" t="str">
        <f t="shared" si="297"/>
        <v>月</v>
      </c>
      <c r="J375" s="544" t="str">
        <f t="shared" si="297"/>
        <v>火</v>
      </c>
      <c r="K375" s="544" t="str">
        <f t="shared" si="297"/>
        <v>水</v>
      </c>
      <c r="L375" s="544" t="str">
        <f t="shared" si="297"/>
        <v>木</v>
      </c>
      <c r="M375" s="544" t="str">
        <f t="shared" si="297"/>
        <v>金</v>
      </c>
      <c r="N375" s="544" t="str">
        <f t="shared" si="297"/>
        <v>土</v>
      </c>
      <c r="O375" s="544" t="str">
        <f t="shared" si="297"/>
        <v>日</v>
      </c>
      <c r="P375" s="544" t="str">
        <f t="shared" si="297"/>
        <v>月</v>
      </c>
      <c r="Q375" s="544" t="str">
        <f t="shared" si="297"/>
        <v>火</v>
      </c>
      <c r="R375" s="544" t="str">
        <f t="shared" si="297"/>
        <v>水</v>
      </c>
      <c r="S375" s="544" t="str">
        <f t="shared" si="297"/>
        <v>木</v>
      </c>
      <c r="T375" s="544" t="str">
        <f t="shared" si="297"/>
        <v>金</v>
      </c>
      <c r="U375" s="544" t="str">
        <f t="shared" si="297"/>
        <v>土</v>
      </c>
      <c r="V375" s="544" t="str">
        <f t="shared" si="297"/>
        <v>日</v>
      </c>
      <c r="W375" s="544" t="str">
        <f t="shared" si="297"/>
        <v>月</v>
      </c>
      <c r="X375" s="544" t="str">
        <f t="shared" si="297"/>
        <v>火</v>
      </c>
      <c r="Y375" s="544" t="str">
        <f t="shared" si="297"/>
        <v>水</v>
      </c>
      <c r="Z375" s="544" t="str">
        <f t="shared" si="297"/>
        <v>木</v>
      </c>
      <c r="AA375" s="544" t="str">
        <f t="shared" si="297"/>
        <v>金</v>
      </c>
      <c r="AB375" s="544" t="str">
        <f t="shared" si="297"/>
        <v>土</v>
      </c>
      <c r="AC375" s="544" t="str">
        <f t="shared" si="297"/>
        <v>日</v>
      </c>
      <c r="AD375" s="544" t="str">
        <f t="shared" si="297"/>
        <v>月</v>
      </c>
      <c r="AE375" s="544" t="str">
        <f t="shared" si="297"/>
        <v>火</v>
      </c>
      <c r="AF375" s="544" t="str">
        <f t="shared" si="297"/>
        <v>水</v>
      </c>
      <c r="AG375" s="632" t="str">
        <f t="shared" si="297"/>
        <v>木</v>
      </c>
      <c r="AH375" s="2916"/>
      <c r="AI375" s="2919"/>
      <c r="AJ375" s="2922"/>
      <c r="AK375" s="2924"/>
      <c r="AM375" s="2925"/>
      <c r="AN375" s="2925"/>
    </row>
    <row r="376" spans="2:40" ht="24.75" customHeight="1">
      <c r="B376" s="584" t="s">
        <v>929</v>
      </c>
      <c r="C376" s="585" t="s">
        <v>930</v>
      </c>
      <c r="D376" s="586" t="s">
        <v>521</v>
      </c>
      <c r="E376" s="608" t="s">
        <v>959</v>
      </c>
      <c r="F376" s="588"/>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90"/>
      <c r="AH376" s="2917"/>
      <c r="AI376" s="2920"/>
      <c r="AJ376" s="2923"/>
      <c r="AK376" s="2924"/>
    </row>
    <row r="377" spans="2:40" ht="13.5" customHeight="1">
      <c r="B377" s="2841" t="s">
        <v>938</v>
      </c>
      <c r="C377" s="2930" t="s">
        <v>939</v>
      </c>
      <c r="D377" s="591" t="str">
        <f>E$8</f>
        <v>〇〇</v>
      </c>
      <c r="E377" s="592"/>
      <c r="F377" s="593"/>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5"/>
      <c r="AH377" s="596">
        <f>COUNTA(F$116:AG$116)-AI377</f>
        <v>28</v>
      </c>
      <c r="AI377" s="597">
        <f>AM377+AN377</f>
        <v>0</v>
      </c>
      <c r="AJ377" s="598">
        <f>+COUNTIF(F377:AG377,"休")</f>
        <v>0</v>
      </c>
      <c r="AM377" s="586">
        <f>+COUNTIF(F377:AG377,"－")</f>
        <v>0</v>
      </c>
      <c r="AN377" s="586">
        <f t="shared" ref="AN377:AN382" si="298">+COUNTIF(F377:AG377,"外")</f>
        <v>0</v>
      </c>
    </row>
    <row r="378" spans="2:40" ht="13.5" customHeight="1">
      <c r="B378" s="2842"/>
      <c r="C378" s="2931"/>
      <c r="D378" s="599" t="str">
        <f>E$9</f>
        <v>●●</v>
      </c>
      <c r="E378" s="600"/>
      <c r="F378" s="601"/>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3"/>
      <c r="AH378" s="596">
        <f t="shared" ref="AH378:AH382" si="299">COUNTA(F$116:AG$116)-AI378</f>
        <v>28</v>
      </c>
      <c r="AI378" s="542">
        <f t="shared" ref="AI378" si="300">AM378+AN378</f>
        <v>0</v>
      </c>
      <c r="AJ378" s="604">
        <f t="shared" ref="AJ378:AJ381" si="301">+COUNTIF(F378:AG378,"休")</f>
        <v>0</v>
      </c>
      <c r="AM378" s="586">
        <f t="shared" ref="AM378:AM381" si="302">+COUNTIF(F378:AG378,"－")</f>
        <v>0</v>
      </c>
      <c r="AN378" s="586">
        <f t="shared" si="298"/>
        <v>0</v>
      </c>
    </row>
    <row r="379" spans="2:40">
      <c r="B379" s="2842"/>
      <c r="C379" s="2931"/>
      <c r="D379" s="599" t="str">
        <f>E$10</f>
        <v>△△</v>
      </c>
      <c r="E379" s="600"/>
      <c r="F379" s="601"/>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3"/>
      <c r="AH379" s="596">
        <f t="shared" si="299"/>
        <v>28</v>
      </c>
      <c r="AI379" s="542">
        <f>AM379+AN379</f>
        <v>0</v>
      </c>
      <c r="AJ379" s="604">
        <f t="shared" si="301"/>
        <v>0</v>
      </c>
      <c r="AM379" s="586">
        <f t="shared" si="302"/>
        <v>0</v>
      </c>
      <c r="AN379" s="586">
        <f t="shared" si="298"/>
        <v>0</v>
      </c>
    </row>
    <row r="380" spans="2:40">
      <c r="B380" s="2842"/>
      <c r="C380" s="2931"/>
      <c r="D380" s="599" t="str">
        <f>E$11</f>
        <v>■■</v>
      </c>
      <c r="E380" s="600"/>
      <c r="F380" s="601"/>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3"/>
      <c r="AH380" s="596">
        <f t="shared" si="299"/>
        <v>28</v>
      </c>
      <c r="AI380" s="542">
        <f t="shared" ref="AI380:AI382" si="303">AM380+AN380</f>
        <v>0</v>
      </c>
      <c r="AJ380" s="604">
        <f t="shared" si="301"/>
        <v>0</v>
      </c>
      <c r="AM380" s="586">
        <f t="shared" si="302"/>
        <v>0</v>
      </c>
      <c r="AN380" s="586">
        <f t="shared" si="298"/>
        <v>0</v>
      </c>
    </row>
    <row r="381" spans="2:40">
      <c r="B381" s="2842"/>
      <c r="C381" s="2931"/>
      <c r="D381" s="599" t="str">
        <f>E$12</f>
        <v>★★</v>
      </c>
      <c r="E381" s="600"/>
      <c r="F381" s="601"/>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3"/>
      <c r="AH381" s="596">
        <f t="shared" si="299"/>
        <v>28</v>
      </c>
      <c r="AI381" s="542">
        <f t="shared" si="303"/>
        <v>0</v>
      </c>
      <c r="AJ381" s="604">
        <f t="shared" si="301"/>
        <v>0</v>
      </c>
      <c r="AM381" s="586">
        <f t="shared" si="302"/>
        <v>0</v>
      </c>
      <c r="AN381" s="586">
        <f t="shared" si="298"/>
        <v>0</v>
      </c>
    </row>
    <row r="382" spans="2:40">
      <c r="B382" s="2843"/>
      <c r="C382" s="2932"/>
      <c r="D382" s="611"/>
      <c r="E382" s="518"/>
      <c r="F382" s="605"/>
      <c r="G382" s="606"/>
      <c r="H382" s="606"/>
      <c r="I382" s="606"/>
      <c r="J382" s="606"/>
      <c r="K382" s="606"/>
      <c r="L382" s="606"/>
      <c r="M382" s="606"/>
      <c r="N382" s="606"/>
      <c r="O382" s="606"/>
      <c r="P382" s="606"/>
      <c r="Q382" s="606"/>
      <c r="R382" s="606"/>
      <c r="S382" s="606"/>
      <c r="T382" s="606"/>
      <c r="U382" s="606"/>
      <c r="V382" s="606"/>
      <c r="W382" s="606"/>
      <c r="X382" s="606"/>
      <c r="Y382" s="606"/>
      <c r="Z382" s="606"/>
      <c r="AA382" s="606"/>
      <c r="AB382" s="606"/>
      <c r="AC382" s="606"/>
      <c r="AD382" s="606"/>
      <c r="AE382" s="606"/>
      <c r="AF382" s="606"/>
      <c r="AG382" s="607"/>
      <c r="AH382" s="596">
        <f t="shared" si="299"/>
        <v>28</v>
      </c>
      <c r="AI382" s="597">
        <f t="shared" si="303"/>
        <v>0</v>
      </c>
      <c r="AJ382" s="598">
        <f>+COUNTIF(F382:AG382,"休")</f>
        <v>0</v>
      </c>
      <c r="AM382" s="586">
        <f>+COUNTIF(F382:AG382,"－")</f>
        <v>0</v>
      </c>
      <c r="AN382" s="586">
        <f t="shared" si="298"/>
        <v>0</v>
      </c>
    </row>
    <row r="383" spans="2:40" ht="24.75" customHeight="1">
      <c r="B383" s="2841" t="s">
        <v>949</v>
      </c>
      <c r="C383" s="2930" t="s">
        <v>950</v>
      </c>
      <c r="D383" s="586" t="s">
        <v>521</v>
      </c>
      <c r="E383" s="608" t="s">
        <v>959</v>
      </c>
      <c r="F383" s="588"/>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90"/>
      <c r="AH383" s="609"/>
      <c r="AI383" s="586"/>
      <c r="AJ383" s="610"/>
    </row>
    <row r="384" spans="2:40" ht="13.5" customHeight="1">
      <c r="B384" s="2842"/>
      <c r="C384" s="2931"/>
      <c r="D384" s="611" t="str">
        <f>E$14</f>
        <v>〇〇</v>
      </c>
      <c r="E384" s="518"/>
      <c r="F384" s="593"/>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5"/>
      <c r="AH384" s="596">
        <f t="shared" ref="AH384:AH387" si="304">COUNTA(F$116:AG$116)-AI384</f>
        <v>28</v>
      </c>
      <c r="AI384" s="597">
        <f t="shared" ref="AI384:AI387" si="305">AM384+AN384</f>
        <v>0</v>
      </c>
      <c r="AJ384" s="598">
        <f>+COUNTIF(F384:AG384,"休")</f>
        <v>0</v>
      </c>
      <c r="AM384" s="586">
        <f>+COUNTIF(F384:AG384,"－")</f>
        <v>0</v>
      </c>
      <c r="AN384" s="586">
        <f>+COUNTIF(F384:AG384,"外")</f>
        <v>0</v>
      </c>
    </row>
    <row r="385" spans="2:40">
      <c r="B385" s="2842"/>
      <c r="C385" s="2931"/>
      <c r="D385" s="599" t="str">
        <f>E$15</f>
        <v>●●</v>
      </c>
      <c r="E385" s="600"/>
      <c r="F385" s="601"/>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3"/>
      <c r="AH385" s="596">
        <f t="shared" si="304"/>
        <v>28</v>
      </c>
      <c r="AI385" s="542">
        <f t="shared" si="305"/>
        <v>0</v>
      </c>
      <c r="AJ385" s="604">
        <f t="shared" ref="AJ385:AJ387" si="306">+COUNTIF(F385:AG385,"休")</f>
        <v>0</v>
      </c>
      <c r="AM385" s="586">
        <f t="shared" ref="AM385:AM387" si="307">+COUNTIF(F385:AG385,"－")</f>
        <v>0</v>
      </c>
      <c r="AN385" s="586">
        <f>+COUNTIF(F385:AG385,"外")</f>
        <v>0</v>
      </c>
    </row>
    <row r="386" spans="2:40">
      <c r="B386" s="2842"/>
      <c r="C386" s="2931"/>
      <c r="D386" s="599">
        <f>E$16</f>
        <v>0</v>
      </c>
      <c r="E386" s="600"/>
      <c r="F386" s="601"/>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3"/>
      <c r="AH386" s="596">
        <f t="shared" si="304"/>
        <v>28</v>
      </c>
      <c r="AI386" s="542">
        <f t="shared" si="305"/>
        <v>0</v>
      </c>
      <c r="AJ386" s="604">
        <f t="shared" si="306"/>
        <v>0</v>
      </c>
      <c r="AM386" s="586">
        <f t="shared" si="307"/>
        <v>0</v>
      </c>
      <c r="AN386" s="586">
        <f>+COUNTIF(F386:AG386,"外")</f>
        <v>0</v>
      </c>
    </row>
    <row r="387" spans="2:40">
      <c r="B387" s="2842"/>
      <c r="C387" s="2932"/>
      <c r="D387" s="611">
        <f>E$17</f>
        <v>0</v>
      </c>
      <c r="E387" s="518"/>
      <c r="F387" s="601"/>
      <c r="G387" s="612"/>
      <c r="H387" s="612"/>
      <c r="I387" s="612"/>
      <c r="J387" s="612"/>
      <c r="K387" s="612"/>
      <c r="L387" s="612"/>
      <c r="M387" s="612"/>
      <c r="N387" s="612"/>
      <c r="O387" s="612"/>
      <c r="P387" s="612"/>
      <c r="Q387" s="612"/>
      <c r="R387" s="612"/>
      <c r="S387" s="612"/>
      <c r="T387" s="612"/>
      <c r="U387" s="612"/>
      <c r="V387" s="612"/>
      <c r="W387" s="612"/>
      <c r="X387" s="612"/>
      <c r="Y387" s="612"/>
      <c r="Z387" s="612"/>
      <c r="AA387" s="612"/>
      <c r="AB387" s="612"/>
      <c r="AC387" s="612"/>
      <c r="AD387" s="612"/>
      <c r="AE387" s="612"/>
      <c r="AF387" s="612"/>
      <c r="AG387" s="595"/>
      <c r="AH387" s="596">
        <f t="shared" si="304"/>
        <v>28</v>
      </c>
      <c r="AI387" s="580">
        <f t="shared" si="305"/>
        <v>0</v>
      </c>
      <c r="AJ387" s="598">
        <f t="shared" si="306"/>
        <v>0</v>
      </c>
      <c r="AM387" s="586">
        <f t="shared" si="307"/>
        <v>0</v>
      </c>
      <c r="AN387" s="586">
        <f>+COUNTIF(F387:AG387,"外")</f>
        <v>0</v>
      </c>
    </row>
    <row r="388" spans="2:40" ht="24.75" customHeight="1">
      <c r="B388" s="2842"/>
      <c r="C388" s="2930" t="s">
        <v>953</v>
      </c>
      <c r="D388" s="586" t="s">
        <v>521</v>
      </c>
      <c r="E388" s="608" t="s">
        <v>959</v>
      </c>
      <c r="F388" s="588"/>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90"/>
      <c r="AH388" s="609"/>
      <c r="AI388" s="586"/>
      <c r="AJ388" s="610"/>
    </row>
    <row r="389" spans="2:40">
      <c r="B389" s="2842"/>
      <c r="C389" s="2931"/>
      <c r="D389" s="591" t="str">
        <f>E$18</f>
        <v>●●</v>
      </c>
      <c r="E389" s="592"/>
      <c r="F389" s="593"/>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613"/>
      <c r="AH389" s="596">
        <f t="shared" ref="AH389:AH392" si="308">COUNTA(F$116:AG$116)-AI389</f>
        <v>28</v>
      </c>
      <c r="AI389" s="614">
        <f t="shared" ref="AI389:AI392" si="309">AM389+AN389</f>
        <v>0</v>
      </c>
      <c r="AJ389" s="615">
        <f>+COUNTIF(F389:AG389,"休")</f>
        <v>0</v>
      </c>
      <c r="AM389" s="586">
        <f>+COUNTIF(F389:AG389,"－")</f>
        <v>0</v>
      </c>
      <c r="AN389" s="586">
        <f>+COUNTIF(F389:AG389,"外")</f>
        <v>0</v>
      </c>
    </row>
    <row r="390" spans="2:40">
      <c r="B390" s="2842"/>
      <c r="C390" s="2931"/>
      <c r="D390" s="599">
        <f>E$19</f>
        <v>0</v>
      </c>
      <c r="E390" s="600"/>
      <c r="F390" s="601"/>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3"/>
      <c r="AH390" s="596">
        <f t="shared" si="308"/>
        <v>28</v>
      </c>
      <c r="AI390" s="542">
        <f t="shared" si="309"/>
        <v>0</v>
      </c>
      <c r="AJ390" s="604">
        <f t="shared" ref="AJ390:AJ392" si="310">+COUNTIF(F390:AG390,"休")</f>
        <v>0</v>
      </c>
      <c r="AM390" s="586">
        <f t="shared" ref="AM390:AM392" si="311">+COUNTIF(F390:AG390,"－")</f>
        <v>0</v>
      </c>
      <c r="AN390" s="586">
        <f>+COUNTIF(F390:AG390,"外")</f>
        <v>0</v>
      </c>
    </row>
    <row r="391" spans="2:40">
      <c r="B391" s="2842"/>
      <c r="C391" s="2931"/>
      <c r="D391" s="599">
        <f>E$20</f>
        <v>0</v>
      </c>
      <c r="E391" s="600"/>
      <c r="F391" s="601"/>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3"/>
      <c r="AH391" s="596">
        <f t="shared" si="308"/>
        <v>28</v>
      </c>
      <c r="AI391" s="542">
        <f t="shared" si="309"/>
        <v>0</v>
      </c>
      <c r="AJ391" s="604">
        <f t="shared" si="310"/>
        <v>0</v>
      </c>
      <c r="AM391" s="586">
        <f t="shared" si="311"/>
        <v>0</v>
      </c>
      <c r="AN391" s="586">
        <f>+COUNTIF(F391:AG391,"外")</f>
        <v>0</v>
      </c>
    </row>
    <row r="392" spans="2:40">
      <c r="B392" s="2843"/>
      <c r="C392" s="2932"/>
      <c r="D392" s="616">
        <f>E$21</f>
        <v>0</v>
      </c>
      <c r="E392" s="626"/>
      <c r="F392" s="618"/>
      <c r="G392" s="619"/>
      <c r="H392" s="619"/>
      <c r="I392" s="619"/>
      <c r="J392" s="619"/>
      <c r="K392" s="619"/>
      <c r="L392" s="619"/>
      <c r="M392" s="619"/>
      <c r="N392" s="619"/>
      <c r="O392" s="619"/>
      <c r="P392" s="619"/>
      <c r="Q392" s="619"/>
      <c r="R392" s="619"/>
      <c r="S392" s="619"/>
      <c r="T392" s="619"/>
      <c r="U392" s="619"/>
      <c r="V392" s="619"/>
      <c r="W392" s="619"/>
      <c r="X392" s="619"/>
      <c r="Y392" s="619"/>
      <c r="Z392" s="619"/>
      <c r="AA392" s="619"/>
      <c r="AB392" s="619"/>
      <c r="AC392" s="619"/>
      <c r="AD392" s="619"/>
      <c r="AE392" s="619"/>
      <c r="AF392" s="619"/>
      <c r="AG392" s="620"/>
      <c r="AH392" s="621">
        <f t="shared" si="308"/>
        <v>28</v>
      </c>
      <c r="AI392" s="617">
        <f t="shared" si="309"/>
        <v>0</v>
      </c>
      <c r="AJ392" s="622">
        <f t="shared" si="310"/>
        <v>0</v>
      </c>
      <c r="AM392" s="586">
        <f t="shared" si="311"/>
        <v>0</v>
      </c>
      <c r="AN392" s="586">
        <f>+COUNTIF(F392:AG392,"外")</f>
        <v>0</v>
      </c>
    </row>
    <row r="393" spans="2:40">
      <c r="F393" s="533"/>
      <c r="G393" s="533"/>
      <c r="H393" s="533"/>
      <c r="I393" s="533"/>
      <c r="J393" s="533"/>
      <c r="K393" s="533"/>
      <c r="L393" s="533"/>
      <c r="M393" s="533"/>
      <c r="N393" s="533"/>
      <c r="O393" s="533"/>
      <c r="P393" s="533"/>
      <c r="Q393" s="533"/>
      <c r="R393" s="533"/>
      <c r="S393" s="533"/>
      <c r="T393" s="533"/>
      <c r="U393" s="533"/>
      <c r="V393" s="533"/>
      <c r="W393" s="533"/>
      <c r="X393" s="533"/>
      <c r="Y393" s="533"/>
      <c r="Z393" s="533"/>
      <c r="AA393" s="533"/>
      <c r="AB393" s="533"/>
      <c r="AC393" s="533"/>
      <c r="AD393" s="533"/>
      <c r="AE393" s="533"/>
      <c r="AF393" s="533"/>
      <c r="AG393" s="533"/>
    </row>
    <row r="394" spans="2:40" ht="13.5" customHeight="1">
      <c r="B394" s="573"/>
      <c r="C394" s="574"/>
      <c r="D394" s="575"/>
      <c r="E394" s="534" t="s">
        <v>910</v>
      </c>
      <c r="F394" s="535">
        <f>+AG374+1</f>
        <v>44855</v>
      </c>
      <c r="G394" s="536">
        <f>+F394+1</f>
        <v>44856</v>
      </c>
      <c r="H394" s="536">
        <f t="shared" ref="H394:Y394" si="312">+G394+1</f>
        <v>44857</v>
      </c>
      <c r="I394" s="536">
        <f t="shared" si="312"/>
        <v>44858</v>
      </c>
      <c r="J394" s="536">
        <f t="shared" si="312"/>
        <v>44859</v>
      </c>
      <c r="K394" s="536">
        <f t="shared" si="312"/>
        <v>44860</v>
      </c>
      <c r="L394" s="536">
        <f t="shared" si="312"/>
        <v>44861</v>
      </c>
      <c r="M394" s="536">
        <f t="shared" si="312"/>
        <v>44862</v>
      </c>
      <c r="N394" s="536">
        <f t="shared" si="312"/>
        <v>44863</v>
      </c>
      <c r="O394" s="536">
        <f t="shared" si="312"/>
        <v>44864</v>
      </c>
      <c r="P394" s="536">
        <f t="shared" si="312"/>
        <v>44865</v>
      </c>
      <c r="Q394" s="536">
        <f t="shared" si="312"/>
        <v>44866</v>
      </c>
      <c r="R394" s="536">
        <f t="shared" si="312"/>
        <v>44867</v>
      </c>
      <c r="S394" s="536">
        <f t="shared" si="312"/>
        <v>44868</v>
      </c>
      <c r="T394" s="536">
        <f t="shared" si="312"/>
        <v>44869</v>
      </c>
      <c r="U394" s="536">
        <f t="shared" si="312"/>
        <v>44870</v>
      </c>
      <c r="V394" s="536">
        <f t="shared" si="312"/>
        <v>44871</v>
      </c>
      <c r="W394" s="536">
        <f t="shared" si="312"/>
        <v>44872</v>
      </c>
      <c r="X394" s="536">
        <f t="shared" si="312"/>
        <v>44873</v>
      </c>
      <c r="Y394" s="536">
        <f t="shared" si="312"/>
        <v>44874</v>
      </c>
      <c r="Z394" s="536">
        <f>+Y394+1</f>
        <v>44875</v>
      </c>
      <c r="AA394" s="536">
        <f t="shared" ref="AA394:AC394" si="313">+Z394+1</f>
        <v>44876</v>
      </c>
      <c r="AB394" s="536">
        <f t="shared" si="313"/>
        <v>44877</v>
      </c>
      <c r="AC394" s="536">
        <f t="shared" si="313"/>
        <v>44878</v>
      </c>
      <c r="AD394" s="536">
        <f>+AC394+1</f>
        <v>44879</v>
      </c>
      <c r="AE394" s="536">
        <f t="shared" ref="AE394" si="314">+AD394+1</f>
        <v>44880</v>
      </c>
      <c r="AF394" s="536">
        <f>+AE394+1</f>
        <v>44881</v>
      </c>
      <c r="AG394" s="623">
        <f t="shared" ref="AG394" si="315">+AF394+1</f>
        <v>44882</v>
      </c>
      <c r="AH394" s="2915" t="s">
        <v>955</v>
      </c>
      <c r="AI394" s="2918" t="s">
        <v>956</v>
      </c>
      <c r="AJ394" s="2921" t="s">
        <v>931</v>
      </c>
      <c r="AK394" s="2924"/>
      <c r="AM394" s="2925" t="s">
        <v>957</v>
      </c>
      <c r="AN394" s="2925" t="s">
        <v>958</v>
      </c>
    </row>
    <row r="395" spans="2:40">
      <c r="B395" s="577"/>
      <c r="C395" s="578"/>
      <c r="D395" s="579"/>
      <c r="E395" s="538" t="s">
        <v>911</v>
      </c>
      <c r="F395" s="539" t="str">
        <f>TEXT(WEEKDAY(+F394),"aaa")</f>
        <v>金</v>
      </c>
      <c r="G395" s="540" t="str">
        <f t="shared" ref="G395:AG395" si="316">TEXT(WEEKDAY(+G394),"aaa")</f>
        <v>土</v>
      </c>
      <c r="H395" s="540" t="str">
        <f t="shared" si="316"/>
        <v>日</v>
      </c>
      <c r="I395" s="540" t="str">
        <f t="shared" si="316"/>
        <v>月</v>
      </c>
      <c r="J395" s="540" t="str">
        <f t="shared" si="316"/>
        <v>火</v>
      </c>
      <c r="K395" s="540" t="str">
        <f t="shared" si="316"/>
        <v>水</v>
      </c>
      <c r="L395" s="540" t="str">
        <f t="shared" si="316"/>
        <v>木</v>
      </c>
      <c r="M395" s="540" t="str">
        <f t="shared" si="316"/>
        <v>金</v>
      </c>
      <c r="N395" s="540" t="str">
        <f t="shared" si="316"/>
        <v>土</v>
      </c>
      <c r="O395" s="540" t="str">
        <f t="shared" si="316"/>
        <v>日</v>
      </c>
      <c r="P395" s="540" t="str">
        <f t="shared" si="316"/>
        <v>月</v>
      </c>
      <c r="Q395" s="540" t="str">
        <f t="shared" si="316"/>
        <v>火</v>
      </c>
      <c r="R395" s="540" t="str">
        <f t="shared" si="316"/>
        <v>水</v>
      </c>
      <c r="S395" s="540" t="str">
        <f t="shared" si="316"/>
        <v>木</v>
      </c>
      <c r="T395" s="540" t="str">
        <f t="shared" si="316"/>
        <v>金</v>
      </c>
      <c r="U395" s="540" t="str">
        <f t="shared" si="316"/>
        <v>土</v>
      </c>
      <c r="V395" s="540" t="str">
        <f t="shared" si="316"/>
        <v>日</v>
      </c>
      <c r="W395" s="540" t="str">
        <f t="shared" si="316"/>
        <v>月</v>
      </c>
      <c r="X395" s="540" t="str">
        <f t="shared" si="316"/>
        <v>火</v>
      </c>
      <c r="Y395" s="540" t="str">
        <f t="shared" si="316"/>
        <v>水</v>
      </c>
      <c r="Z395" s="540" t="str">
        <f t="shared" si="316"/>
        <v>木</v>
      </c>
      <c r="AA395" s="540" t="str">
        <f t="shared" si="316"/>
        <v>金</v>
      </c>
      <c r="AB395" s="540" t="str">
        <f t="shared" si="316"/>
        <v>土</v>
      </c>
      <c r="AC395" s="540" t="str">
        <f t="shared" si="316"/>
        <v>日</v>
      </c>
      <c r="AD395" s="540" t="str">
        <f t="shared" si="316"/>
        <v>月</v>
      </c>
      <c r="AE395" s="540" t="str">
        <f t="shared" si="316"/>
        <v>火</v>
      </c>
      <c r="AF395" s="540" t="str">
        <f t="shared" si="316"/>
        <v>水</v>
      </c>
      <c r="AG395" s="625" t="str">
        <f t="shared" si="316"/>
        <v>木</v>
      </c>
      <c r="AH395" s="2916"/>
      <c r="AI395" s="2919"/>
      <c r="AJ395" s="2922"/>
      <c r="AK395" s="2924"/>
      <c r="AM395" s="2925"/>
      <c r="AN395" s="2925"/>
    </row>
    <row r="396" spans="2:40" ht="24.75" customHeight="1">
      <c r="B396" s="584" t="s">
        <v>929</v>
      </c>
      <c r="C396" s="585" t="s">
        <v>930</v>
      </c>
      <c r="D396" s="586" t="s">
        <v>521</v>
      </c>
      <c r="E396" s="608" t="s">
        <v>959</v>
      </c>
      <c r="F396" s="588"/>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90"/>
      <c r="AH396" s="2917"/>
      <c r="AI396" s="2920"/>
      <c r="AJ396" s="2923"/>
      <c r="AK396" s="2924"/>
    </row>
    <row r="397" spans="2:40" ht="13.5" customHeight="1">
      <c r="B397" s="2841" t="s">
        <v>938</v>
      </c>
      <c r="C397" s="2930" t="s">
        <v>939</v>
      </c>
      <c r="D397" s="591" t="str">
        <f>E$8</f>
        <v>〇〇</v>
      </c>
      <c r="E397" s="592"/>
      <c r="F397" s="593"/>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5"/>
      <c r="AH397" s="596">
        <f>COUNTA(F$136:AG$136)-AI397</f>
        <v>28</v>
      </c>
      <c r="AI397" s="597">
        <f>AM397+AN397</f>
        <v>0</v>
      </c>
      <c r="AJ397" s="598">
        <f>+COUNTIF(F397:AG397,"休")</f>
        <v>0</v>
      </c>
      <c r="AM397" s="586">
        <f>+COUNTIF(F397:AG397,"－")</f>
        <v>0</v>
      </c>
      <c r="AN397" s="586">
        <f t="shared" ref="AN397:AN402" si="317">+COUNTIF(F397:AG397,"外")</f>
        <v>0</v>
      </c>
    </row>
    <row r="398" spans="2:40" ht="13.5" customHeight="1">
      <c r="B398" s="2842"/>
      <c r="C398" s="2931"/>
      <c r="D398" s="599" t="str">
        <f>E$9</f>
        <v>●●</v>
      </c>
      <c r="E398" s="600"/>
      <c r="F398" s="601"/>
      <c r="G398" s="602"/>
      <c r="H398" s="602"/>
      <c r="I398" s="602"/>
      <c r="J398" s="602"/>
      <c r="K398" s="602"/>
      <c r="L398" s="602"/>
      <c r="M398" s="602"/>
      <c r="N398" s="602"/>
      <c r="O398" s="602"/>
      <c r="P398" s="602"/>
      <c r="Q398" s="602"/>
      <c r="R398" s="602"/>
      <c r="S398" s="602"/>
      <c r="T398" s="602"/>
      <c r="U398" s="602"/>
      <c r="V398" s="602"/>
      <c r="W398" s="602"/>
      <c r="X398" s="602"/>
      <c r="Y398" s="602"/>
      <c r="Z398" s="602"/>
      <c r="AA398" s="602"/>
      <c r="AB398" s="602"/>
      <c r="AC398" s="602"/>
      <c r="AD398" s="602"/>
      <c r="AE398" s="602"/>
      <c r="AF398" s="602"/>
      <c r="AG398" s="603"/>
      <c r="AH398" s="596">
        <f t="shared" ref="AH398:AH402" si="318">COUNTA(F$136:AG$136)-AI398</f>
        <v>28</v>
      </c>
      <c r="AI398" s="542">
        <f t="shared" ref="AI398" si="319">AM398+AN398</f>
        <v>0</v>
      </c>
      <c r="AJ398" s="604">
        <f t="shared" ref="AJ398:AJ401" si="320">+COUNTIF(F398:AG398,"休")</f>
        <v>0</v>
      </c>
      <c r="AM398" s="586">
        <f t="shared" ref="AM398:AM401" si="321">+COUNTIF(F398:AG398,"－")</f>
        <v>0</v>
      </c>
      <c r="AN398" s="586">
        <f t="shared" si="317"/>
        <v>0</v>
      </c>
    </row>
    <row r="399" spans="2:40">
      <c r="B399" s="2842"/>
      <c r="C399" s="2931"/>
      <c r="D399" s="599" t="str">
        <f>E$10</f>
        <v>△△</v>
      </c>
      <c r="E399" s="600"/>
      <c r="F399" s="601"/>
      <c r="G399" s="602"/>
      <c r="H399" s="602"/>
      <c r="I399" s="602"/>
      <c r="J399" s="602"/>
      <c r="K399" s="602"/>
      <c r="L399" s="602"/>
      <c r="M399" s="602"/>
      <c r="N399" s="602"/>
      <c r="O399" s="602"/>
      <c r="P399" s="602"/>
      <c r="Q399" s="602"/>
      <c r="R399" s="602"/>
      <c r="S399" s="602"/>
      <c r="T399" s="602"/>
      <c r="U399" s="602"/>
      <c r="V399" s="602"/>
      <c r="W399" s="602"/>
      <c r="X399" s="602"/>
      <c r="Y399" s="602"/>
      <c r="Z399" s="602"/>
      <c r="AA399" s="602"/>
      <c r="AB399" s="602"/>
      <c r="AC399" s="602"/>
      <c r="AD399" s="602"/>
      <c r="AE399" s="602"/>
      <c r="AF399" s="602"/>
      <c r="AG399" s="603"/>
      <c r="AH399" s="596">
        <f t="shared" si="318"/>
        <v>28</v>
      </c>
      <c r="AI399" s="542">
        <f>AM399+AN399</f>
        <v>0</v>
      </c>
      <c r="AJ399" s="604">
        <f t="shared" si="320"/>
        <v>0</v>
      </c>
      <c r="AM399" s="586">
        <f t="shared" si="321"/>
        <v>0</v>
      </c>
      <c r="AN399" s="586">
        <f t="shared" si="317"/>
        <v>0</v>
      </c>
    </row>
    <row r="400" spans="2:40">
      <c r="B400" s="2842"/>
      <c r="C400" s="2931"/>
      <c r="D400" s="599" t="str">
        <f>E$11</f>
        <v>■■</v>
      </c>
      <c r="E400" s="600"/>
      <c r="F400" s="601"/>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3"/>
      <c r="AH400" s="596">
        <f t="shared" si="318"/>
        <v>28</v>
      </c>
      <c r="AI400" s="542">
        <f t="shared" ref="AI400:AI402" si="322">AM400+AN400</f>
        <v>0</v>
      </c>
      <c r="AJ400" s="604">
        <f t="shared" si="320"/>
        <v>0</v>
      </c>
      <c r="AM400" s="586">
        <f t="shared" si="321"/>
        <v>0</v>
      </c>
      <c r="AN400" s="586">
        <f t="shared" si="317"/>
        <v>0</v>
      </c>
    </row>
    <row r="401" spans="2:40">
      <c r="B401" s="2842"/>
      <c r="C401" s="2931"/>
      <c r="D401" s="599" t="str">
        <f>E$12</f>
        <v>★★</v>
      </c>
      <c r="E401" s="600"/>
      <c r="F401" s="601"/>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3"/>
      <c r="AH401" s="596">
        <f t="shared" si="318"/>
        <v>28</v>
      </c>
      <c r="AI401" s="542">
        <f t="shared" si="322"/>
        <v>0</v>
      </c>
      <c r="AJ401" s="604">
        <f t="shared" si="320"/>
        <v>0</v>
      </c>
      <c r="AM401" s="586">
        <f t="shared" si="321"/>
        <v>0</v>
      </c>
      <c r="AN401" s="586">
        <f t="shared" si="317"/>
        <v>0</v>
      </c>
    </row>
    <row r="402" spans="2:40">
      <c r="B402" s="2843"/>
      <c r="C402" s="2932"/>
      <c r="D402" s="611"/>
      <c r="E402" s="518"/>
      <c r="F402" s="605"/>
      <c r="G402" s="606"/>
      <c r="H402" s="606"/>
      <c r="I402" s="606"/>
      <c r="J402" s="606"/>
      <c r="K402" s="606"/>
      <c r="L402" s="606"/>
      <c r="M402" s="606"/>
      <c r="N402" s="606"/>
      <c r="O402" s="606"/>
      <c r="P402" s="606"/>
      <c r="Q402" s="606"/>
      <c r="R402" s="606"/>
      <c r="S402" s="606"/>
      <c r="T402" s="606"/>
      <c r="U402" s="606"/>
      <c r="V402" s="606"/>
      <c r="W402" s="606"/>
      <c r="X402" s="606"/>
      <c r="Y402" s="606"/>
      <c r="Z402" s="606"/>
      <c r="AA402" s="606"/>
      <c r="AB402" s="606"/>
      <c r="AC402" s="606"/>
      <c r="AD402" s="606"/>
      <c r="AE402" s="606"/>
      <c r="AF402" s="606"/>
      <c r="AG402" s="607"/>
      <c r="AH402" s="596">
        <f t="shared" si="318"/>
        <v>28</v>
      </c>
      <c r="AI402" s="597">
        <f t="shared" si="322"/>
        <v>0</v>
      </c>
      <c r="AJ402" s="598">
        <f>+COUNTIF(F402:AG402,"休")</f>
        <v>0</v>
      </c>
      <c r="AM402" s="586">
        <f>+COUNTIF(F402:AG402,"－")</f>
        <v>0</v>
      </c>
      <c r="AN402" s="586">
        <f t="shared" si="317"/>
        <v>0</v>
      </c>
    </row>
    <row r="403" spans="2:40" ht="24.75" customHeight="1">
      <c r="B403" s="2841" t="s">
        <v>949</v>
      </c>
      <c r="C403" s="2930" t="s">
        <v>950</v>
      </c>
      <c r="D403" s="586" t="s">
        <v>521</v>
      </c>
      <c r="E403" s="608" t="s">
        <v>959</v>
      </c>
      <c r="F403" s="588"/>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90"/>
      <c r="AH403" s="609"/>
      <c r="AI403" s="586"/>
      <c r="AJ403" s="610"/>
    </row>
    <row r="404" spans="2:40" ht="13.5" customHeight="1">
      <c r="B404" s="2842"/>
      <c r="C404" s="2931"/>
      <c r="D404" s="611" t="str">
        <f>E$14</f>
        <v>〇〇</v>
      </c>
      <c r="E404" s="518"/>
      <c r="F404" s="593"/>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5"/>
      <c r="AH404" s="596">
        <f t="shared" ref="AH404" si="323">COUNTA(F$136:AG$136)-AI404</f>
        <v>28</v>
      </c>
      <c r="AI404" s="597">
        <f t="shared" ref="AI404:AI407" si="324">AM404+AN404</f>
        <v>0</v>
      </c>
      <c r="AJ404" s="598">
        <f>+COUNTIF(F404:AG404,"休")</f>
        <v>0</v>
      </c>
      <c r="AM404" s="586">
        <f>+COUNTIF(F404:AG404,"－")</f>
        <v>0</v>
      </c>
      <c r="AN404" s="586">
        <f>+COUNTIF(F404:AG404,"外")</f>
        <v>0</v>
      </c>
    </row>
    <row r="405" spans="2:40">
      <c r="B405" s="2842"/>
      <c r="C405" s="2931"/>
      <c r="D405" s="599" t="str">
        <f>E$15</f>
        <v>●●</v>
      </c>
      <c r="E405" s="600"/>
      <c r="F405" s="601"/>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3"/>
      <c r="AH405" s="596">
        <f>COUNTA(F$136:AG$136)-AI405</f>
        <v>28</v>
      </c>
      <c r="AI405" s="542">
        <f t="shared" si="324"/>
        <v>0</v>
      </c>
      <c r="AJ405" s="604">
        <f t="shared" ref="AJ405:AJ407" si="325">+COUNTIF(F405:AG405,"休")</f>
        <v>0</v>
      </c>
      <c r="AM405" s="586">
        <f t="shared" ref="AM405:AM407" si="326">+COUNTIF(F405:AG405,"－")</f>
        <v>0</v>
      </c>
      <c r="AN405" s="586">
        <f>+COUNTIF(F405:AG405,"外")</f>
        <v>0</v>
      </c>
    </row>
    <row r="406" spans="2:40">
      <c r="B406" s="2842"/>
      <c r="C406" s="2931"/>
      <c r="D406" s="599">
        <f>E$16</f>
        <v>0</v>
      </c>
      <c r="E406" s="600"/>
      <c r="F406" s="601"/>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3"/>
      <c r="AH406" s="596">
        <f t="shared" ref="AH406:AH407" si="327">COUNTA(F$136:AG$136)-AI406</f>
        <v>28</v>
      </c>
      <c r="AI406" s="542">
        <f t="shared" si="324"/>
        <v>0</v>
      </c>
      <c r="AJ406" s="604">
        <f t="shared" si="325"/>
        <v>0</v>
      </c>
      <c r="AM406" s="586">
        <f t="shared" si="326"/>
        <v>0</v>
      </c>
      <c r="AN406" s="586">
        <f>+COUNTIF(F406:AG406,"外")</f>
        <v>0</v>
      </c>
    </row>
    <row r="407" spans="2:40">
      <c r="B407" s="2842"/>
      <c r="C407" s="2932"/>
      <c r="D407" s="611">
        <f>E$17</f>
        <v>0</v>
      </c>
      <c r="E407" s="518"/>
      <c r="F407" s="601"/>
      <c r="G407" s="612"/>
      <c r="H407" s="612"/>
      <c r="I407" s="612"/>
      <c r="J407" s="612"/>
      <c r="K407" s="612"/>
      <c r="L407" s="612"/>
      <c r="M407" s="612"/>
      <c r="N407" s="612"/>
      <c r="O407" s="612"/>
      <c r="P407" s="612"/>
      <c r="Q407" s="612"/>
      <c r="R407" s="612"/>
      <c r="S407" s="612"/>
      <c r="T407" s="612"/>
      <c r="U407" s="612"/>
      <c r="V407" s="612"/>
      <c r="W407" s="612"/>
      <c r="X407" s="612"/>
      <c r="Y407" s="612"/>
      <c r="Z407" s="612"/>
      <c r="AA407" s="612"/>
      <c r="AB407" s="612"/>
      <c r="AC407" s="612"/>
      <c r="AD407" s="612"/>
      <c r="AE407" s="612"/>
      <c r="AF407" s="612"/>
      <c r="AG407" s="595"/>
      <c r="AH407" s="596">
        <f t="shared" si="327"/>
        <v>28</v>
      </c>
      <c r="AI407" s="580">
        <f t="shared" si="324"/>
        <v>0</v>
      </c>
      <c r="AJ407" s="598">
        <f t="shared" si="325"/>
        <v>0</v>
      </c>
      <c r="AM407" s="586">
        <f t="shared" si="326"/>
        <v>0</v>
      </c>
      <c r="AN407" s="586">
        <f>+COUNTIF(F407:AG407,"外")</f>
        <v>0</v>
      </c>
    </row>
    <row r="408" spans="2:40" ht="24.75" customHeight="1">
      <c r="B408" s="2842"/>
      <c r="C408" s="2930" t="s">
        <v>953</v>
      </c>
      <c r="D408" s="586" t="s">
        <v>521</v>
      </c>
      <c r="E408" s="608" t="s">
        <v>959</v>
      </c>
      <c r="F408" s="588"/>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90"/>
      <c r="AH408" s="609"/>
      <c r="AI408" s="586"/>
      <c r="AJ408" s="610"/>
    </row>
    <row r="409" spans="2:40">
      <c r="B409" s="2842"/>
      <c r="C409" s="2931"/>
      <c r="D409" s="591" t="str">
        <f>E$18</f>
        <v>●●</v>
      </c>
      <c r="E409" s="592"/>
      <c r="F409" s="593"/>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613"/>
      <c r="AH409" s="596">
        <f t="shared" ref="AH409:AH412" si="328">COUNTA(F$136:AG$136)-AI409</f>
        <v>28</v>
      </c>
      <c r="AI409" s="614">
        <f t="shared" ref="AI409:AI412" si="329">AM409+AN409</f>
        <v>0</v>
      </c>
      <c r="AJ409" s="615">
        <f>+COUNTIF(F409:AG409,"休")</f>
        <v>0</v>
      </c>
      <c r="AM409" s="586">
        <f>+COUNTIF(F409:AG409,"－")</f>
        <v>0</v>
      </c>
      <c r="AN409" s="586">
        <f>+COUNTIF(F409:AG409,"外")</f>
        <v>0</v>
      </c>
    </row>
    <row r="410" spans="2:40">
      <c r="B410" s="2842"/>
      <c r="C410" s="2931"/>
      <c r="D410" s="599">
        <f>E$19</f>
        <v>0</v>
      </c>
      <c r="E410" s="600"/>
      <c r="F410" s="601"/>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3"/>
      <c r="AH410" s="596">
        <f t="shared" si="328"/>
        <v>28</v>
      </c>
      <c r="AI410" s="542">
        <f t="shared" si="329"/>
        <v>0</v>
      </c>
      <c r="AJ410" s="604">
        <f t="shared" ref="AJ410:AJ412" si="330">+COUNTIF(F410:AG410,"休")</f>
        <v>0</v>
      </c>
      <c r="AM410" s="586">
        <f t="shared" ref="AM410:AM412" si="331">+COUNTIF(F410:AG410,"－")</f>
        <v>0</v>
      </c>
      <c r="AN410" s="586">
        <f>+COUNTIF(F410:AG410,"外")</f>
        <v>0</v>
      </c>
    </row>
    <row r="411" spans="2:40">
      <c r="B411" s="2842"/>
      <c r="C411" s="2931"/>
      <c r="D411" s="599">
        <f>E$20</f>
        <v>0</v>
      </c>
      <c r="E411" s="600"/>
      <c r="F411" s="601"/>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3"/>
      <c r="AH411" s="596">
        <f t="shared" si="328"/>
        <v>28</v>
      </c>
      <c r="AI411" s="542">
        <f t="shared" si="329"/>
        <v>0</v>
      </c>
      <c r="AJ411" s="604">
        <f t="shared" si="330"/>
        <v>0</v>
      </c>
      <c r="AM411" s="586">
        <f t="shared" si="331"/>
        <v>0</v>
      </c>
      <c r="AN411" s="586">
        <f>+COUNTIF(F411:AG411,"外")</f>
        <v>0</v>
      </c>
    </row>
    <row r="412" spans="2:40">
      <c r="B412" s="2843"/>
      <c r="C412" s="2932"/>
      <c r="D412" s="616">
        <f>E$21</f>
        <v>0</v>
      </c>
      <c r="E412" s="626"/>
      <c r="F412" s="618"/>
      <c r="G412" s="619"/>
      <c r="H412" s="619"/>
      <c r="I412" s="619"/>
      <c r="J412" s="619"/>
      <c r="K412" s="619"/>
      <c r="L412" s="619"/>
      <c r="M412" s="619"/>
      <c r="N412" s="619"/>
      <c r="O412" s="619"/>
      <c r="P412" s="619"/>
      <c r="Q412" s="619"/>
      <c r="R412" s="619"/>
      <c r="S412" s="619"/>
      <c r="T412" s="619"/>
      <c r="U412" s="619"/>
      <c r="V412" s="619"/>
      <c r="W412" s="619"/>
      <c r="X412" s="619"/>
      <c r="Y412" s="619"/>
      <c r="Z412" s="619"/>
      <c r="AA412" s="619"/>
      <c r="AB412" s="619"/>
      <c r="AC412" s="619"/>
      <c r="AD412" s="619"/>
      <c r="AE412" s="619"/>
      <c r="AF412" s="619"/>
      <c r="AG412" s="620"/>
      <c r="AH412" s="621">
        <f t="shared" si="328"/>
        <v>28</v>
      </c>
      <c r="AI412" s="617">
        <f t="shared" si="329"/>
        <v>0</v>
      </c>
      <c r="AJ412" s="622">
        <f t="shared" si="330"/>
        <v>0</v>
      </c>
      <c r="AM412" s="586">
        <f t="shared" si="331"/>
        <v>0</v>
      </c>
      <c r="AN412" s="586">
        <f>+COUNTIF(F412:AG412,"外")</f>
        <v>0</v>
      </c>
    </row>
    <row r="413" spans="2:40">
      <c r="F413" s="533"/>
      <c r="G413" s="533"/>
      <c r="H413" s="533"/>
      <c r="I413" s="533"/>
      <c r="J413" s="533"/>
      <c r="K413" s="533"/>
      <c r="L413" s="533"/>
      <c r="M413" s="533"/>
      <c r="N413" s="533"/>
      <c r="O413" s="533"/>
      <c r="P413" s="533"/>
      <c r="Q413" s="533"/>
      <c r="R413" s="533"/>
      <c r="S413" s="533"/>
      <c r="T413" s="533"/>
      <c r="U413" s="533"/>
      <c r="V413" s="533"/>
      <c r="W413" s="533"/>
      <c r="X413" s="533"/>
      <c r="Y413" s="533"/>
      <c r="Z413" s="533"/>
      <c r="AA413" s="533"/>
      <c r="AB413" s="533"/>
      <c r="AC413" s="533"/>
      <c r="AD413" s="533"/>
      <c r="AE413" s="533"/>
      <c r="AF413" s="533"/>
      <c r="AG413" s="533"/>
    </row>
    <row r="414" spans="2:40" ht="13.5" customHeight="1">
      <c r="B414" s="573"/>
      <c r="C414" s="574"/>
      <c r="D414" s="575"/>
      <c r="E414" s="519" t="s">
        <v>910</v>
      </c>
      <c r="F414" s="520">
        <f>+AG394+1</f>
        <v>44883</v>
      </c>
      <c r="G414" s="521">
        <f>+F414+1</f>
        <v>44884</v>
      </c>
      <c r="H414" s="521">
        <f t="shared" ref="H414:Y414" si="332">+G414+1</f>
        <v>44885</v>
      </c>
      <c r="I414" s="521">
        <f t="shared" si="332"/>
        <v>44886</v>
      </c>
      <c r="J414" s="521">
        <f t="shared" si="332"/>
        <v>44887</v>
      </c>
      <c r="K414" s="521">
        <f t="shared" si="332"/>
        <v>44888</v>
      </c>
      <c r="L414" s="521">
        <f t="shared" si="332"/>
        <v>44889</v>
      </c>
      <c r="M414" s="521">
        <f t="shared" si="332"/>
        <v>44890</v>
      </c>
      <c r="N414" s="521">
        <f t="shared" si="332"/>
        <v>44891</v>
      </c>
      <c r="O414" s="521">
        <f t="shared" si="332"/>
        <v>44892</v>
      </c>
      <c r="P414" s="521">
        <f t="shared" si="332"/>
        <v>44893</v>
      </c>
      <c r="Q414" s="521">
        <f t="shared" si="332"/>
        <v>44894</v>
      </c>
      <c r="R414" s="521">
        <f t="shared" si="332"/>
        <v>44895</v>
      </c>
      <c r="S414" s="521">
        <f t="shared" si="332"/>
        <v>44896</v>
      </c>
      <c r="T414" s="521">
        <f t="shared" si="332"/>
        <v>44897</v>
      </c>
      <c r="U414" s="521">
        <f t="shared" si="332"/>
        <v>44898</v>
      </c>
      <c r="V414" s="521">
        <f t="shared" si="332"/>
        <v>44899</v>
      </c>
      <c r="W414" s="521">
        <f t="shared" si="332"/>
        <v>44900</v>
      </c>
      <c r="X414" s="521">
        <f t="shared" si="332"/>
        <v>44901</v>
      </c>
      <c r="Y414" s="521">
        <f t="shared" si="332"/>
        <v>44902</v>
      </c>
      <c r="Z414" s="521">
        <f>+Y414+1</f>
        <v>44903</v>
      </c>
      <c r="AA414" s="521">
        <f t="shared" ref="AA414:AC414" si="333">+Z414+1</f>
        <v>44904</v>
      </c>
      <c r="AB414" s="521">
        <f t="shared" si="333"/>
        <v>44905</v>
      </c>
      <c r="AC414" s="521">
        <f t="shared" si="333"/>
        <v>44906</v>
      </c>
      <c r="AD414" s="521">
        <f>+AC414+1</f>
        <v>44907</v>
      </c>
      <c r="AE414" s="521">
        <f t="shared" ref="AE414:AG414" si="334">+AD414+1</f>
        <v>44908</v>
      </c>
      <c r="AF414" s="521">
        <f t="shared" si="334"/>
        <v>44909</v>
      </c>
      <c r="AG414" s="623">
        <f t="shared" si="334"/>
        <v>44910</v>
      </c>
      <c r="AH414" s="2915" t="s">
        <v>955</v>
      </c>
      <c r="AI414" s="2918" t="s">
        <v>956</v>
      </c>
      <c r="AJ414" s="2921" t="s">
        <v>931</v>
      </c>
      <c r="AK414" s="2924"/>
      <c r="AM414" s="2925" t="s">
        <v>1000</v>
      </c>
      <c r="AN414" s="2925" t="s">
        <v>958</v>
      </c>
    </row>
    <row r="415" spans="2:40">
      <c r="B415" s="577"/>
      <c r="C415" s="578"/>
      <c r="D415" s="579"/>
      <c r="E415" s="542" t="s">
        <v>911</v>
      </c>
      <c r="F415" s="543" t="str">
        <f>TEXT(WEEKDAY(+F414),"aaa")</f>
        <v>金</v>
      </c>
      <c r="G415" s="544" t="str">
        <f t="shared" ref="G415:AG415" si="335">TEXT(WEEKDAY(+G414),"aaa")</f>
        <v>土</v>
      </c>
      <c r="H415" s="544" t="str">
        <f t="shared" si="335"/>
        <v>日</v>
      </c>
      <c r="I415" s="544" t="str">
        <f t="shared" si="335"/>
        <v>月</v>
      </c>
      <c r="J415" s="544" t="str">
        <f t="shared" si="335"/>
        <v>火</v>
      </c>
      <c r="K415" s="544" t="str">
        <f t="shared" si="335"/>
        <v>水</v>
      </c>
      <c r="L415" s="544" t="str">
        <f t="shared" si="335"/>
        <v>木</v>
      </c>
      <c r="M415" s="544" t="str">
        <f t="shared" si="335"/>
        <v>金</v>
      </c>
      <c r="N415" s="544" t="str">
        <f t="shared" si="335"/>
        <v>土</v>
      </c>
      <c r="O415" s="544" t="str">
        <f t="shared" si="335"/>
        <v>日</v>
      </c>
      <c r="P415" s="544" t="str">
        <f t="shared" si="335"/>
        <v>月</v>
      </c>
      <c r="Q415" s="544" t="str">
        <f t="shared" si="335"/>
        <v>火</v>
      </c>
      <c r="R415" s="544" t="str">
        <f t="shared" si="335"/>
        <v>水</v>
      </c>
      <c r="S415" s="544" t="str">
        <f t="shared" si="335"/>
        <v>木</v>
      </c>
      <c r="T415" s="544" t="str">
        <f t="shared" si="335"/>
        <v>金</v>
      </c>
      <c r="U415" s="544" t="str">
        <f t="shared" si="335"/>
        <v>土</v>
      </c>
      <c r="V415" s="544" t="str">
        <f t="shared" si="335"/>
        <v>日</v>
      </c>
      <c r="W415" s="544" t="str">
        <f t="shared" si="335"/>
        <v>月</v>
      </c>
      <c r="X415" s="544" t="str">
        <f t="shared" si="335"/>
        <v>火</v>
      </c>
      <c r="Y415" s="544" t="str">
        <f t="shared" si="335"/>
        <v>水</v>
      </c>
      <c r="Z415" s="544" t="str">
        <f t="shared" si="335"/>
        <v>木</v>
      </c>
      <c r="AA415" s="544" t="str">
        <f t="shared" si="335"/>
        <v>金</v>
      </c>
      <c r="AB415" s="544" t="str">
        <f t="shared" si="335"/>
        <v>土</v>
      </c>
      <c r="AC415" s="544" t="str">
        <f t="shared" si="335"/>
        <v>日</v>
      </c>
      <c r="AD415" s="544" t="str">
        <f t="shared" si="335"/>
        <v>月</v>
      </c>
      <c r="AE415" s="544" t="str">
        <f t="shared" si="335"/>
        <v>火</v>
      </c>
      <c r="AF415" s="544" t="str">
        <f t="shared" si="335"/>
        <v>水</v>
      </c>
      <c r="AG415" s="544" t="str">
        <f t="shared" si="335"/>
        <v>木</v>
      </c>
      <c r="AH415" s="2916"/>
      <c r="AI415" s="2919"/>
      <c r="AJ415" s="2922"/>
      <c r="AK415" s="2924"/>
      <c r="AM415" s="2925"/>
      <c r="AN415" s="2925"/>
    </row>
    <row r="416" spans="2:40" ht="24.75" customHeight="1">
      <c r="B416" s="584" t="s">
        <v>929</v>
      </c>
      <c r="C416" s="585" t="s">
        <v>930</v>
      </c>
      <c r="D416" s="586" t="s">
        <v>521</v>
      </c>
      <c r="E416" s="608" t="s">
        <v>959</v>
      </c>
      <c r="F416" s="588"/>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90"/>
      <c r="AH416" s="2917"/>
      <c r="AI416" s="2920"/>
      <c r="AJ416" s="2923"/>
      <c r="AK416" s="2924"/>
    </row>
    <row r="417" spans="2:40" ht="13.5" customHeight="1">
      <c r="B417" s="2841" t="s">
        <v>938</v>
      </c>
      <c r="C417" s="2930" t="s">
        <v>939</v>
      </c>
      <c r="D417" s="591" t="str">
        <f>E$8</f>
        <v>〇〇</v>
      </c>
      <c r="E417" s="592"/>
      <c r="F417" s="593"/>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5"/>
      <c r="AH417" s="596">
        <f>COUNTA(F$156:AG$156)-AI417</f>
        <v>28</v>
      </c>
      <c r="AI417" s="597">
        <f>AM417+AN417</f>
        <v>0</v>
      </c>
      <c r="AJ417" s="598">
        <f>+COUNTIF(F417:AG417,"休")</f>
        <v>0</v>
      </c>
      <c r="AM417" s="586">
        <f>+COUNTIF(F417:AG417,"－")</f>
        <v>0</v>
      </c>
      <c r="AN417" s="586">
        <f t="shared" ref="AN417:AN422" si="336">+COUNTIF(F417:AG417,"外")</f>
        <v>0</v>
      </c>
    </row>
    <row r="418" spans="2:40" ht="13.5" customHeight="1">
      <c r="B418" s="2842"/>
      <c r="C418" s="2931"/>
      <c r="D418" s="599" t="str">
        <f>E$9</f>
        <v>●●</v>
      </c>
      <c r="E418" s="600"/>
      <c r="F418" s="601"/>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3"/>
      <c r="AH418" s="596">
        <f>COUNTA(F$156:AG$156)-AI418</f>
        <v>28</v>
      </c>
      <c r="AI418" s="542">
        <f t="shared" ref="AI418" si="337">AM418+AN418</f>
        <v>0</v>
      </c>
      <c r="AJ418" s="604">
        <f t="shared" ref="AJ418:AJ421" si="338">+COUNTIF(F418:AG418,"休")</f>
        <v>0</v>
      </c>
      <c r="AM418" s="586">
        <f t="shared" ref="AM418:AM421" si="339">+COUNTIF(F418:AG418,"－")</f>
        <v>0</v>
      </c>
      <c r="AN418" s="586">
        <f t="shared" si="336"/>
        <v>0</v>
      </c>
    </row>
    <row r="419" spans="2:40">
      <c r="B419" s="2842"/>
      <c r="C419" s="2931"/>
      <c r="D419" s="599" t="str">
        <f>E$10</f>
        <v>△△</v>
      </c>
      <c r="E419" s="600"/>
      <c r="F419" s="601"/>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3"/>
      <c r="AH419" s="596">
        <f t="shared" ref="AH419:AH420" si="340">COUNTA(F$156:AG$156)-AI419</f>
        <v>28</v>
      </c>
      <c r="AI419" s="542">
        <f>AM419+AN419</f>
        <v>0</v>
      </c>
      <c r="AJ419" s="604">
        <f t="shared" si="338"/>
        <v>0</v>
      </c>
      <c r="AM419" s="586">
        <f t="shared" si="339"/>
        <v>0</v>
      </c>
      <c r="AN419" s="586">
        <f t="shared" si="336"/>
        <v>0</v>
      </c>
    </row>
    <row r="420" spans="2:40">
      <c r="B420" s="2842"/>
      <c r="C420" s="2931"/>
      <c r="D420" s="599" t="str">
        <f>E$11</f>
        <v>■■</v>
      </c>
      <c r="E420" s="600"/>
      <c r="F420" s="601"/>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3"/>
      <c r="AH420" s="596">
        <f t="shared" si="340"/>
        <v>28</v>
      </c>
      <c r="AI420" s="542">
        <f t="shared" ref="AI420:AI422" si="341">AM420+AN420</f>
        <v>0</v>
      </c>
      <c r="AJ420" s="604">
        <f t="shared" si="338"/>
        <v>0</v>
      </c>
      <c r="AM420" s="586">
        <f t="shared" si="339"/>
        <v>0</v>
      </c>
      <c r="AN420" s="586">
        <f t="shared" si="336"/>
        <v>0</v>
      </c>
    </row>
    <row r="421" spans="2:40">
      <c r="B421" s="2842"/>
      <c r="C421" s="2931"/>
      <c r="D421" s="599" t="str">
        <f>E$12</f>
        <v>★★</v>
      </c>
      <c r="E421" s="600"/>
      <c r="F421" s="601"/>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3"/>
      <c r="AH421" s="596">
        <f>COUNTA(F$156:AG$156)-AI421</f>
        <v>28</v>
      </c>
      <c r="AI421" s="542">
        <f t="shared" si="341"/>
        <v>0</v>
      </c>
      <c r="AJ421" s="604">
        <f t="shared" si="338"/>
        <v>0</v>
      </c>
      <c r="AM421" s="586">
        <f t="shared" si="339"/>
        <v>0</v>
      </c>
      <c r="AN421" s="586">
        <f t="shared" si="336"/>
        <v>0</v>
      </c>
    </row>
    <row r="422" spans="2:40">
      <c r="B422" s="2843"/>
      <c r="C422" s="2932"/>
      <c r="D422" s="611"/>
      <c r="E422" s="518"/>
      <c r="F422" s="605"/>
      <c r="G422" s="606"/>
      <c r="H422" s="606"/>
      <c r="I422" s="606"/>
      <c r="J422" s="606"/>
      <c r="K422" s="606"/>
      <c r="L422" s="606"/>
      <c r="M422" s="606"/>
      <c r="N422" s="606"/>
      <c r="O422" s="606"/>
      <c r="P422" s="606"/>
      <c r="Q422" s="606"/>
      <c r="R422" s="606"/>
      <c r="S422" s="606"/>
      <c r="T422" s="606"/>
      <c r="U422" s="606"/>
      <c r="V422" s="606"/>
      <c r="W422" s="606"/>
      <c r="X422" s="606"/>
      <c r="Y422" s="606"/>
      <c r="Z422" s="606"/>
      <c r="AA422" s="606"/>
      <c r="AB422" s="606"/>
      <c r="AC422" s="606"/>
      <c r="AD422" s="606"/>
      <c r="AE422" s="606"/>
      <c r="AF422" s="606"/>
      <c r="AG422" s="607"/>
      <c r="AH422" s="596">
        <f>COUNTA(F$156:AG$156)-AI422</f>
        <v>28</v>
      </c>
      <c r="AI422" s="597">
        <f t="shared" si="341"/>
        <v>0</v>
      </c>
      <c r="AJ422" s="598">
        <f>+COUNTIF(F422:AG422,"休")</f>
        <v>0</v>
      </c>
      <c r="AM422" s="586">
        <f>+COUNTIF(F422:AG422,"－")</f>
        <v>0</v>
      </c>
      <c r="AN422" s="586">
        <f t="shared" si="336"/>
        <v>0</v>
      </c>
    </row>
    <row r="423" spans="2:40" ht="24.75" customHeight="1">
      <c r="B423" s="2841" t="s">
        <v>949</v>
      </c>
      <c r="C423" s="2930" t="s">
        <v>950</v>
      </c>
      <c r="D423" s="586" t="s">
        <v>521</v>
      </c>
      <c r="E423" s="608" t="s">
        <v>959</v>
      </c>
      <c r="F423" s="588"/>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90"/>
      <c r="AH423" s="609"/>
      <c r="AI423" s="586"/>
      <c r="AJ423" s="610"/>
    </row>
    <row r="424" spans="2:40" ht="13.5" customHeight="1">
      <c r="B424" s="2842"/>
      <c r="C424" s="2931"/>
      <c r="D424" s="611" t="str">
        <f>E$14</f>
        <v>〇〇</v>
      </c>
      <c r="E424" s="518"/>
      <c r="F424" s="593"/>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5"/>
      <c r="AH424" s="596">
        <f>COUNTA(F$156:AG$156)-AI424</f>
        <v>28</v>
      </c>
      <c r="AI424" s="597">
        <f t="shared" ref="AI424:AI427" si="342">AM424+AN424</f>
        <v>0</v>
      </c>
      <c r="AJ424" s="598">
        <f>+COUNTIF(F424:AG424,"休")</f>
        <v>0</v>
      </c>
      <c r="AM424" s="586">
        <f>+COUNTIF(F424:AG424,"－")</f>
        <v>0</v>
      </c>
      <c r="AN424" s="586">
        <f>+COUNTIF(F424:AG424,"外")</f>
        <v>0</v>
      </c>
    </row>
    <row r="425" spans="2:40">
      <c r="B425" s="2842"/>
      <c r="C425" s="2931"/>
      <c r="D425" s="599" t="str">
        <f>E$15</f>
        <v>●●</v>
      </c>
      <c r="E425" s="600"/>
      <c r="F425" s="601"/>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3"/>
      <c r="AH425" s="596">
        <f>COUNTA(F$156:AG$156)-AI425</f>
        <v>28</v>
      </c>
      <c r="AI425" s="542">
        <f t="shared" si="342"/>
        <v>0</v>
      </c>
      <c r="AJ425" s="604">
        <f t="shared" ref="AJ425:AJ427" si="343">+COUNTIF(F425:AG425,"休")</f>
        <v>0</v>
      </c>
      <c r="AM425" s="586">
        <f t="shared" ref="AM425:AM427" si="344">+COUNTIF(F425:AG425,"－")</f>
        <v>0</v>
      </c>
      <c r="AN425" s="586">
        <f>+COUNTIF(F425:AG425,"外")</f>
        <v>0</v>
      </c>
    </row>
    <row r="426" spans="2:40">
      <c r="B426" s="2842"/>
      <c r="C426" s="2931"/>
      <c r="D426" s="599">
        <f>E$16</f>
        <v>0</v>
      </c>
      <c r="E426" s="600"/>
      <c r="F426" s="601"/>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3"/>
      <c r="AH426" s="596">
        <f t="shared" ref="AH426:AH427" si="345">COUNTA(F$156:AG$156)-AI426</f>
        <v>28</v>
      </c>
      <c r="AI426" s="542">
        <f t="shared" si="342"/>
        <v>0</v>
      </c>
      <c r="AJ426" s="604">
        <f t="shared" si="343"/>
        <v>0</v>
      </c>
      <c r="AM426" s="586">
        <f t="shared" si="344"/>
        <v>0</v>
      </c>
      <c r="AN426" s="586">
        <f>+COUNTIF(F426:AG426,"外")</f>
        <v>0</v>
      </c>
    </row>
    <row r="427" spans="2:40">
      <c r="B427" s="2842"/>
      <c r="C427" s="2932"/>
      <c r="D427" s="611">
        <f>E$17</f>
        <v>0</v>
      </c>
      <c r="E427" s="518"/>
      <c r="F427" s="601"/>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595"/>
      <c r="AH427" s="596">
        <f t="shared" si="345"/>
        <v>28</v>
      </c>
      <c r="AI427" s="580">
        <f t="shared" si="342"/>
        <v>0</v>
      </c>
      <c r="AJ427" s="598">
        <f t="shared" si="343"/>
        <v>0</v>
      </c>
      <c r="AM427" s="586">
        <f t="shared" si="344"/>
        <v>0</v>
      </c>
      <c r="AN427" s="586">
        <f>+COUNTIF(F427:AG427,"外")</f>
        <v>0</v>
      </c>
    </row>
    <row r="428" spans="2:40" ht="24.75" customHeight="1">
      <c r="B428" s="2842"/>
      <c r="C428" s="2930" t="s">
        <v>953</v>
      </c>
      <c r="D428" s="586" t="s">
        <v>521</v>
      </c>
      <c r="E428" s="608" t="s">
        <v>959</v>
      </c>
      <c r="F428" s="588"/>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90"/>
      <c r="AH428" s="609"/>
      <c r="AI428" s="586"/>
      <c r="AJ428" s="610"/>
    </row>
    <row r="429" spans="2:40">
      <c r="B429" s="2842"/>
      <c r="C429" s="2931"/>
      <c r="D429" s="591" t="str">
        <f>E$18</f>
        <v>●●</v>
      </c>
      <c r="E429" s="592"/>
      <c r="F429" s="593"/>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613"/>
      <c r="AH429" s="596">
        <f>COUNTA(F$156:AG$156)-AI429</f>
        <v>28</v>
      </c>
      <c r="AI429" s="614">
        <f t="shared" ref="AI429:AI432" si="346">AM429+AN429</f>
        <v>0</v>
      </c>
      <c r="AJ429" s="615">
        <f>+COUNTIF(F429:AG429,"休")</f>
        <v>0</v>
      </c>
      <c r="AM429" s="586">
        <f>+COUNTIF(F429:AG429,"－")</f>
        <v>0</v>
      </c>
      <c r="AN429" s="586">
        <f>+COUNTIF(F429:AG429,"外")</f>
        <v>0</v>
      </c>
    </row>
    <row r="430" spans="2:40">
      <c r="B430" s="2842"/>
      <c r="C430" s="2931"/>
      <c r="D430" s="599">
        <f>E$19</f>
        <v>0</v>
      </c>
      <c r="E430" s="600"/>
      <c r="F430" s="601"/>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3"/>
      <c r="AH430" s="596">
        <f>COUNTA(F$156:AG$156)-AI430</f>
        <v>28</v>
      </c>
      <c r="AI430" s="542">
        <f t="shared" si="346"/>
        <v>0</v>
      </c>
      <c r="AJ430" s="604">
        <f t="shared" ref="AJ430:AJ432" si="347">+COUNTIF(F430:AG430,"休")</f>
        <v>0</v>
      </c>
      <c r="AM430" s="586">
        <f t="shared" ref="AM430:AM432" si="348">+COUNTIF(F430:AG430,"－")</f>
        <v>0</v>
      </c>
      <c r="AN430" s="586">
        <f>+COUNTIF(F430:AG430,"外")</f>
        <v>0</v>
      </c>
    </row>
    <row r="431" spans="2:40">
      <c r="B431" s="2842"/>
      <c r="C431" s="2931"/>
      <c r="D431" s="599">
        <f>E$20</f>
        <v>0</v>
      </c>
      <c r="E431" s="600"/>
      <c r="F431" s="601"/>
      <c r="G431" s="602"/>
      <c r="H431" s="602"/>
      <c r="I431" s="602"/>
      <c r="J431" s="602"/>
      <c r="K431" s="602"/>
      <c r="L431" s="602"/>
      <c r="M431" s="602"/>
      <c r="N431" s="602"/>
      <c r="O431" s="602"/>
      <c r="P431" s="602"/>
      <c r="Q431" s="602"/>
      <c r="R431" s="602"/>
      <c r="S431" s="602"/>
      <c r="T431" s="602"/>
      <c r="U431" s="602"/>
      <c r="V431" s="602"/>
      <c r="W431" s="602"/>
      <c r="X431" s="602"/>
      <c r="Y431" s="602"/>
      <c r="Z431" s="602"/>
      <c r="AA431" s="602"/>
      <c r="AB431" s="602"/>
      <c r="AC431" s="602"/>
      <c r="AD431" s="602"/>
      <c r="AE431" s="602"/>
      <c r="AF431" s="602"/>
      <c r="AG431" s="603"/>
      <c r="AH431" s="596">
        <f t="shared" ref="AH431:AH432" si="349">COUNTA(F$156:AG$156)-AI431</f>
        <v>28</v>
      </c>
      <c r="AI431" s="542">
        <f t="shared" si="346"/>
        <v>0</v>
      </c>
      <c r="AJ431" s="604">
        <f t="shared" si="347"/>
        <v>0</v>
      </c>
      <c r="AM431" s="586">
        <f t="shared" si="348"/>
        <v>0</v>
      </c>
      <c r="AN431" s="586">
        <f>+COUNTIF(F431:AG431,"外")</f>
        <v>0</v>
      </c>
    </row>
    <row r="432" spans="2:40">
      <c r="B432" s="2843"/>
      <c r="C432" s="2932"/>
      <c r="D432" s="616">
        <f>E$21</f>
        <v>0</v>
      </c>
      <c r="E432" s="626"/>
      <c r="F432" s="618"/>
      <c r="G432" s="619"/>
      <c r="H432" s="619"/>
      <c r="I432" s="619"/>
      <c r="J432" s="619"/>
      <c r="K432" s="619"/>
      <c r="L432" s="619"/>
      <c r="M432" s="619"/>
      <c r="N432" s="619"/>
      <c r="O432" s="619"/>
      <c r="P432" s="619"/>
      <c r="Q432" s="619"/>
      <c r="R432" s="619"/>
      <c r="S432" s="619"/>
      <c r="T432" s="619"/>
      <c r="U432" s="619"/>
      <c r="V432" s="619"/>
      <c r="W432" s="619"/>
      <c r="X432" s="619"/>
      <c r="Y432" s="619"/>
      <c r="Z432" s="619"/>
      <c r="AA432" s="619"/>
      <c r="AB432" s="619"/>
      <c r="AC432" s="619"/>
      <c r="AD432" s="619"/>
      <c r="AE432" s="619"/>
      <c r="AF432" s="619"/>
      <c r="AG432" s="620"/>
      <c r="AH432" s="621">
        <f t="shared" si="349"/>
        <v>28</v>
      </c>
      <c r="AI432" s="617">
        <f t="shared" si="346"/>
        <v>0</v>
      </c>
      <c r="AJ432" s="622">
        <f t="shared" si="347"/>
        <v>0</v>
      </c>
      <c r="AM432" s="586">
        <f t="shared" si="348"/>
        <v>0</v>
      </c>
      <c r="AN432" s="586">
        <f>+COUNTIF(F432:AG432,"外")</f>
        <v>0</v>
      </c>
    </row>
    <row r="434" spans="1:40" ht="6" customHeight="1">
      <c r="B434" s="531"/>
      <c r="C434" s="531"/>
      <c r="D434" s="531"/>
      <c r="E434" s="518"/>
      <c r="F434" s="518"/>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531"/>
      <c r="AI434" s="531"/>
      <c r="AJ434" s="531"/>
    </row>
    <row r="435" spans="1:40" ht="19.2">
      <c r="A435" s="508" t="s">
        <v>924</v>
      </c>
      <c r="B435" s="508"/>
      <c r="C435" s="508"/>
      <c r="D435" s="508"/>
      <c r="E435" s="508"/>
      <c r="P435" s="510"/>
      <c r="AJ435" s="512" t="s">
        <v>925</v>
      </c>
    </row>
    <row r="436" spans="1:40" ht="13.5" customHeight="1">
      <c r="AD436" s="2940" t="s">
        <v>926</v>
      </c>
      <c r="AE436" s="2940"/>
      <c r="AF436" s="2940"/>
      <c r="AG436" s="2941">
        <f>AG$2</f>
        <v>37778</v>
      </c>
      <c r="AH436" s="2941"/>
      <c r="AI436" s="2941"/>
      <c r="AJ436" s="2941"/>
    </row>
    <row r="437" spans="1:40" s="643" customFormat="1" ht="18" customHeight="1">
      <c r="B437" s="2933" t="s">
        <v>900</v>
      </c>
      <c r="C437" s="2933"/>
      <c r="D437" s="644" t="s">
        <v>997</v>
      </c>
      <c r="E437" s="645" t="str">
        <f>E$3</f>
        <v>県道博多天神線排水性舗装工事（第２工区）</v>
      </c>
      <c r="F437" s="645"/>
      <c r="G437" s="645"/>
      <c r="H437" s="645"/>
      <c r="I437" s="645"/>
      <c r="J437" s="645"/>
      <c r="K437" s="645"/>
      <c r="L437" s="645"/>
      <c r="M437" s="645"/>
      <c r="N437" s="645"/>
      <c r="O437" s="644"/>
      <c r="P437" s="644"/>
      <c r="Q437" s="644"/>
      <c r="R437" s="646" t="s">
        <v>904</v>
      </c>
      <c r="S437" s="646"/>
      <c r="T437" s="646"/>
      <c r="U437" s="647"/>
      <c r="V437" s="647"/>
      <c r="W437" s="644" t="s">
        <v>997</v>
      </c>
      <c r="X437" s="2811">
        <f>X$3</f>
        <v>44379</v>
      </c>
      <c r="Y437" s="2811"/>
      <c r="Z437" s="2811"/>
      <c r="AA437" s="2811"/>
      <c r="AB437" s="2811"/>
      <c r="AC437" s="644"/>
      <c r="AD437" s="644"/>
      <c r="AE437" s="644"/>
      <c r="AF437" s="644"/>
      <c r="AG437" s="644"/>
    </row>
    <row r="438" spans="1:40" s="643" customFormat="1" ht="18" customHeight="1">
      <c r="B438" s="2934" t="s">
        <v>908</v>
      </c>
      <c r="C438" s="2934"/>
      <c r="D438" s="644" t="s">
        <v>1001</v>
      </c>
      <c r="E438" s="2813">
        <f>+X438-X437+1</f>
        <v>88</v>
      </c>
      <c r="F438" s="2813"/>
      <c r="G438" s="2813"/>
      <c r="H438" s="644"/>
      <c r="I438" s="644"/>
      <c r="J438" s="644"/>
      <c r="K438" s="644"/>
      <c r="L438" s="644"/>
      <c r="M438" s="644"/>
      <c r="N438" s="644"/>
      <c r="O438" s="644"/>
      <c r="P438" s="644"/>
      <c r="Q438" s="644"/>
      <c r="R438" s="646" t="s">
        <v>907</v>
      </c>
      <c r="S438" s="648"/>
      <c r="T438" s="648"/>
      <c r="U438" s="649"/>
      <c r="V438" s="649"/>
      <c r="W438" s="644" t="s">
        <v>1002</v>
      </c>
      <c r="X438" s="2814">
        <f>X$4</f>
        <v>44466</v>
      </c>
      <c r="Y438" s="2814"/>
      <c r="Z438" s="2814"/>
      <c r="AA438" s="2814"/>
      <c r="AB438" s="2814"/>
      <c r="AC438" s="644"/>
      <c r="AD438" s="644"/>
      <c r="AE438" s="644"/>
      <c r="AF438" s="644"/>
      <c r="AG438" s="644"/>
    </row>
    <row r="439" spans="1:40">
      <c r="F439" s="533"/>
      <c r="G439" s="533"/>
      <c r="H439" s="533"/>
      <c r="I439" s="533"/>
      <c r="J439" s="533"/>
      <c r="K439" s="533"/>
      <c r="L439" s="533"/>
      <c r="M439" s="533"/>
      <c r="N439" s="533"/>
      <c r="O439" s="533"/>
      <c r="P439" s="533"/>
      <c r="Q439" s="533"/>
      <c r="R439" s="533"/>
      <c r="S439" s="533"/>
      <c r="T439" s="533"/>
      <c r="U439" s="533"/>
      <c r="V439" s="533"/>
      <c r="W439" s="533"/>
      <c r="X439" s="533"/>
      <c r="Y439" s="533"/>
      <c r="Z439" s="533"/>
      <c r="AA439" s="533"/>
      <c r="AB439" s="533"/>
      <c r="AC439" s="533"/>
      <c r="AD439" s="533"/>
      <c r="AE439" s="533"/>
      <c r="AF439" s="533"/>
      <c r="AG439" s="533"/>
    </row>
    <row r="440" spans="1:40" ht="13.5" customHeight="1">
      <c r="B440" s="573"/>
      <c r="C440" s="574"/>
      <c r="D440" s="575"/>
      <c r="E440" s="534" t="s">
        <v>910</v>
      </c>
      <c r="F440" s="535">
        <f>+AG414+1</f>
        <v>44911</v>
      </c>
      <c r="G440" s="536">
        <f>+F440+1</f>
        <v>44912</v>
      </c>
      <c r="H440" s="536">
        <f t="shared" ref="H440:Y440" si="350">+G440+1</f>
        <v>44913</v>
      </c>
      <c r="I440" s="536">
        <f t="shared" si="350"/>
        <v>44914</v>
      </c>
      <c r="J440" s="536">
        <f t="shared" si="350"/>
        <v>44915</v>
      </c>
      <c r="K440" s="536">
        <f t="shared" si="350"/>
        <v>44916</v>
      </c>
      <c r="L440" s="536">
        <f t="shared" si="350"/>
        <v>44917</v>
      </c>
      <c r="M440" s="536">
        <f t="shared" si="350"/>
        <v>44918</v>
      </c>
      <c r="N440" s="536">
        <f t="shared" si="350"/>
        <v>44919</v>
      </c>
      <c r="O440" s="536">
        <f t="shared" si="350"/>
        <v>44920</v>
      </c>
      <c r="P440" s="536">
        <f t="shared" si="350"/>
        <v>44921</v>
      </c>
      <c r="Q440" s="536">
        <f t="shared" si="350"/>
        <v>44922</v>
      </c>
      <c r="R440" s="536">
        <f t="shared" si="350"/>
        <v>44923</v>
      </c>
      <c r="S440" s="536">
        <f t="shared" si="350"/>
        <v>44924</v>
      </c>
      <c r="T440" s="536">
        <f t="shared" si="350"/>
        <v>44925</v>
      </c>
      <c r="U440" s="536">
        <f t="shared" si="350"/>
        <v>44926</v>
      </c>
      <c r="V440" s="536">
        <f t="shared" si="350"/>
        <v>44927</v>
      </c>
      <c r="W440" s="536">
        <f t="shared" si="350"/>
        <v>44928</v>
      </c>
      <c r="X440" s="536">
        <f t="shared" si="350"/>
        <v>44929</v>
      </c>
      <c r="Y440" s="536">
        <f t="shared" si="350"/>
        <v>44930</v>
      </c>
      <c r="Z440" s="536">
        <f>+Y440+1</f>
        <v>44931</v>
      </c>
      <c r="AA440" s="536">
        <f t="shared" ref="AA440:AC440" si="351">+Z440+1</f>
        <v>44932</v>
      </c>
      <c r="AB440" s="536">
        <f t="shared" si="351"/>
        <v>44933</v>
      </c>
      <c r="AC440" s="536">
        <f t="shared" si="351"/>
        <v>44934</v>
      </c>
      <c r="AD440" s="536">
        <f>+AC440+1</f>
        <v>44935</v>
      </c>
      <c r="AE440" s="536">
        <f t="shared" ref="AE440" si="352">+AD440+1</f>
        <v>44936</v>
      </c>
      <c r="AF440" s="536">
        <f>+AE440+1</f>
        <v>44937</v>
      </c>
      <c r="AG440" s="623">
        <f t="shared" ref="AG440" si="353">+AF440+1</f>
        <v>44938</v>
      </c>
      <c r="AH440" s="2915" t="s">
        <v>955</v>
      </c>
      <c r="AI440" s="2918" t="s">
        <v>956</v>
      </c>
      <c r="AJ440" s="2921" t="s">
        <v>931</v>
      </c>
      <c r="AK440" s="2924"/>
      <c r="AM440" s="2925" t="s">
        <v>1003</v>
      </c>
      <c r="AN440" s="2925" t="s">
        <v>958</v>
      </c>
    </row>
    <row r="441" spans="1:40">
      <c r="B441" s="577"/>
      <c r="C441" s="578"/>
      <c r="D441" s="579"/>
      <c r="E441" s="538" t="s">
        <v>911</v>
      </c>
      <c r="F441" s="539" t="str">
        <f>TEXT(WEEKDAY(+F440),"aaa")</f>
        <v>金</v>
      </c>
      <c r="G441" s="540" t="str">
        <f t="shared" ref="G441:AG441" si="354">TEXT(WEEKDAY(+G440),"aaa")</f>
        <v>土</v>
      </c>
      <c r="H441" s="540" t="str">
        <f t="shared" si="354"/>
        <v>日</v>
      </c>
      <c r="I441" s="540" t="str">
        <f t="shared" si="354"/>
        <v>月</v>
      </c>
      <c r="J441" s="540" t="str">
        <f t="shared" si="354"/>
        <v>火</v>
      </c>
      <c r="K441" s="540" t="str">
        <f t="shared" si="354"/>
        <v>水</v>
      </c>
      <c r="L441" s="540" t="str">
        <f t="shared" si="354"/>
        <v>木</v>
      </c>
      <c r="M441" s="540" t="str">
        <f t="shared" si="354"/>
        <v>金</v>
      </c>
      <c r="N441" s="540" t="str">
        <f t="shared" si="354"/>
        <v>土</v>
      </c>
      <c r="O441" s="540" t="str">
        <f t="shared" si="354"/>
        <v>日</v>
      </c>
      <c r="P441" s="540" t="str">
        <f t="shared" si="354"/>
        <v>月</v>
      </c>
      <c r="Q441" s="540" t="str">
        <f t="shared" si="354"/>
        <v>火</v>
      </c>
      <c r="R441" s="540" t="str">
        <f t="shared" si="354"/>
        <v>水</v>
      </c>
      <c r="S441" s="540" t="str">
        <f t="shared" si="354"/>
        <v>木</v>
      </c>
      <c r="T441" s="540" t="str">
        <f t="shared" si="354"/>
        <v>金</v>
      </c>
      <c r="U441" s="540" t="str">
        <f t="shared" si="354"/>
        <v>土</v>
      </c>
      <c r="V441" s="540" t="str">
        <f t="shared" si="354"/>
        <v>日</v>
      </c>
      <c r="W441" s="540" t="str">
        <f t="shared" si="354"/>
        <v>月</v>
      </c>
      <c r="X441" s="540" t="str">
        <f t="shared" si="354"/>
        <v>火</v>
      </c>
      <c r="Y441" s="540" t="str">
        <f t="shared" si="354"/>
        <v>水</v>
      </c>
      <c r="Z441" s="540" t="str">
        <f t="shared" si="354"/>
        <v>木</v>
      </c>
      <c r="AA441" s="540" t="str">
        <f t="shared" si="354"/>
        <v>金</v>
      </c>
      <c r="AB441" s="540" t="str">
        <f t="shared" si="354"/>
        <v>土</v>
      </c>
      <c r="AC441" s="540" t="str">
        <f t="shared" si="354"/>
        <v>日</v>
      </c>
      <c r="AD441" s="540" t="str">
        <f t="shared" si="354"/>
        <v>月</v>
      </c>
      <c r="AE441" s="540" t="str">
        <f t="shared" si="354"/>
        <v>火</v>
      </c>
      <c r="AF441" s="540" t="str">
        <f t="shared" si="354"/>
        <v>水</v>
      </c>
      <c r="AG441" s="625" t="str">
        <f t="shared" si="354"/>
        <v>木</v>
      </c>
      <c r="AH441" s="2916"/>
      <c r="AI441" s="2919"/>
      <c r="AJ441" s="2922"/>
      <c r="AK441" s="2924"/>
      <c r="AM441" s="2925"/>
      <c r="AN441" s="2925"/>
    </row>
    <row r="442" spans="1:40" ht="24.75" customHeight="1">
      <c r="B442" s="584" t="s">
        <v>929</v>
      </c>
      <c r="C442" s="585" t="s">
        <v>930</v>
      </c>
      <c r="D442" s="586" t="s">
        <v>521</v>
      </c>
      <c r="E442" s="608" t="s">
        <v>959</v>
      </c>
      <c r="F442" s="588"/>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90"/>
      <c r="AH442" s="2917"/>
      <c r="AI442" s="2920"/>
      <c r="AJ442" s="2923"/>
      <c r="AK442" s="2924"/>
    </row>
    <row r="443" spans="1:40" ht="13.5" customHeight="1">
      <c r="B443" s="2841" t="s">
        <v>938</v>
      </c>
      <c r="C443" s="2930" t="s">
        <v>939</v>
      </c>
      <c r="D443" s="591" t="str">
        <f>E$8</f>
        <v>〇〇</v>
      </c>
      <c r="E443" s="592"/>
      <c r="F443" s="593"/>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5"/>
      <c r="AH443" s="596">
        <f>COUNTA(F$96:AG$96)-AI443</f>
        <v>28</v>
      </c>
      <c r="AI443" s="597">
        <f>AM443+AN443</f>
        <v>0</v>
      </c>
      <c r="AJ443" s="598">
        <f>+COUNTIF(F443:AG443,"休")</f>
        <v>0</v>
      </c>
      <c r="AM443" s="586">
        <f>+COUNTIF(F443:AG443,"－")</f>
        <v>0</v>
      </c>
      <c r="AN443" s="586">
        <f t="shared" ref="AN443:AN448" si="355">+COUNTIF(F443:AG443,"外")</f>
        <v>0</v>
      </c>
    </row>
    <row r="444" spans="1:40" ht="13.5" customHeight="1">
      <c r="B444" s="2842"/>
      <c r="C444" s="2931"/>
      <c r="D444" s="599" t="str">
        <f>E$9</f>
        <v>●●</v>
      </c>
      <c r="E444" s="600"/>
      <c r="F444" s="601"/>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3"/>
      <c r="AH444" s="596">
        <f t="shared" ref="AH444:AH448" si="356">COUNTA(F$96:AG$96)-AI444</f>
        <v>28</v>
      </c>
      <c r="AI444" s="542">
        <f t="shared" ref="AI444" si="357">AM444+AN444</f>
        <v>0</v>
      </c>
      <c r="AJ444" s="604">
        <f t="shared" ref="AJ444:AJ447" si="358">+COUNTIF(F444:AG444,"休")</f>
        <v>0</v>
      </c>
      <c r="AM444" s="586">
        <f t="shared" ref="AM444:AM447" si="359">+COUNTIF(F444:AG444,"－")</f>
        <v>0</v>
      </c>
      <c r="AN444" s="586">
        <f t="shared" si="355"/>
        <v>0</v>
      </c>
    </row>
    <row r="445" spans="1:40">
      <c r="B445" s="2842"/>
      <c r="C445" s="2931"/>
      <c r="D445" s="599" t="str">
        <f>E$10</f>
        <v>△△</v>
      </c>
      <c r="E445" s="600"/>
      <c r="F445" s="601"/>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3"/>
      <c r="AH445" s="596">
        <f t="shared" si="356"/>
        <v>28</v>
      </c>
      <c r="AI445" s="542">
        <f>AM445+AN445</f>
        <v>0</v>
      </c>
      <c r="AJ445" s="604">
        <f t="shared" si="358"/>
        <v>0</v>
      </c>
      <c r="AM445" s="586">
        <f t="shared" si="359"/>
        <v>0</v>
      </c>
      <c r="AN445" s="586">
        <f t="shared" si="355"/>
        <v>0</v>
      </c>
    </row>
    <row r="446" spans="1:40">
      <c r="B446" s="2842"/>
      <c r="C446" s="2931"/>
      <c r="D446" s="599" t="str">
        <f>E$11</f>
        <v>■■</v>
      </c>
      <c r="E446" s="600"/>
      <c r="F446" s="601"/>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3"/>
      <c r="AH446" s="596">
        <f t="shared" si="356"/>
        <v>28</v>
      </c>
      <c r="AI446" s="542">
        <f t="shared" ref="AI446:AI448" si="360">AM446+AN446</f>
        <v>0</v>
      </c>
      <c r="AJ446" s="604">
        <f t="shared" si="358"/>
        <v>0</v>
      </c>
      <c r="AM446" s="586">
        <f t="shared" si="359"/>
        <v>0</v>
      </c>
      <c r="AN446" s="586">
        <f t="shared" si="355"/>
        <v>0</v>
      </c>
    </row>
    <row r="447" spans="1:40">
      <c r="B447" s="2842"/>
      <c r="C447" s="2931"/>
      <c r="D447" s="599" t="str">
        <f>E$12</f>
        <v>★★</v>
      </c>
      <c r="E447" s="600"/>
      <c r="F447" s="601"/>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3"/>
      <c r="AH447" s="596">
        <f t="shared" si="356"/>
        <v>28</v>
      </c>
      <c r="AI447" s="542">
        <f t="shared" si="360"/>
        <v>0</v>
      </c>
      <c r="AJ447" s="604">
        <f t="shared" si="358"/>
        <v>0</v>
      </c>
      <c r="AM447" s="586">
        <f t="shared" si="359"/>
        <v>0</v>
      </c>
      <c r="AN447" s="586">
        <f t="shared" si="355"/>
        <v>0</v>
      </c>
    </row>
    <row r="448" spans="1:40">
      <c r="B448" s="2843"/>
      <c r="C448" s="2932"/>
      <c r="D448" s="611"/>
      <c r="E448" s="518"/>
      <c r="F448" s="605"/>
      <c r="G448" s="606"/>
      <c r="H448" s="606"/>
      <c r="I448" s="606"/>
      <c r="J448" s="606"/>
      <c r="K448" s="606"/>
      <c r="L448" s="606"/>
      <c r="M448" s="606"/>
      <c r="N448" s="606"/>
      <c r="O448" s="606"/>
      <c r="P448" s="606"/>
      <c r="Q448" s="606"/>
      <c r="R448" s="606"/>
      <c r="S448" s="606"/>
      <c r="T448" s="606"/>
      <c r="U448" s="606"/>
      <c r="V448" s="606"/>
      <c r="W448" s="606"/>
      <c r="X448" s="606"/>
      <c r="Y448" s="606"/>
      <c r="Z448" s="606"/>
      <c r="AA448" s="606"/>
      <c r="AB448" s="606"/>
      <c r="AC448" s="606"/>
      <c r="AD448" s="606"/>
      <c r="AE448" s="606"/>
      <c r="AF448" s="606"/>
      <c r="AG448" s="607"/>
      <c r="AH448" s="596">
        <f t="shared" si="356"/>
        <v>28</v>
      </c>
      <c r="AI448" s="597">
        <f t="shared" si="360"/>
        <v>0</v>
      </c>
      <c r="AJ448" s="598">
        <f>+COUNTIF(F448:AG448,"休")</f>
        <v>0</v>
      </c>
      <c r="AM448" s="586">
        <f>+COUNTIF(F448:AG448,"－")</f>
        <v>0</v>
      </c>
      <c r="AN448" s="586">
        <f t="shared" si="355"/>
        <v>0</v>
      </c>
    </row>
    <row r="449" spans="2:40" ht="24.75" customHeight="1">
      <c r="B449" s="2841" t="s">
        <v>949</v>
      </c>
      <c r="C449" s="2930" t="s">
        <v>950</v>
      </c>
      <c r="D449" s="586" t="s">
        <v>521</v>
      </c>
      <c r="E449" s="608" t="s">
        <v>959</v>
      </c>
      <c r="F449" s="588"/>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90"/>
      <c r="AH449" s="609"/>
      <c r="AI449" s="586"/>
      <c r="AJ449" s="610"/>
    </row>
    <row r="450" spans="2:40" ht="13.5" customHeight="1">
      <c r="B450" s="2842"/>
      <c r="C450" s="2931"/>
      <c r="D450" s="611" t="str">
        <f>E$14</f>
        <v>〇〇</v>
      </c>
      <c r="E450" s="518"/>
      <c r="F450" s="593"/>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5"/>
      <c r="AH450" s="596">
        <f t="shared" ref="AH450:AH453" si="361">COUNTA(F$96:AG$96)-AI450</f>
        <v>28</v>
      </c>
      <c r="AI450" s="597">
        <f t="shared" ref="AI450:AI453" si="362">AM450+AN450</f>
        <v>0</v>
      </c>
      <c r="AJ450" s="598">
        <f>+COUNTIF(F450:AG450,"休")</f>
        <v>0</v>
      </c>
      <c r="AM450" s="586">
        <f>+COUNTIF(F450:AG450,"－")</f>
        <v>0</v>
      </c>
      <c r="AN450" s="586">
        <f>+COUNTIF(F450:AG450,"外")</f>
        <v>0</v>
      </c>
    </row>
    <row r="451" spans="2:40">
      <c r="B451" s="2842"/>
      <c r="C451" s="2931"/>
      <c r="D451" s="599" t="str">
        <f>E$15</f>
        <v>●●</v>
      </c>
      <c r="E451" s="600"/>
      <c r="F451" s="601"/>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3"/>
      <c r="AH451" s="596">
        <f t="shared" si="361"/>
        <v>28</v>
      </c>
      <c r="AI451" s="542">
        <f t="shared" si="362"/>
        <v>0</v>
      </c>
      <c r="AJ451" s="604">
        <f t="shared" ref="AJ451:AJ453" si="363">+COUNTIF(F451:AG451,"休")</f>
        <v>0</v>
      </c>
      <c r="AM451" s="586">
        <f t="shared" ref="AM451:AM453" si="364">+COUNTIF(F451:AG451,"－")</f>
        <v>0</v>
      </c>
      <c r="AN451" s="586">
        <f>+COUNTIF(F451:AG451,"外")</f>
        <v>0</v>
      </c>
    </row>
    <row r="452" spans="2:40">
      <c r="B452" s="2842"/>
      <c r="C452" s="2931"/>
      <c r="D452" s="599">
        <f>E$16</f>
        <v>0</v>
      </c>
      <c r="E452" s="600"/>
      <c r="F452" s="601"/>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3"/>
      <c r="AH452" s="596">
        <f t="shared" si="361"/>
        <v>28</v>
      </c>
      <c r="AI452" s="542">
        <f t="shared" si="362"/>
        <v>0</v>
      </c>
      <c r="AJ452" s="604">
        <f t="shared" si="363"/>
        <v>0</v>
      </c>
      <c r="AM452" s="586">
        <f t="shared" si="364"/>
        <v>0</v>
      </c>
      <c r="AN452" s="586">
        <f>+COUNTIF(F452:AG452,"外")</f>
        <v>0</v>
      </c>
    </row>
    <row r="453" spans="2:40">
      <c r="B453" s="2842"/>
      <c r="C453" s="2932"/>
      <c r="D453" s="611">
        <f>E$17</f>
        <v>0</v>
      </c>
      <c r="E453" s="518"/>
      <c r="F453" s="601"/>
      <c r="G453" s="612"/>
      <c r="H453" s="612"/>
      <c r="I453" s="612"/>
      <c r="J453" s="612"/>
      <c r="K453" s="612"/>
      <c r="L453" s="612"/>
      <c r="M453" s="612"/>
      <c r="N453" s="612"/>
      <c r="O453" s="612"/>
      <c r="P453" s="612"/>
      <c r="Q453" s="612"/>
      <c r="R453" s="612"/>
      <c r="S453" s="612"/>
      <c r="T453" s="612"/>
      <c r="U453" s="612"/>
      <c r="V453" s="612"/>
      <c r="W453" s="612"/>
      <c r="X453" s="612"/>
      <c r="Y453" s="612"/>
      <c r="Z453" s="612"/>
      <c r="AA453" s="612"/>
      <c r="AB453" s="612"/>
      <c r="AC453" s="612"/>
      <c r="AD453" s="612"/>
      <c r="AE453" s="612"/>
      <c r="AF453" s="612"/>
      <c r="AG453" s="595"/>
      <c r="AH453" s="596">
        <f t="shared" si="361"/>
        <v>28</v>
      </c>
      <c r="AI453" s="580">
        <f t="shared" si="362"/>
        <v>0</v>
      </c>
      <c r="AJ453" s="598">
        <f t="shared" si="363"/>
        <v>0</v>
      </c>
      <c r="AM453" s="586">
        <f t="shared" si="364"/>
        <v>0</v>
      </c>
      <c r="AN453" s="586">
        <f>+COUNTIF(F453:AG453,"外")</f>
        <v>0</v>
      </c>
    </row>
    <row r="454" spans="2:40" ht="24.75" customHeight="1">
      <c r="B454" s="2842"/>
      <c r="C454" s="2930" t="s">
        <v>953</v>
      </c>
      <c r="D454" s="586" t="s">
        <v>521</v>
      </c>
      <c r="E454" s="608" t="s">
        <v>959</v>
      </c>
      <c r="F454" s="588"/>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90"/>
      <c r="AH454" s="609"/>
      <c r="AI454" s="586"/>
      <c r="AJ454" s="610"/>
    </row>
    <row r="455" spans="2:40">
      <c r="B455" s="2842"/>
      <c r="C455" s="2931"/>
      <c r="D455" s="591" t="str">
        <f>E$18</f>
        <v>●●</v>
      </c>
      <c r="E455" s="592"/>
      <c r="F455" s="593"/>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613"/>
      <c r="AH455" s="596">
        <f t="shared" ref="AH455:AH458" si="365">COUNTA(F$96:AG$96)-AI455</f>
        <v>28</v>
      </c>
      <c r="AI455" s="614">
        <f t="shared" ref="AI455:AI458" si="366">AM455+AN455</f>
        <v>0</v>
      </c>
      <c r="AJ455" s="615">
        <f>+COUNTIF(F455:AG455,"休")</f>
        <v>0</v>
      </c>
      <c r="AM455" s="586">
        <f>+COUNTIF(F455:AG455,"－")</f>
        <v>0</v>
      </c>
      <c r="AN455" s="586">
        <f>+COUNTIF(F455:AG455,"外")</f>
        <v>0</v>
      </c>
    </row>
    <row r="456" spans="2:40">
      <c r="B456" s="2842"/>
      <c r="C456" s="2931"/>
      <c r="D456" s="599">
        <f>E$19</f>
        <v>0</v>
      </c>
      <c r="E456" s="600"/>
      <c r="F456" s="601"/>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3"/>
      <c r="AH456" s="596">
        <f t="shared" si="365"/>
        <v>28</v>
      </c>
      <c r="AI456" s="542">
        <f t="shared" si="366"/>
        <v>0</v>
      </c>
      <c r="AJ456" s="604">
        <f t="shared" ref="AJ456:AJ458" si="367">+COUNTIF(F456:AG456,"休")</f>
        <v>0</v>
      </c>
      <c r="AM456" s="586">
        <f t="shared" ref="AM456:AM458" si="368">+COUNTIF(F456:AG456,"－")</f>
        <v>0</v>
      </c>
      <c r="AN456" s="586">
        <f>+COUNTIF(F456:AG456,"外")</f>
        <v>0</v>
      </c>
    </row>
    <row r="457" spans="2:40">
      <c r="B457" s="2842"/>
      <c r="C457" s="2931"/>
      <c r="D457" s="599">
        <f>E$20</f>
        <v>0</v>
      </c>
      <c r="E457" s="600"/>
      <c r="F457" s="601"/>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3"/>
      <c r="AH457" s="596">
        <f t="shared" si="365"/>
        <v>28</v>
      </c>
      <c r="AI457" s="542">
        <f t="shared" si="366"/>
        <v>0</v>
      </c>
      <c r="AJ457" s="604">
        <f t="shared" si="367"/>
        <v>0</v>
      </c>
      <c r="AM457" s="586">
        <f t="shared" si="368"/>
        <v>0</v>
      </c>
      <c r="AN457" s="586">
        <f>+COUNTIF(F457:AG457,"外")</f>
        <v>0</v>
      </c>
    </row>
    <row r="458" spans="2:40">
      <c r="B458" s="2843"/>
      <c r="C458" s="2932"/>
      <c r="D458" s="616">
        <f>E$21</f>
        <v>0</v>
      </c>
      <c r="E458" s="626"/>
      <c r="F458" s="618"/>
      <c r="G458" s="619"/>
      <c r="H458" s="619"/>
      <c r="I458" s="619"/>
      <c r="J458" s="619"/>
      <c r="K458" s="619"/>
      <c r="L458" s="619"/>
      <c r="M458" s="619"/>
      <c r="N458" s="619"/>
      <c r="O458" s="619"/>
      <c r="P458" s="619"/>
      <c r="Q458" s="619"/>
      <c r="R458" s="619"/>
      <c r="S458" s="619"/>
      <c r="T458" s="619"/>
      <c r="U458" s="619"/>
      <c r="V458" s="619"/>
      <c r="W458" s="619"/>
      <c r="X458" s="619"/>
      <c r="Y458" s="619"/>
      <c r="Z458" s="619"/>
      <c r="AA458" s="619"/>
      <c r="AB458" s="619"/>
      <c r="AC458" s="619"/>
      <c r="AD458" s="619"/>
      <c r="AE458" s="619"/>
      <c r="AF458" s="619"/>
      <c r="AG458" s="620"/>
      <c r="AH458" s="621">
        <f t="shared" si="365"/>
        <v>28</v>
      </c>
      <c r="AI458" s="617">
        <f t="shared" si="366"/>
        <v>0</v>
      </c>
      <c r="AJ458" s="622">
        <f t="shared" si="367"/>
        <v>0</v>
      </c>
      <c r="AM458" s="586">
        <f t="shared" si="368"/>
        <v>0</v>
      </c>
      <c r="AN458" s="586">
        <f>+COUNTIF(F458:AG458,"外")</f>
        <v>0</v>
      </c>
    </row>
    <row r="459" spans="2:40">
      <c r="F459" s="533"/>
      <c r="G459" s="533"/>
      <c r="H459" s="533"/>
      <c r="I459" s="533"/>
      <c r="J459" s="533"/>
      <c r="K459" s="533"/>
      <c r="L459" s="533"/>
      <c r="M459" s="533"/>
      <c r="N459" s="533"/>
      <c r="O459" s="533"/>
      <c r="P459" s="533"/>
      <c r="Q459" s="533"/>
      <c r="R459" s="533"/>
      <c r="S459" s="533"/>
      <c r="T459" s="533"/>
      <c r="U459" s="533"/>
      <c r="V459" s="533"/>
      <c r="W459" s="533"/>
      <c r="X459" s="533"/>
      <c r="Y459" s="533"/>
      <c r="Z459" s="533"/>
      <c r="AA459" s="533"/>
      <c r="AB459" s="533"/>
      <c r="AC459" s="533"/>
      <c r="AD459" s="533"/>
      <c r="AE459" s="533"/>
      <c r="AF459" s="533"/>
      <c r="AG459" s="533"/>
    </row>
    <row r="460" spans="2:40" ht="13.5" customHeight="1">
      <c r="B460" s="573"/>
      <c r="C460" s="574"/>
      <c r="D460" s="575"/>
      <c r="E460" s="519" t="s">
        <v>910</v>
      </c>
      <c r="F460" s="520">
        <f>+AG440+1</f>
        <v>44939</v>
      </c>
      <c r="G460" s="521">
        <f>+F460+1</f>
        <v>44940</v>
      </c>
      <c r="H460" s="521">
        <f t="shared" ref="H460:Y460" si="369">+G460+1</f>
        <v>44941</v>
      </c>
      <c r="I460" s="521">
        <f t="shared" si="369"/>
        <v>44942</v>
      </c>
      <c r="J460" s="521">
        <f t="shared" si="369"/>
        <v>44943</v>
      </c>
      <c r="K460" s="521">
        <f t="shared" si="369"/>
        <v>44944</v>
      </c>
      <c r="L460" s="521">
        <f t="shared" si="369"/>
        <v>44945</v>
      </c>
      <c r="M460" s="521">
        <f t="shared" si="369"/>
        <v>44946</v>
      </c>
      <c r="N460" s="521">
        <f t="shared" si="369"/>
        <v>44947</v>
      </c>
      <c r="O460" s="521">
        <f t="shared" si="369"/>
        <v>44948</v>
      </c>
      <c r="P460" s="521">
        <f t="shared" si="369"/>
        <v>44949</v>
      </c>
      <c r="Q460" s="521">
        <f t="shared" si="369"/>
        <v>44950</v>
      </c>
      <c r="R460" s="521">
        <f t="shared" si="369"/>
        <v>44951</v>
      </c>
      <c r="S460" s="521">
        <f t="shared" si="369"/>
        <v>44952</v>
      </c>
      <c r="T460" s="521">
        <f t="shared" si="369"/>
        <v>44953</v>
      </c>
      <c r="U460" s="521">
        <f t="shared" si="369"/>
        <v>44954</v>
      </c>
      <c r="V460" s="521">
        <f t="shared" si="369"/>
        <v>44955</v>
      </c>
      <c r="W460" s="521">
        <f t="shared" si="369"/>
        <v>44956</v>
      </c>
      <c r="X460" s="521">
        <f t="shared" si="369"/>
        <v>44957</v>
      </c>
      <c r="Y460" s="521">
        <f t="shared" si="369"/>
        <v>44958</v>
      </c>
      <c r="Z460" s="521">
        <f>+Y460+1</f>
        <v>44959</v>
      </c>
      <c r="AA460" s="521">
        <f t="shared" ref="AA460:AC460" si="370">+Z460+1</f>
        <v>44960</v>
      </c>
      <c r="AB460" s="521">
        <f t="shared" si="370"/>
        <v>44961</v>
      </c>
      <c r="AC460" s="521">
        <f t="shared" si="370"/>
        <v>44962</v>
      </c>
      <c r="AD460" s="521">
        <f>+AC460+1</f>
        <v>44963</v>
      </c>
      <c r="AE460" s="521">
        <f t="shared" ref="AE460" si="371">+AD460+1</f>
        <v>44964</v>
      </c>
      <c r="AF460" s="521">
        <f>+AE460+1</f>
        <v>44965</v>
      </c>
      <c r="AG460" s="576">
        <f t="shared" ref="AG460" si="372">+AF460+1</f>
        <v>44966</v>
      </c>
      <c r="AH460" s="2915" t="s">
        <v>955</v>
      </c>
      <c r="AI460" s="2918" t="s">
        <v>956</v>
      </c>
      <c r="AJ460" s="2921" t="s">
        <v>931</v>
      </c>
      <c r="AK460" s="2924"/>
      <c r="AM460" s="2925" t="s">
        <v>1004</v>
      </c>
      <c r="AN460" s="2925" t="s">
        <v>958</v>
      </c>
    </row>
    <row r="461" spans="2:40">
      <c r="B461" s="577"/>
      <c r="C461" s="578"/>
      <c r="D461" s="579"/>
      <c r="E461" s="542" t="s">
        <v>911</v>
      </c>
      <c r="F461" s="543" t="str">
        <f>TEXT(WEEKDAY(+F460),"aaa")</f>
        <v>金</v>
      </c>
      <c r="G461" s="544" t="str">
        <f t="shared" ref="G461:AG461" si="373">TEXT(WEEKDAY(+G460),"aaa")</f>
        <v>土</v>
      </c>
      <c r="H461" s="544" t="str">
        <f t="shared" si="373"/>
        <v>日</v>
      </c>
      <c r="I461" s="544" t="str">
        <f t="shared" si="373"/>
        <v>月</v>
      </c>
      <c r="J461" s="544" t="str">
        <f t="shared" si="373"/>
        <v>火</v>
      </c>
      <c r="K461" s="544" t="str">
        <f t="shared" si="373"/>
        <v>水</v>
      </c>
      <c r="L461" s="544" t="str">
        <f t="shared" si="373"/>
        <v>木</v>
      </c>
      <c r="M461" s="544" t="str">
        <f t="shared" si="373"/>
        <v>金</v>
      </c>
      <c r="N461" s="544" t="str">
        <f t="shared" si="373"/>
        <v>土</v>
      </c>
      <c r="O461" s="544" t="str">
        <f t="shared" si="373"/>
        <v>日</v>
      </c>
      <c r="P461" s="544" t="str">
        <f t="shared" si="373"/>
        <v>月</v>
      </c>
      <c r="Q461" s="544" t="str">
        <f t="shared" si="373"/>
        <v>火</v>
      </c>
      <c r="R461" s="544" t="str">
        <f t="shared" si="373"/>
        <v>水</v>
      </c>
      <c r="S461" s="544" t="str">
        <f t="shared" si="373"/>
        <v>木</v>
      </c>
      <c r="T461" s="544" t="str">
        <f t="shared" si="373"/>
        <v>金</v>
      </c>
      <c r="U461" s="544" t="str">
        <f t="shared" si="373"/>
        <v>土</v>
      </c>
      <c r="V461" s="544" t="str">
        <f t="shared" si="373"/>
        <v>日</v>
      </c>
      <c r="W461" s="544" t="str">
        <f t="shared" si="373"/>
        <v>月</v>
      </c>
      <c r="X461" s="544" t="str">
        <f t="shared" si="373"/>
        <v>火</v>
      </c>
      <c r="Y461" s="544" t="str">
        <f t="shared" si="373"/>
        <v>水</v>
      </c>
      <c r="Z461" s="544" t="str">
        <f t="shared" si="373"/>
        <v>木</v>
      </c>
      <c r="AA461" s="544" t="str">
        <f t="shared" si="373"/>
        <v>金</v>
      </c>
      <c r="AB461" s="544" t="str">
        <f t="shared" si="373"/>
        <v>土</v>
      </c>
      <c r="AC461" s="544" t="str">
        <f t="shared" si="373"/>
        <v>日</v>
      </c>
      <c r="AD461" s="544" t="str">
        <f t="shared" si="373"/>
        <v>月</v>
      </c>
      <c r="AE461" s="544" t="str">
        <f t="shared" si="373"/>
        <v>火</v>
      </c>
      <c r="AF461" s="544" t="str">
        <f t="shared" si="373"/>
        <v>水</v>
      </c>
      <c r="AG461" s="632" t="str">
        <f t="shared" si="373"/>
        <v>木</v>
      </c>
      <c r="AH461" s="2916"/>
      <c r="AI461" s="2919"/>
      <c r="AJ461" s="2922"/>
      <c r="AK461" s="2924"/>
      <c r="AM461" s="2925"/>
      <c r="AN461" s="2925"/>
    </row>
    <row r="462" spans="2:40" ht="24.75" customHeight="1">
      <c r="B462" s="584" t="s">
        <v>929</v>
      </c>
      <c r="C462" s="585" t="s">
        <v>930</v>
      </c>
      <c r="D462" s="586" t="s">
        <v>521</v>
      </c>
      <c r="E462" s="608" t="s">
        <v>959</v>
      </c>
      <c r="F462" s="588"/>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90"/>
      <c r="AH462" s="2917"/>
      <c r="AI462" s="2920"/>
      <c r="AJ462" s="2923"/>
      <c r="AK462" s="2924"/>
    </row>
    <row r="463" spans="2:40" ht="13.5" customHeight="1">
      <c r="B463" s="2841" t="s">
        <v>938</v>
      </c>
      <c r="C463" s="2930" t="s">
        <v>939</v>
      </c>
      <c r="D463" s="591" t="str">
        <f>E$8</f>
        <v>〇〇</v>
      </c>
      <c r="E463" s="592"/>
      <c r="F463" s="593"/>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5"/>
      <c r="AH463" s="596">
        <f>COUNTA(F$116:AG$116)-AI463</f>
        <v>28</v>
      </c>
      <c r="AI463" s="597">
        <f>AM463+AN463</f>
        <v>0</v>
      </c>
      <c r="AJ463" s="598">
        <f>+COUNTIF(F463:AG463,"休")</f>
        <v>0</v>
      </c>
      <c r="AM463" s="586">
        <f>+COUNTIF(F463:AG463,"－")</f>
        <v>0</v>
      </c>
      <c r="AN463" s="586">
        <f t="shared" ref="AN463:AN468" si="374">+COUNTIF(F463:AG463,"外")</f>
        <v>0</v>
      </c>
    </row>
    <row r="464" spans="2:40" ht="13.5" customHeight="1">
      <c r="B464" s="2842"/>
      <c r="C464" s="2931"/>
      <c r="D464" s="599" t="str">
        <f>E$9</f>
        <v>●●</v>
      </c>
      <c r="E464" s="600"/>
      <c r="F464" s="601"/>
      <c r="G464" s="602"/>
      <c r="H464" s="602"/>
      <c r="I464" s="602"/>
      <c r="J464" s="602"/>
      <c r="K464" s="602"/>
      <c r="L464" s="602"/>
      <c r="M464" s="602"/>
      <c r="N464" s="602"/>
      <c r="O464" s="602"/>
      <c r="P464" s="602"/>
      <c r="Q464" s="602"/>
      <c r="R464" s="602"/>
      <c r="S464" s="602"/>
      <c r="T464" s="602"/>
      <c r="U464" s="602"/>
      <c r="V464" s="602"/>
      <c r="W464" s="602"/>
      <c r="X464" s="602"/>
      <c r="Y464" s="602"/>
      <c r="Z464" s="602"/>
      <c r="AA464" s="602"/>
      <c r="AB464" s="602"/>
      <c r="AC464" s="602"/>
      <c r="AD464" s="602"/>
      <c r="AE464" s="602"/>
      <c r="AF464" s="602"/>
      <c r="AG464" s="603"/>
      <c r="AH464" s="596">
        <f t="shared" ref="AH464:AH468" si="375">COUNTA(F$116:AG$116)-AI464</f>
        <v>28</v>
      </c>
      <c r="AI464" s="542">
        <f t="shared" ref="AI464" si="376">AM464+AN464</f>
        <v>0</v>
      </c>
      <c r="AJ464" s="604">
        <f t="shared" ref="AJ464:AJ467" si="377">+COUNTIF(F464:AG464,"休")</f>
        <v>0</v>
      </c>
      <c r="AM464" s="586">
        <f t="shared" ref="AM464:AM467" si="378">+COUNTIF(F464:AG464,"－")</f>
        <v>0</v>
      </c>
      <c r="AN464" s="586">
        <f t="shared" si="374"/>
        <v>0</v>
      </c>
    </row>
    <row r="465" spans="2:40">
      <c r="B465" s="2842"/>
      <c r="C465" s="2931"/>
      <c r="D465" s="599" t="str">
        <f>E$10</f>
        <v>△△</v>
      </c>
      <c r="E465" s="600"/>
      <c r="F465" s="601"/>
      <c r="G465" s="602"/>
      <c r="H465" s="602"/>
      <c r="I465" s="602"/>
      <c r="J465" s="602"/>
      <c r="K465" s="602"/>
      <c r="L465" s="602"/>
      <c r="M465" s="602"/>
      <c r="N465" s="602"/>
      <c r="O465" s="602"/>
      <c r="P465" s="602"/>
      <c r="Q465" s="602"/>
      <c r="R465" s="602"/>
      <c r="S465" s="602"/>
      <c r="T465" s="602"/>
      <c r="U465" s="602"/>
      <c r="V465" s="602"/>
      <c r="W465" s="602"/>
      <c r="X465" s="602"/>
      <c r="Y465" s="602"/>
      <c r="Z465" s="602"/>
      <c r="AA465" s="602"/>
      <c r="AB465" s="602"/>
      <c r="AC465" s="602"/>
      <c r="AD465" s="602"/>
      <c r="AE465" s="602"/>
      <c r="AF465" s="602"/>
      <c r="AG465" s="603"/>
      <c r="AH465" s="596">
        <f t="shared" si="375"/>
        <v>28</v>
      </c>
      <c r="AI465" s="542">
        <f>AM465+AN465</f>
        <v>0</v>
      </c>
      <c r="AJ465" s="604">
        <f t="shared" si="377"/>
        <v>0</v>
      </c>
      <c r="AM465" s="586">
        <f t="shared" si="378"/>
        <v>0</v>
      </c>
      <c r="AN465" s="586">
        <f t="shared" si="374"/>
        <v>0</v>
      </c>
    </row>
    <row r="466" spans="2:40">
      <c r="B466" s="2842"/>
      <c r="C466" s="2931"/>
      <c r="D466" s="599" t="str">
        <f>E$11</f>
        <v>■■</v>
      </c>
      <c r="E466" s="600"/>
      <c r="F466" s="601"/>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3"/>
      <c r="AH466" s="596">
        <f t="shared" si="375"/>
        <v>28</v>
      </c>
      <c r="AI466" s="542">
        <f t="shared" ref="AI466:AI468" si="379">AM466+AN466</f>
        <v>0</v>
      </c>
      <c r="AJ466" s="604">
        <f t="shared" si="377"/>
        <v>0</v>
      </c>
      <c r="AM466" s="586">
        <f t="shared" si="378"/>
        <v>0</v>
      </c>
      <c r="AN466" s="586">
        <f t="shared" si="374"/>
        <v>0</v>
      </c>
    </row>
    <row r="467" spans="2:40">
      <c r="B467" s="2842"/>
      <c r="C467" s="2931"/>
      <c r="D467" s="599" t="str">
        <f>E$12</f>
        <v>★★</v>
      </c>
      <c r="E467" s="600"/>
      <c r="F467" s="601"/>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3"/>
      <c r="AH467" s="596">
        <f t="shared" si="375"/>
        <v>28</v>
      </c>
      <c r="AI467" s="542">
        <f t="shared" si="379"/>
        <v>0</v>
      </c>
      <c r="AJ467" s="604">
        <f t="shared" si="377"/>
        <v>0</v>
      </c>
      <c r="AM467" s="586">
        <f t="shared" si="378"/>
        <v>0</v>
      </c>
      <c r="AN467" s="586">
        <f t="shared" si="374"/>
        <v>0</v>
      </c>
    </row>
    <row r="468" spans="2:40">
      <c r="B468" s="2843"/>
      <c r="C468" s="2932"/>
      <c r="D468" s="611"/>
      <c r="E468" s="518"/>
      <c r="F468" s="605"/>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7"/>
      <c r="AH468" s="596">
        <f t="shared" si="375"/>
        <v>28</v>
      </c>
      <c r="AI468" s="597">
        <f t="shared" si="379"/>
        <v>0</v>
      </c>
      <c r="AJ468" s="598">
        <f>+COUNTIF(F468:AG468,"休")</f>
        <v>0</v>
      </c>
      <c r="AM468" s="586">
        <f>+COUNTIF(F468:AG468,"－")</f>
        <v>0</v>
      </c>
      <c r="AN468" s="586">
        <f t="shared" si="374"/>
        <v>0</v>
      </c>
    </row>
    <row r="469" spans="2:40" ht="24.75" customHeight="1">
      <c r="B469" s="2841" t="s">
        <v>949</v>
      </c>
      <c r="C469" s="2930" t="s">
        <v>950</v>
      </c>
      <c r="D469" s="586" t="s">
        <v>521</v>
      </c>
      <c r="E469" s="608" t="s">
        <v>959</v>
      </c>
      <c r="F469" s="588"/>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90"/>
      <c r="AH469" s="609"/>
      <c r="AI469" s="586"/>
      <c r="AJ469" s="610"/>
    </row>
    <row r="470" spans="2:40" ht="13.5" customHeight="1">
      <c r="B470" s="2842"/>
      <c r="C470" s="2931"/>
      <c r="D470" s="611" t="str">
        <f>E$14</f>
        <v>〇〇</v>
      </c>
      <c r="E470" s="518"/>
      <c r="F470" s="593"/>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5"/>
      <c r="AH470" s="596">
        <f t="shared" ref="AH470:AH473" si="380">COUNTA(F$116:AG$116)-AI470</f>
        <v>28</v>
      </c>
      <c r="AI470" s="597">
        <f t="shared" ref="AI470:AI473" si="381">AM470+AN470</f>
        <v>0</v>
      </c>
      <c r="AJ470" s="598">
        <f>+COUNTIF(F470:AG470,"休")</f>
        <v>0</v>
      </c>
      <c r="AM470" s="586">
        <f>+COUNTIF(F470:AG470,"－")</f>
        <v>0</v>
      </c>
      <c r="AN470" s="586">
        <f>+COUNTIF(F470:AG470,"外")</f>
        <v>0</v>
      </c>
    </row>
    <row r="471" spans="2:40">
      <c r="B471" s="2842"/>
      <c r="C471" s="2931"/>
      <c r="D471" s="599" t="str">
        <f>E$15</f>
        <v>●●</v>
      </c>
      <c r="E471" s="600"/>
      <c r="F471" s="601"/>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3"/>
      <c r="AH471" s="596">
        <f t="shared" si="380"/>
        <v>28</v>
      </c>
      <c r="AI471" s="542">
        <f t="shared" si="381"/>
        <v>0</v>
      </c>
      <c r="AJ471" s="604">
        <f t="shared" ref="AJ471:AJ473" si="382">+COUNTIF(F471:AG471,"休")</f>
        <v>0</v>
      </c>
      <c r="AM471" s="586">
        <f t="shared" ref="AM471:AM473" si="383">+COUNTIF(F471:AG471,"－")</f>
        <v>0</v>
      </c>
      <c r="AN471" s="586">
        <f>+COUNTIF(F471:AG471,"外")</f>
        <v>0</v>
      </c>
    </row>
    <row r="472" spans="2:40">
      <c r="B472" s="2842"/>
      <c r="C472" s="2931"/>
      <c r="D472" s="599">
        <f>E$16</f>
        <v>0</v>
      </c>
      <c r="E472" s="600"/>
      <c r="F472" s="601"/>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3"/>
      <c r="AH472" s="596">
        <f t="shared" si="380"/>
        <v>28</v>
      </c>
      <c r="AI472" s="542">
        <f t="shared" si="381"/>
        <v>0</v>
      </c>
      <c r="AJ472" s="604">
        <f t="shared" si="382"/>
        <v>0</v>
      </c>
      <c r="AM472" s="586">
        <f t="shared" si="383"/>
        <v>0</v>
      </c>
      <c r="AN472" s="586">
        <f>+COUNTIF(F472:AG472,"外")</f>
        <v>0</v>
      </c>
    </row>
    <row r="473" spans="2:40">
      <c r="B473" s="2842"/>
      <c r="C473" s="2932"/>
      <c r="D473" s="611">
        <f>E$17</f>
        <v>0</v>
      </c>
      <c r="E473" s="518"/>
      <c r="F473" s="601"/>
      <c r="G473" s="612"/>
      <c r="H473" s="612"/>
      <c r="I473" s="612"/>
      <c r="J473" s="612"/>
      <c r="K473" s="612"/>
      <c r="L473" s="612"/>
      <c r="M473" s="612"/>
      <c r="N473" s="612"/>
      <c r="O473" s="612"/>
      <c r="P473" s="612"/>
      <c r="Q473" s="612"/>
      <c r="R473" s="612"/>
      <c r="S473" s="612"/>
      <c r="T473" s="612"/>
      <c r="U473" s="612"/>
      <c r="V473" s="612"/>
      <c r="W473" s="612"/>
      <c r="X473" s="612"/>
      <c r="Y473" s="612"/>
      <c r="Z473" s="612"/>
      <c r="AA473" s="612"/>
      <c r="AB473" s="612"/>
      <c r="AC473" s="612"/>
      <c r="AD473" s="612"/>
      <c r="AE473" s="612"/>
      <c r="AF473" s="612"/>
      <c r="AG473" s="595"/>
      <c r="AH473" s="596">
        <f t="shared" si="380"/>
        <v>28</v>
      </c>
      <c r="AI473" s="580">
        <f t="shared" si="381"/>
        <v>0</v>
      </c>
      <c r="AJ473" s="598">
        <f t="shared" si="382"/>
        <v>0</v>
      </c>
      <c r="AM473" s="586">
        <f t="shared" si="383"/>
        <v>0</v>
      </c>
      <c r="AN473" s="586">
        <f>+COUNTIF(F473:AG473,"外")</f>
        <v>0</v>
      </c>
    </row>
    <row r="474" spans="2:40" ht="24.75" customHeight="1">
      <c r="B474" s="2842"/>
      <c r="C474" s="2930" t="s">
        <v>953</v>
      </c>
      <c r="D474" s="586" t="s">
        <v>521</v>
      </c>
      <c r="E474" s="608" t="s">
        <v>959</v>
      </c>
      <c r="F474" s="588"/>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90"/>
      <c r="AH474" s="609"/>
      <c r="AI474" s="586"/>
      <c r="AJ474" s="610"/>
    </row>
    <row r="475" spans="2:40">
      <c r="B475" s="2842"/>
      <c r="C475" s="2931"/>
      <c r="D475" s="591" t="str">
        <f>E$18</f>
        <v>●●</v>
      </c>
      <c r="E475" s="592"/>
      <c r="F475" s="593"/>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613"/>
      <c r="AH475" s="596">
        <f t="shared" ref="AH475:AH478" si="384">COUNTA(F$116:AG$116)-AI475</f>
        <v>28</v>
      </c>
      <c r="AI475" s="614">
        <f t="shared" ref="AI475:AI478" si="385">AM475+AN475</f>
        <v>0</v>
      </c>
      <c r="AJ475" s="615">
        <f>+COUNTIF(F475:AG475,"休")</f>
        <v>0</v>
      </c>
      <c r="AM475" s="586">
        <f>+COUNTIF(F475:AG475,"－")</f>
        <v>0</v>
      </c>
      <c r="AN475" s="586">
        <f>+COUNTIF(F475:AG475,"外")</f>
        <v>0</v>
      </c>
    </row>
    <row r="476" spans="2:40">
      <c r="B476" s="2842"/>
      <c r="C476" s="2931"/>
      <c r="D476" s="599">
        <f>E$19</f>
        <v>0</v>
      </c>
      <c r="E476" s="600"/>
      <c r="F476" s="601"/>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3"/>
      <c r="AH476" s="596">
        <f t="shared" si="384"/>
        <v>28</v>
      </c>
      <c r="AI476" s="542">
        <f t="shared" si="385"/>
        <v>0</v>
      </c>
      <c r="AJ476" s="604">
        <f t="shared" ref="AJ476:AJ478" si="386">+COUNTIF(F476:AG476,"休")</f>
        <v>0</v>
      </c>
      <c r="AM476" s="586">
        <f t="shared" ref="AM476:AM478" si="387">+COUNTIF(F476:AG476,"－")</f>
        <v>0</v>
      </c>
      <c r="AN476" s="586">
        <f>+COUNTIF(F476:AG476,"外")</f>
        <v>0</v>
      </c>
    </row>
    <row r="477" spans="2:40">
      <c r="B477" s="2842"/>
      <c r="C477" s="2931"/>
      <c r="D477" s="599">
        <f>E$20</f>
        <v>0</v>
      </c>
      <c r="E477" s="600"/>
      <c r="F477" s="601"/>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3"/>
      <c r="AH477" s="596">
        <f t="shared" si="384"/>
        <v>28</v>
      </c>
      <c r="AI477" s="542">
        <f t="shared" si="385"/>
        <v>0</v>
      </c>
      <c r="AJ477" s="604">
        <f t="shared" si="386"/>
        <v>0</v>
      </c>
      <c r="AM477" s="586">
        <f t="shared" si="387"/>
        <v>0</v>
      </c>
      <c r="AN477" s="586">
        <f>+COUNTIF(F477:AG477,"外")</f>
        <v>0</v>
      </c>
    </row>
    <row r="478" spans="2:40">
      <c r="B478" s="2843"/>
      <c r="C478" s="2932"/>
      <c r="D478" s="616">
        <f>E$21</f>
        <v>0</v>
      </c>
      <c r="E478" s="626"/>
      <c r="F478" s="618"/>
      <c r="G478" s="619"/>
      <c r="H478" s="619"/>
      <c r="I478" s="619"/>
      <c r="J478" s="619"/>
      <c r="K478" s="619"/>
      <c r="L478" s="619"/>
      <c r="M478" s="619"/>
      <c r="N478" s="619"/>
      <c r="O478" s="619"/>
      <c r="P478" s="619"/>
      <c r="Q478" s="619"/>
      <c r="R478" s="619"/>
      <c r="S478" s="619"/>
      <c r="T478" s="619"/>
      <c r="U478" s="619"/>
      <c r="V478" s="619"/>
      <c r="W478" s="619"/>
      <c r="X478" s="619"/>
      <c r="Y478" s="619"/>
      <c r="Z478" s="619"/>
      <c r="AA478" s="619"/>
      <c r="AB478" s="619"/>
      <c r="AC478" s="619"/>
      <c r="AD478" s="619"/>
      <c r="AE478" s="619"/>
      <c r="AF478" s="619"/>
      <c r="AG478" s="620"/>
      <c r="AH478" s="621">
        <f t="shared" si="384"/>
        <v>28</v>
      </c>
      <c r="AI478" s="617">
        <f t="shared" si="385"/>
        <v>0</v>
      </c>
      <c r="AJ478" s="622">
        <f t="shared" si="386"/>
        <v>0</v>
      </c>
      <c r="AM478" s="586">
        <f t="shared" si="387"/>
        <v>0</v>
      </c>
      <c r="AN478" s="586">
        <f>+COUNTIF(F478:AG478,"外")</f>
        <v>0</v>
      </c>
    </row>
    <row r="479" spans="2:40">
      <c r="F479" s="533"/>
      <c r="G479" s="533"/>
      <c r="H479" s="533"/>
      <c r="I479" s="533"/>
      <c r="J479" s="533"/>
      <c r="K479" s="533"/>
      <c r="L479" s="533"/>
      <c r="M479" s="533"/>
      <c r="N479" s="533"/>
      <c r="O479" s="533"/>
      <c r="P479" s="533"/>
      <c r="Q479" s="533"/>
      <c r="R479" s="533"/>
      <c r="S479" s="533"/>
      <c r="T479" s="533"/>
      <c r="U479" s="533"/>
      <c r="V479" s="533"/>
      <c r="W479" s="533"/>
      <c r="X479" s="533"/>
      <c r="Y479" s="533"/>
      <c r="Z479" s="533"/>
      <c r="AA479" s="533"/>
      <c r="AB479" s="533"/>
      <c r="AC479" s="533"/>
      <c r="AD479" s="533"/>
      <c r="AE479" s="533"/>
      <c r="AF479" s="533"/>
      <c r="AG479" s="533"/>
    </row>
    <row r="480" spans="2:40" ht="13.5" customHeight="1">
      <c r="B480" s="573"/>
      <c r="C480" s="574"/>
      <c r="D480" s="575"/>
      <c r="E480" s="534" t="s">
        <v>910</v>
      </c>
      <c r="F480" s="535">
        <f>+AG460+1</f>
        <v>44967</v>
      </c>
      <c r="G480" s="536">
        <f>+F480+1</f>
        <v>44968</v>
      </c>
      <c r="H480" s="536">
        <f t="shared" ref="H480:Y480" si="388">+G480+1</f>
        <v>44969</v>
      </c>
      <c r="I480" s="536">
        <f t="shared" si="388"/>
        <v>44970</v>
      </c>
      <c r="J480" s="536">
        <f t="shared" si="388"/>
        <v>44971</v>
      </c>
      <c r="K480" s="536">
        <f t="shared" si="388"/>
        <v>44972</v>
      </c>
      <c r="L480" s="536">
        <f t="shared" si="388"/>
        <v>44973</v>
      </c>
      <c r="M480" s="536">
        <f t="shared" si="388"/>
        <v>44974</v>
      </c>
      <c r="N480" s="536">
        <f t="shared" si="388"/>
        <v>44975</v>
      </c>
      <c r="O480" s="536">
        <f t="shared" si="388"/>
        <v>44976</v>
      </c>
      <c r="P480" s="536">
        <f t="shared" si="388"/>
        <v>44977</v>
      </c>
      <c r="Q480" s="536">
        <f t="shared" si="388"/>
        <v>44978</v>
      </c>
      <c r="R480" s="536">
        <f t="shared" si="388"/>
        <v>44979</v>
      </c>
      <c r="S480" s="536">
        <f t="shared" si="388"/>
        <v>44980</v>
      </c>
      <c r="T480" s="536">
        <f t="shared" si="388"/>
        <v>44981</v>
      </c>
      <c r="U480" s="536">
        <f t="shared" si="388"/>
        <v>44982</v>
      </c>
      <c r="V480" s="536">
        <f t="shared" si="388"/>
        <v>44983</v>
      </c>
      <c r="W480" s="536">
        <f t="shared" si="388"/>
        <v>44984</v>
      </c>
      <c r="X480" s="536">
        <f t="shared" si="388"/>
        <v>44985</v>
      </c>
      <c r="Y480" s="536">
        <f t="shared" si="388"/>
        <v>44986</v>
      </c>
      <c r="Z480" s="536">
        <f>+Y480+1</f>
        <v>44987</v>
      </c>
      <c r="AA480" s="536">
        <f t="shared" ref="AA480:AC480" si="389">+Z480+1</f>
        <v>44988</v>
      </c>
      <c r="AB480" s="536">
        <f t="shared" si="389"/>
        <v>44989</v>
      </c>
      <c r="AC480" s="536">
        <f t="shared" si="389"/>
        <v>44990</v>
      </c>
      <c r="AD480" s="536">
        <f>+AC480+1</f>
        <v>44991</v>
      </c>
      <c r="AE480" s="536">
        <f t="shared" ref="AE480" si="390">+AD480+1</f>
        <v>44992</v>
      </c>
      <c r="AF480" s="536">
        <f>+AE480+1</f>
        <v>44993</v>
      </c>
      <c r="AG480" s="623">
        <f t="shared" ref="AG480" si="391">+AF480+1</f>
        <v>44994</v>
      </c>
      <c r="AH480" s="2915" t="s">
        <v>955</v>
      </c>
      <c r="AI480" s="2918" t="s">
        <v>956</v>
      </c>
      <c r="AJ480" s="2921" t="s">
        <v>931</v>
      </c>
      <c r="AK480" s="2924"/>
      <c r="AM480" s="2925" t="s">
        <v>1005</v>
      </c>
      <c r="AN480" s="2925" t="s">
        <v>958</v>
      </c>
    </row>
    <row r="481" spans="2:40">
      <c r="B481" s="577"/>
      <c r="C481" s="578"/>
      <c r="D481" s="579"/>
      <c r="E481" s="538" t="s">
        <v>911</v>
      </c>
      <c r="F481" s="539" t="str">
        <f>TEXT(WEEKDAY(+F480),"aaa")</f>
        <v>金</v>
      </c>
      <c r="G481" s="540" t="str">
        <f t="shared" ref="G481:AG481" si="392">TEXT(WEEKDAY(+G480),"aaa")</f>
        <v>土</v>
      </c>
      <c r="H481" s="540" t="str">
        <f t="shared" si="392"/>
        <v>日</v>
      </c>
      <c r="I481" s="540" t="str">
        <f t="shared" si="392"/>
        <v>月</v>
      </c>
      <c r="J481" s="540" t="str">
        <f t="shared" si="392"/>
        <v>火</v>
      </c>
      <c r="K481" s="540" t="str">
        <f t="shared" si="392"/>
        <v>水</v>
      </c>
      <c r="L481" s="540" t="str">
        <f t="shared" si="392"/>
        <v>木</v>
      </c>
      <c r="M481" s="540" t="str">
        <f t="shared" si="392"/>
        <v>金</v>
      </c>
      <c r="N481" s="540" t="str">
        <f t="shared" si="392"/>
        <v>土</v>
      </c>
      <c r="O481" s="540" t="str">
        <f t="shared" si="392"/>
        <v>日</v>
      </c>
      <c r="P481" s="540" t="str">
        <f t="shared" si="392"/>
        <v>月</v>
      </c>
      <c r="Q481" s="540" t="str">
        <f t="shared" si="392"/>
        <v>火</v>
      </c>
      <c r="R481" s="540" t="str">
        <f t="shared" si="392"/>
        <v>水</v>
      </c>
      <c r="S481" s="540" t="str">
        <f t="shared" si="392"/>
        <v>木</v>
      </c>
      <c r="T481" s="540" t="str">
        <f t="shared" si="392"/>
        <v>金</v>
      </c>
      <c r="U481" s="540" t="str">
        <f t="shared" si="392"/>
        <v>土</v>
      </c>
      <c r="V481" s="540" t="str">
        <f t="shared" si="392"/>
        <v>日</v>
      </c>
      <c r="W481" s="540" t="str">
        <f t="shared" si="392"/>
        <v>月</v>
      </c>
      <c r="X481" s="540" t="str">
        <f t="shared" si="392"/>
        <v>火</v>
      </c>
      <c r="Y481" s="540" t="str">
        <f t="shared" si="392"/>
        <v>水</v>
      </c>
      <c r="Z481" s="540" t="str">
        <f t="shared" si="392"/>
        <v>木</v>
      </c>
      <c r="AA481" s="540" t="str">
        <f t="shared" si="392"/>
        <v>金</v>
      </c>
      <c r="AB481" s="540" t="str">
        <f t="shared" si="392"/>
        <v>土</v>
      </c>
      <c r="AC481" s="540" t="str">
        <f t="shared" si="392"/>
        <v>日</v>
      </c>
      <c r="AD481" s="540" t="str">
        <f t="shared" si="392"/>
        <v>月</v>
      </c>
      <c r="AE481" s="540" t="str">
        <f t="shared" si="392"/>
        <v>火</v>
      </c>
      <c r="AF481" s="540" t="str">
        <f t="shared" si="392"/>
        <v>水</v>
      </c>
      <c r="AG481" s="625" t="str">
        <f t="shared" si="392"/>
        <v>木</v>
      </c>
      <c r="AH481" s="2916"/>
      <c r="AI481" s="2919"/>
      <c r="AJ481" s="2922"/>
      <c r="AK481" s="2924"/>
      <c r="AM481" s="2925"/>
      <c r="AN481" s="2925"/>
    </row>
    <row r="482" spans="2:40" ht="24.75" customHeight="1">
      <c r="B482" s="584" t="s">
        <v>929</v>
      </c>
      <c r="C482" s="585" t="s">
        <v>930</v>
      </c>
      <c r="D482" s="586" t="s">
        <v>521</v>
      </c>
      <c r="E482" s="608" t="s">
        <v>959</v>
      </c>
      <c r="F482" s="588"/>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90"/>
      <c r="AH482" s="2917"/>
      <c r="AI482" s="2920"/>
      <c r="AJ482" s="2923"/>
      <c r="AK482" s="2924"/>
    </row>
    <row r="483" spans="2:40" ht="13.5" customHeight="1">
      <c r="B483" s="2841" t="s">
        <v>938</v>
      </c>
      <c r="C483" s="2930" t="s">
        <v>939</v>
      </c>
      <c r="D483" s="591" t="str">
        <f>E$8</f>
        <v>〇〇</v>
      </c>
      <c r="E483" s="592"/>
      <c r="F483" s="593"/>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5"/>
      <c r="AH483" s="596">
        <f>COUNTA(F$136:AG$136)-AI483</f>
        <v>28</v>
      </c>
      <c r="AI483" s="597">
        <f>AM483+AN483</f>
        <v>0</v>
      </c>
      <c r="AJ483" s="598">
        <f>+COUNTIF(F483:AG483,"休")</f>
        <v>0</v>
      </c>
      <c r="AM483" s="586">
        <f>+COUNTIF(F483:AG483,"－")</f>
        <v>0</v>
      </c>
      <c r="AN483" s="586">
        <f t="shared" ref="AN483:AN488" si="393">+COUNTIF(F483:AG483,"外")</f>
        <v>0</v>
      </c>
    </row>
    <row r="484" spans="2:40" ht="13.5" customHeight="1">
      <c r="B484" s="2842"/>
      <c r="C484" s="2931"/>
      <c r="D484" s="599" t="str">
        <f>E$9</f>
        <v>●●</v>
      </c>
      <c r="E484" s="600"/>
      <c r="F484" s="601"/>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3"/>
      <c r="AH484" s="596">
        <f t="shared" ref="AH484:AH488" si="394">COUNTA(F$136:AG$136)-AI484</f>
        <v>28</v>
      </c>
      <c r="AI484" s="542">
        <f t="shared" ref="AI484" si="395">AM484+AN484</f>
        <v>0</v>
      </c>
      <c r="AJ484" s="604">
        <f t="shared" ref="AJ484:AJ487" si="396">+COUNTIF(F484:AG484,"休")</f>
        <v>0</v>
      </c>
      <c r="AM484" s="586">
        <f t="shared" ref="AM484:AM487" si="397">+COUNTIF(F484:AG484,"－")</f>
        <v>0</v>
      </c>
      <c r="AN484" s="586">
        <f t="shared" si="393"/>
        <v>0</v>
      </c>
    </row>
    <row r="485" spans="2:40">
      <c r="B485" s="2842"/>
      <c r="C485" s="2931"/>
      <c r="D485" s="599" t="str">
        <f>E$10</f>
        <v>△△</v>
      </c>
      <c r="E485" s="600"/>
      <c r="F485" s="601"/>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3"/>
      <c r="AH485" s="596">
        <f t="shared" si="394"/>
        <v>28</v>
      </c>
      <c r="AI485" s="542">
        <f>AM485+AN485</f>
        <v>0</v>
      </c>
      <c r="AJ485" s="604">
        <f t="shared" si="396"/>
        <v>0</v>
      </c>
      <c r="AM485" s="586">
        <f t="shared" si="397"/>
        <v>0</v>
      </c>
      <c r="AN485" s="586">
        <f t="shared" si="393"/>
        <v>0</v>
      </c>
    </row>
    <row r="486" spans="2:40">
      <c r="B486" s="2842"/>
      <c r="C486" s="2931"/>
      <c r="D486" s="599" t="str">
        <f>E$11</f>
        <v>■■</v>
      </c>
      <c r="E486" s="600"/>
      <c r="F486" s="601"/>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3"/>
      <c r="AH486" s="596">
        <f t="shared" si="394"/>
        <v>28</v>
      </c>
      <c r="AI486" s="542">
        <f t="shared" ref="AI486:AI488" si="398">AM486+AN486</f>
        <v>0</v>
      </c>
      <c r="AJ486" s="604">
        <f t="shared" si="396"/>
        <v>0</v>
      </c>
      <c r="AM486" s="586">
        <f t="shared" si="397"/>
        <v>0</v>
      </c>
      <c r="AN486" s="586">
        <f t="shared" si="393"/>
        <v>0</v>
      </c>
    </row>
    <row r="487" spans="2:40">
      <c r="B487" s="2842"/>
      <c r="C487" s="2931"/>
      <c r="D487" s="599" t="str">
        <f>E$12</f>
        <v>★★</v>
      </c>
      <c r="E487" s="600"/>
      <c r="F487" s="601"/>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3"/>
      <c r="AH487" s="596">
        <f t="shared" si="394"/>
        <v>28</v>
      </c>
      <c r="AI487" s="542">
        <f t="shared" si="398"/>
        <v>0</v>
      </c>
      <c r="AJ487" s="604">
        <f t="shared" si="396"/>
        <v>0</v>
      </c>
      <c r="AM487" s="586">
        <f t="shared" si="397"/>
        <v>0</v>
      </c>
      <c r="AN487" s="586">
        <f t="shared" si="393"/>
        <v>0</v>
      </c>
    </row>
    <row r="488" spans="2:40">
      <c r="B488" s="2843"/>
      <c r="C488" s="2932"/>
      <c r="D488" s="611"/>
      <c r="E488" s="518"/>
      <c r="F488" s="605"/>
      <c r="G488" s="606"/>
      <c r="H488" s="606"/>
      <c r="I488" s="606"/>
      <c r="J488" s="606"/>
      <c r="K488" s="606"/>
      <c r="L488" s="606"/>
      <c r="M488" s="606"/>
      <c r="N488" s="606"/>
      <c r="O488" s="606"/>
      <c r="P488" s="606"/>
      <c r="Q488" s="606"/>
      <c r="R488" s="606"/>
      <c r="S488" s="606"/>
      <c r="T488" s="606"/>
      <c r="U488" s="606"/>
      <c r="V488" s="606"/>
      <c r="W488" s="606"/>
      <c r="X488" s="606"/>
      <c r="Y488" s="606"/>
      <c r="Z488" s="606"/>
      <c r="AA488" s="606"/>
      <c r="AB488" s="606"/>
      <c r="AC488" s="606"/>
      <c r="AD488" s="606"/>
      <c r="AE488" s="606"/>
      <c r="AF488" s="606"/>
      <c r="AG488" s="607"/>
      <c r="AH488" s="596">
        <f t="shared" si="394"/>
        <v>28</v>
      </c>
      <c r="AI488" s="597">
        <f t="shared" si="398"/>
        <v>0</v>
      </c>
      <c r="AJ488" s="598">
        <f>+COUNTIF(F488:AG488,"休")</f>
        <v>0</v>
      </c>
      <c r="AM488" s="586">
        <f>+COUNTIF(F488:AG488,"－")</f>
        <v>0</v>
      </c>
      <c r="AN488" s="586">
        <f t="shared" si="393"/>
        <v>0</v>
      </c>
    </row>
    <row r="489" spans="2:40" ht="24.75" customHeight="1">
      <c r="B489" s="2841" t="s">
        <v>949</v>
      </c>
      <c r="C489" s="2930" t="s">
        <v>950</v>
      </c>
      <c r="D489" s="586" t="s">
        <v>521</v>
      </c>
      <c r="E489" s="608" t="s">
        <v>959</v>
      </c>
      <c r="F489" s="588"/>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90"/>
      <c r="AH489" s="609"/>
      <c r="AI489" s="586"/>
      <c r="AJ489" s="610"/>
    </row>
    <row r="490" spans="2:40" ht="13.5" customHeight="1">
      <c r="B490" s="2842"/>
      <c r="C490" s="2931"/>
      <c r="D490" s="611" t="str">
        <f>E$14</f>
        <v>〇〇</v>
      </c>
      <c r="E490" s="518"/>
      <c r="F490" s="593"/>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5"/>
      <c r="AH490" s="596">
        <f t="shared" ref="AH490" si="399">COUNTA(F$136:AG$136)-AI490</f>
        <v>28</v>
      </c>
      <c r="AI490" s="597">
        <f t="shared" ref="AI490:AI493" si="400">AM490+AN490</f>
        <v>0</v>
      </c>
      <c r="AJ490" s="598">
        <f>+COUNTIF(F490:AG490,"休")</f>
        <v>0</v>
      </c>
      <c r="AM490" s="586">
        <f>+COUNTIF(F490:AG490,"－")</f>
        <v>0</v>
      </c>
      <c r="AN490" s="586">
        <f>+COUNTIF(F490:AG490,"外")</f>
        <v>0</v>
      </c>
    </row>
    <row r="491" spans="2:40">
      <c r="B491" s="2842"/>
      <c r="C491" s="2931"/>
      <c r="D491" s="599" t="str">
        <f>E$15</f>
        <v>●●</v>
      </c>
      <c r="E491" s="600"/>
      <c r="F491" s="601"/>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3"/>
      <c r="AH491" s="596">
        <f>COUNTA(F$136:AG$136)-AI491</f>
        <v>28</v>
      </c>
      <c r="AI491" s="542">
        <f t="shared" si="400"/>
        <v>0</v>
      </c>
      <c r="AJ491" s="604">
        <f t="shared" ref="AJ491:AJ493" si="401">+COUNTIF(F491:AG491,"休")</f>
        <v>0</v>
      </c>
      <c r="AM491" s="586">
        <f t="shared" ref="AM491:AM493" si="402">+COUNTIF(F491:AG491,"－")</f>
        <v>0</v>
      </c>
      <c r="AN491" s="586">
        <f>+COUNTIF(F491:AG491,"外")</f>
        <v>0</v>
      </c>
    </row>
    <row r="492" spans="2:40">
      <c r="B492" s="2842"/>
      <c r="C492" s="2931"/>
      <c r="D492" s="599">
        <f>E$16</f>
        <v>0</v>
      </c>
      <c r="E492" s="600"/>
      <c r="F492" s="601"/>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3"/>
      <c r="AH492" s="596">
        <f t="shared" ref="AH492:AH493" si="403">COUNTA(F$136:AG$136)-AI492</f>
        <v>28</v>
      </c>
      <c r="AI492" s="542">
        <f t="shared" si="400"/>
        <v>0</v>
      </c>
      <c r="AJ492" s="604">
        <f t="shared" si="401"/>
        <v>0</v>
      </c>
      <c r="AM492" s="586">
        <f t="shared" si="402"/>
        <v>0</v>
      </c>
      <c r="AN492" s="586">
        <f>+COUNTIF(F492:AG492,"外")</f>
        <v>0</v>
      </c>
    </row>
    <row r="493" spans="2:40">
      <c r="B493" s="2842"/>
      <c r="C493" s="2932"/>
      <c r="D493" s="611">
        <f>E$17</f>
        <v>0</v>
      </c>
      <c r="E493" s="518"/>
      <c r="F493" s="601"/>
      <c r="G493" s="612"/>
      <c r="H493" s="612"/>
      <c r="I493" s="612"/>
      <c r="J493" s="612"/>
      <c r="K493" s="612"/>
      <c r="L493" s="612"/>
      <c r="M493" s="612"/>
      <c r="N493" s="612"/>
      <c r="O493" s="612"/>
      <c r="P493" s="612"/>
      <c r="Q493" s="612"/>
      <c r="R493" s="612"/>
      <c r="S493" s="612"/>
      <c r="T493" s="612"/>
      <c r="U493" s="612"/>
      <c r="V493" s="612"/>
      <c r="W493" s="612"/>
      <c r="X493" s="612"/>
      <c r="Y493" s="612"/>
      <c r="Z493" s="612"/>
      <c r="AA493" s="612"/>
      <c r="AB493" s="612"/>
      <c r="AC493" s="612"/>
      <c r="AD493" s="612"/>
      <c r="AE493" s="612"/>
      <c r="AF493" s="612"/>
      <c r="AG493" s="595"/>
      <c r="AH493" s="596">
        <f t="shared" si="403"/>
        <v>28</v>
      </c>
      <c r="AI493" s="580">
        <f t="shared" si="400"/>
        <v>0</v>
      </c>
      <c r="AJ493" s="598">
        <f t="shared" si="401"/>
        <v>0</v>
      </c>
      <c r="AM493" s="586">
        <f t="shared" si="402"/>
        <v>0</v>
      </c>
      <c r="AN493" s="586">
        <f>+COUNTIF(F493:AG493,"外")</f>
        <v>0</v>
      </c>
    </row>
    <row r="494" spans="2:40" ht="24.75" customHeight="1">
      <c r="B494" s="2842"/>
      <c r="C494" s="2930" t="s">
        <v>953</v>
      </c>
      <c r="D494" s="586" t="s">
        <v>521</v>
      </c>
      <c r="E494" s="608" t="s">
        <v>959</v>
      </c>
      <c r="F494" s="588"/>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90"/>
      <c r="AH494" s="609"/>
      <c r="AI494" s="586"/>
      <c r="AJ494" s="610"/>
    </row>
    <row r="495" spans="2:40">
      <c r="B495" s="2842"/>
      <c r="C495" s="2931"/>
      <c r="D495" s="591" t="str">
        <f>E$18</f>
        <v>●●</v>
      </c>
      <c r="E495" s="592"/>
      <c r="F495" s="593"/>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613"/>
      <c r="AH495" s="596">
        <f t="shared" ref="AH495:AH498" si="404">COUNTA(F$136:AG$136)-AI495</f>
        <v>28</v>
      </c>
      <c r="AI495" s="614">
        <f t="shared" ref="AI495:AI498" si="405">AM495+AN495</f>
        <v>0</v>
      </c>
      <c r="AJ495" s="615">
        <f>+COUNTIF(F495:AG495,"休")</f>
        <v>0</v>
      </c>
      <c r="AM495" s="586">
        <f>+COUNTIF(F495:AG495,"－")</f>
        <v>0</v>
      </c>
      <c r="AN495" s="586">
        <f>+COUNTIF(F495:AG495,"外")</f>
        <v>0</v>
      </c>
    </row>
    <row r="496" spans="2:40">
      <c r="B496" s="2842"/>
      <c r="C496" s="2931"/>
      <c r="D496" s="599">
        <f>E$19</f>
        <v>0</v>
      </c>
      <c r="E496" s="600"/>
      <c r="F496" s="601"/>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3"/>
      <c r="AH496" s="596">
        <f t="shared" si="404"/>
        <v>28</v>
      </c>
      <c r="AI496" s="542">
        <f t="shared" si="405"/>
        <v>0</v>
      </c>
      <c r="AJ496" s="604">
        <f t="shared" ref="AJ496:AJ498" si="406">+COUNTIF(F496:AG496,"休")</f>
        <v>0</v>
      </c>
      <c r="AM496" s="586">
        <f t="shared" ref="AM496:AM498" si="407">+COUNTIF(F496:AG496,"－")</f>
        <v>0</v>
      </c>
      <c r="AN496" s="586">
        <f>+COUNTIF(F496:AG496,"外")</f>
        <v>0</v>
      </c>
    </row>
    <row r="497" spans="2:40">
      <c r="B497" s="2842"/>
      <c r="C497" s="2931"/>
      <c r="D497" s="599">
        <f>E$20</f>
        <v>0</v>
      </c>
      <c r="E497" s="600"/>
      <c r="F497" s="601"/>
      <c r="G497" s="602"/>
      <c r="H497" s="602"/>
      <c r="I497" s="602"/>
      <c r="J497" s="602"/>
      <c r="K497" s="602"/>
      <c r="L497" s="602"/>
      <c r="M497" s="602"/>
      <c r="N497" s="602"/>
      <c r="O497" s="602"/>
      <c r="P497" s="602"/>
      <c r="Q497" s="602"/>
      <c r="R497" s="602"/>
      <c r="S497" s="602"/>
      <c r="T497" s="602"/>
      <c r="U497" s="602"/>
      <c r="V497" s="602"/>
      <c r="W497" s="602"/>
      <c r="X497" s="602"/>
      <c r="Y497" s="602"/>
      <c r="Z497" s="602"/>
      <c r="AA497" s="602"/>
      <c r="AB497" s="602"/>
      <c r="AC497" s="602"/>
      <c r="AD497" s="602"/>
      <c r="AE497" s="602"/>
      <c r="AF497" s="602"/>
      <c r="AG497" s="603"/>
      <c r="AH497" s="596">
        <f t="shared" si="404"/>
        <v>28</v>
      </c>
      <c r="AI497" s="542">
        <f t="shared" si="405"/>
        <v>0</v>
      </c>
      <c r="AJ497" s="604">
        <f t="shared" si="406"/>
        <v>0</v>
      </c>
      <c r="AM497" s="586">
        <f t="shared" si="407"/>
        <v>0</v>
      </c>
      <c r="AN497" s="586">
        <f>+COUNTIF(F497:AG497,"外")</f>
        <v>0</v>
      </c>
    </row>
    <row r="498" spans="2:40">
      <c r="B498" s="2843"/>
      <c r="C498" s="2932"/>
      <c r="D498" s="616">
        <f>E$21</f>
        <v>0</v>
      </c>
      <c r="E498" s="626"/>
      <c r="F498" s="618"/>
      <c r="G498" s="619"/>
      <c r="H498" s="619"/>
      <c r="I498" s="619"/>
      <c r="J498" s="619"/>
      <c r="K498" s="619"/>
      <c r="L498" s="619"/>
      <c r="M498" s="619"/>
      <c r="N498" s="619"/>
      <c r="O498" s="619"/>
      <c r="P498" s="619"/>
      <c r="Q498" s="619"/>
      <c r="R498" s="619"/>
      <c r="S498" s="619"/>
      <c r="T498" s="619"/>
      <c r="U498" s="619"/>
      <c r="V498" s="619"/>
      <c r="W498" s="619"/>
      <c r="X498" s="619"/>
      <c r="Y498" s="619"/>
      <c r="Z498" s="619"/>
      <c r="AA498" s="619"/>
      <c r="AB498" s="619"/>
      <c r="AC498" s="619"/>
      <c r="AD498" s="619"/>
      <c r="AE498" s="619"/>
      <c r="AF498" s="619"/>
      <c r="AG498" s="620"/>
      <c r="AH498" s="621">
        <f t="shared" si="404"/>
        <v>28</v>
      </c>
      <c r="AI498" s="617">
        <f t="shared" si="405"/>
        <v>0</v>
      </c>
      <c r="AJ498" s="622">
        <f t="shared" si="406"/>
        <v>0</v>
      </c>
      <c r="AM498" s="586">
        <f t="shared" si="407"/>
        <v>0</v>
      </c>
      <c r="AN498" s="586">
        <f>+COUNTIF(F498:AG498,"外")</f>
        <v>0</v>
      </c>
    </row>
    <row r="499" spans="2:40">
      <c r="F499" s="533"/>
      <c r="G499" s="533"/>
      <c r="H499" s="533"/>
      <c r="I499" s="533"/>
      <c r="J499" s="533"/>
      <c r="K499" s="533"/>
      <c r="L499" s="533"/>
      <c r="M499" s="533"/>
      <c r="N499" s="533"/>
      <c r="O499" s="533"/>
      <c r="P499" s="533"/>
      <c r="Q499" s="533"/>
      <c r="R499" s="533"/>
      <c r="S499" s="533"/>
      <c r="T499" s="533"/>
      <c r="U499" s="533"/>
      <c r="V499" s="533"/>
      <c r="W499" s="533"/>
      <c r="X499" s="533"/>
      <c r="Y499" s="533"/>
      <c r="Z499" s="533"/>
      <c r="AA499" s="533"/>
      <c r="AB499" s="533"/>
      <c r="AC499" s="533"/>
      <c r="AD499" s="533"/>
      <c r="AE499" s="533"/>
      <c r="AF499" s="533"/>
      <c r="AG499" s="533"/>
    </row>
    <row r="500" spans="2:40" ht="13.5" customHeight="1">
      <c r="B500" s="573"/>
      <c r="C500" s="574"/>
      <c r="D500" s="575"/>
      <c r="E500" s="519" t="s">
        <v>910</v>
      </c>
      <c r="F500" s="520">
        <f>+AG480+1</f>
        <v>44995</v>
      </c>
      <c r="G500" s="521">
        <f>+F500+1</f>
        <v>44996</v>
      </c>
      <c r="H500" s="521">
        <f t="shared" ref="H500:Y500" si="408">+G500+1</f>
        <v>44997</v>
      </c>
      <c r="I500" s="521">
        <f t="shared" si="408"/>
        <v>44998</v>
      </c>
      <c r="J500" s="521">
        <f t="shared" si="408"/>
        <v>44999</v>
      </c>
      <c r="K500" s="521">
        <f t="shared" si="408"/>
        <v>45000</v>
      </c>
      <c r="L500" s="521">
        <f t="shared" si="408"/>
        <v>45001</v>
      </c>
      <c r="M500" s="521">
        <f t="shared" si="408"/>
        <v>45002</v>
      </c>
      <c r="N500" s="521">
        <f t="shared" si="408"/>
        <v>45003</v>
      </c>
      <c r="O500" s="521">
        <f t="shared" si="408"/>
        <v>45004</v>
      </c>
      <c r="P500" s="521">
        <f t="shared" si="408"/>
        <v>45005</v>
      </c>
      <c r="Q500" s="521">
        <f t="shared" si="408"/>
        <v>45006</v>
      </c>
      <c r="R500" s="521">
        <f t="shared" si="408"/>
        <v>45007</v>
      </c>
      <c r="S500" s="521">
        <f t="shared" si="408"/>
        <v>45008</v>
      </c>
      <c r="T500" s="521">
        <f t="shared" si="408"/>
        <v>45009</v>
      </c>
      <c r="U500" s="521">
        <f t="shared" si="408"/>
        <v>45010</v>
      </c>
      <c r="V500" s="521">
        <f t="shared" si="408"/>
        <v>45011</v>
      </c>
      <c r="W500" s="521">
        <f t="shared" si="408"/>
        <v>45012</v>
      </c>
      <c r="X500" s="521">
        <f t="shared" si="408"/>
        <v>45013</v>
      </c>
      <c r="Y500" s="521">
        <f t="shared" si="408"/>
        <v>45014</v>
      </c>
      <c r="Z500" s="521">
        <f>+Y500+1</f>
        <v>45015</v>
      </c>
      <c r="AA500" s="521">
        <f t="shared" ref="AA500:AC500" si="409">+Z500+1</f>
        <v>45016</v>
      </c>
      <c r="AB500" s="521">
        <f t="shared" si="409"/>
        <v>45017</v>
      </c>
      <c r="AC500" s="521">
        <f t="shared" si="409"/>
        <v>45018</v>
      </c>
      <c r="AD500" s="521">
        <f>+AC500+1</f>
        <v>45019</v>
      </c>
      <c r="AE500" s="521">
        <f t="shared" ref="AE500:AG500" si="410">+AD500+1</f>
        <v>45020</v>
      </c>
      <c r="AF500" s="521">
        <f t="shared" si="410"/>
        <v>45021</v>
      </c>
      <c r="AG500" s="623">
        <f t="shared" si="410"/>
        <v>45022</v>
      </c>
      <c r="AH500" s="2915" t="s">
        <v>955</v>
      </c>
      <c r="AI500" s="2918" t="s">
        <v>956</v>
      </c>
      <c r="AJ500" s="2921" t="s">
        <v>931</v>
      </c>
      <c r="AK500" s="2924"/>
      <c r="AM500" s="2925" t="s">
        <v>957</v>
      </c>
      <c r="AN500" s="2925" t="s">
        <v>958</v>
      </c>
    </row>
    <row r="501" spans="2:40">
      <c r="B501" s="577"/>
      <c r="C501" s="578"/>
      <c r="D501" s="579"/>
      <c r="E501" s="542" t="s">
        <v>911</v>
      </c>
      <c r="F501" s="543" t="str">
        <f>TEXT(WEEKDAY(+F500),"aaa")</f>
        <v>金</v>
      </c>
      <c r="G501" s="544" t="str">
        <f t="shared" ref="G501:AG501" si="411">TEXT(WEEKDAY(+G500),"aaa")</f>
        <v>土</v>
      </c>
      <c r="H501" s="544" t="str">
        <f t="shared" si="411"/>
        <v>日</v>
      </c>
      <c r="I501" s="544" t="str">
        <f t="shared" si="411"/>
        <v>月</v>
      </c>
      <c r="J501" s="544" t="str">
        <f t="shared" si="411"/>
        <v>火</v>
      </c>
      <c r="K501" s="544" t="str">
        <f t="shared" si="411"/>
        <v>水</v>
      </c>
      <c r="L501" s="544" t="str">
        <f t="shared" si="411"/>
        <v>木</v>
      </c>
      <c r="M501" s="544" t="str">
        <f t="shared" si="411"/>
        <v>金</v>
      </c>
      <c r="N501" s="544" t="str">
        <f t="shared" si="411"/>
        <v>土</v>
      </c>
      <c r="O501" s="544" t="str">
        <f t="shared" si="411"/>
        <v>日</v>
      </c>
      <c r="P501" s="544" t="str">
        <f t="shared" si="411"/>
        <v>月</v>
      </c>
      <c r="Q501" s="544" t="str">
        <f t="shared" si="411"/>
        <v>火</v>
      </c>
      <c r="R501" s="544" t="str">
        <f t="shared" si="411"/>
        <v>水</v>
      </c>
      <c r="S501" s="544" t="str">
        <f t="shared" si="411"/>
        <v>木</v>
      </c>
      <c r="T501" s="544" t="str">
        <f t="shared" si="411"/>
        <v>金</v>
      </c>
      <c r="U501" s="544" t="str">
        <f t="shared" si="411"/>
        <v>土</v>
      </c>
      <c r="V501" s="544" t="str">
        <f t="shared" si="411"/>
        <v>日</v>
      </c>
      <c r="W501" s="544" t="str">
        <f t="shared" si="411"/>
        <v>月</v>
      </c>
      <c r="X501" s="544" t="str">
        <f t="shared" si="411"/>
        <v>火</v>
      </c>
      <c r="Y501" s="544" t="str">
        <f t="shared" si="411"/>
        <v>水</v>
      </c>
      <c r="Z501" s="544" t="str">
        <f t="shared" si="411"/>
        <v>木</v>
      </c>
      <c r="AA501" s="544" t="str">
        <f t="shared" si="411"/>
        <v>金</v>
      </c>
      <c r="AB501" s="544" t="str">
        <f t="shared" si="411"/>
        <v>土</v>
      </c>
      <c r="AC501" s="544" t="str">
        <f t="shared" si="411"/>
        <v>日</v>
      </c>
      <c r="AD501" s="544" t="str">
        <f t="shared" si="411"/>
        <v>月</v>
      </c>
      <c r="AE501" s="544" t="str">
        <f t="shared" si="411"/>
        <v>火</v>
      </c>
      <c r="AF501" s="544" t="str">
        <f t="shared" si="411"/>
        <v>水</v>
      </c>
      <c r="AG501" s="544" t="str">
        <f t="shared" si="411"/>
        <v>木</v>
      </c>
      <c r="AH501" s="2916"/>
      <c r="AI501" s="2919"/>
      <c r="AJ501" s="2922"/>
      <c r="AK501" s="2924"/>
      <c r="AM501" s="2925"/>
      <c r="AN501" s="2925"/>
    </row>
    <row r="502" spans="2:40" ht="24.75" customHeight="1">
      <c r="B502" s="584" t="s">
        <v>929</v>
      </c>
      <c r="C502" s="585" t="s">
        <v>930</v>
      </c>
      <c r="D502" s="586" t="s">
        <v>521</v>
      </c>
      <c r="E502" s="608" t="s">
        <v>959</v>
      </c>
      <c r="F502" s="588"/>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90"/>
      <c r="AH502" s="2917"/>
      <c r="AI502" s="2920"/>
      <c r="AJ502" s="2923"/>
      <c r="AK502" s="2924"/>
    </row>
    <row r="503" spans="2:40" ht="13.5" customHeight="1">
      <c r="B503" s="2841" t="s">
        <v>938</v>
      </c>
      <c r="C503" s="2930" t="s">
        <v>939</v>
      </c>
      <c r="D503" s="591" t="str">
        <f>E$8</f>
        <v>〇〇</v>
      </c>
      <c r="E503" s="592"/>
      <c r="F503" s="593"/>
      <c r="G503" s="594"/>
      <c r="H503" s="594"/>
      <c r="I503" s="594"/>
      <c r="J503" s="594"/>
      <c r="K503" s="594"/>
      <c r="L503" s="594"/>
      <c r="M503" s="594"/>
      <c r="N503" s="594"/>
      <c r="O503" s="594"/>
      <c r="P503" s="594"/>
      <c r="Q503" s="594"/>
      <c r="R503" s="594"/>
      <c r="S503" s="594"/>
      <c r="T503" s="594"/>
      <c r="U503" s="594"/>
      <c r="V503" s="594"/>
      <c r="W503" s="594"/>
      <c r="X503" s="594"/>
      <c r="Y503" s="594"/>
      <c r="Z503" s="594"/>
      <c r="AA503" s="594"/>
      <c r="AB503" s="594"/>
      <c r="AC503" s="594"/>
      <c r="AD503" s="594"/>
      <c r="AE503" s="594"/>
      <c r="AF503" s="594"/>
      <c r="AG503" s="595"/>
      <c r="AH503" s="596">
        <f>COUNTA(F$156:AG$156)-AI503</f>
        <v>28</v>
      </c>
      <c r="AI503" s="597">
        <f>AM503+AN503</f>
        <v>0</v>
      </c>
      <c r="AJ503" s="598">
        <f>+COUNTIF(F503:AG503,"休")</f>
        <v>0</v>
      </c>
      <c r="AM503" s="586">
        <f>+COUNTIF(F503:AG503,"－")</f>
        <v>0</v>
      </c>
      <c r="AN503" s="586">
        <f t="shared" ref="AN503:AN508" si="412">+COUNTIF(F503:AG503,"外")</f>
        <v>0</v>
      </c>
    </row>
    <row r="504" spans="2:40" ht="13.5" customHeight="1">
      <c r="B504" s="2842"/>
      <c r="C504" s="2931"/>
      <c r="D504" s="599" t="str">
        <f>E$9</f>
        <v>●●</v>
      </c>
      <c r="E504" s="600"/>
      <c r="F504" s="601"/>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3"/>
      <c r="AH504" s="596">
        <f>COUNTA(F$156:AG$156)-AI504</f>
        <v>28</v>
      </c>
      <c r="AI504" s="542">
        <f t="shared" ref="AI504" si="413">AM504+AN504</f>
        <v>0</v>
      </c>
      <c r="AJ504" s="604">
        <f t="shared" ref="AJ504:AJ507" si="414">+COUNTIF(F504:AG504,"休")</f>
        <v>0</v>
      </c>
      <c r="AM504" s="586">
        <f t="shared" ref="AM504:AM507" si="415">+COUNTIF(F504:AG504,"－")</f>
        <v>0</v>
      </c>
      <c r="AN504" s="586">
        <f t="shared" si="412"/>
        <v>0</v>
      </c>
    </row>
    <row r="505" spans="2:40">
      <c r="B505" s="2842"/>
      <c r="C505" s="2931"/>
      <c r="D505" s="599" t="str">
        <f>E$10</f>
        <v>△△</v>
      </c>
      <c r="E505" s="600"/>
      <c r="F505" s="601"/>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3"/>
      <c r="AH505" s="596">
        <f t="shared" ref="AH505:AH506" si="416">COUNTA(F$156:AG$156)-AI505</f>
        <v>28</v>
      </c>
      <c r="AI505" s="542">
        <f>AM505+AN505</f>
        <v>0</v>
      </c>
      <c r="AJ505" s="604">
        <f t="shared" si="414"/>
        <v>0</v>
      </c>
      <c r="AM505" s="586">
        <f t="shared" si="415"/>
        <v>0</v>
      </c>
      <c r="AN505" s="586">
        <f t="shared" si="412"/>
        <v>0</v>
      </c>
    </row>
    <row r="506" spans="2:40">
      <c r="B506" s="2842"/>
      <c r="C506" s="2931"/>
      <c r="D506" s="599" t="str">
        <f>E$11</f>
        <v>■■</v>
      </c>
      <c r="E506" s="600"/>
      <c r="F506" s="601"/>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3"/>
      <c r="AH506" s="596">
        <f t="shared" si="416"/>
        <v>28</v>
      </c>
      <c r="AI506" s="542">
        <f t="shared" ref="AI506:AI508" si="417">AM506+AN506</f>
        <v>0</v>
      </c>
      <c r="AJ506" s="604">
        <f t="shared" si="414"/>
        <v>0</v>
      </c>
      <c r="AM506" s="586">
        <f t="shared" si="415"/>
        <v>0</v>
      </c>
      <c r="AN506" s="586">
        <f t="shared" si="412"/>
        <v>0</v>
      </c>
    </row>
    <row r="507" spans="2:40">
      <c r="B507" s="2842"/>
      <c r="C507" s="2931"/>
      <c r="D507" s="599" t="str">
        <f>E$12</f>
        <v>★★</v>
      </c>
      <c r="E507" s="600"/>
      <c r="F507" s="601"/>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3"/>
      <c r="AH507" s="596">
        <f>COUNTA(F$156:AG$156)-AI507</f>
        <v>28</v>
      </c>
      <c r="AI507" s="542">
        <f t="shared" si="417"/>
        <v>0</v>
      </c>
      <c r="AJ507" s="604">
        <f t="shared" si="414"/>
        <v>0</v>
      </c>
      <c r="AM507" s="586">
        <f t="shared" si="415"/>
        <v>0</v>
      </c>
      <c r="AN507" s="586">
        <f t="shared" si="412"/>
        <v>0</v>
      </c>
    </row>
    <row r="508" spans="2:40">
      <c r="B508" s="2843"/>
      <c r="C508" s="2932"/>
      <c r="D508" s="611"/>
      <c r="E508" s="518"/>
      <c r="F508" s="605"/>
      <c r="G508" s="606"/>
      <c r="H508" s="606"/>
      <c r="I508" s="606"/>
      <c r="J508" s="606"/>
      <c r="K508" s="606"/>
      <c r="L508" s="606"/>
      <c r="M508" s="606"/>
      <c r="N508" s="606"/>
      <c r="O508" s="606"/>
      <c r="P508" s="606"/>
      <c r="Q508" s="606"/>
      <c r="R508" s="606"/>
      <c r="S508" s="606"/>
      <c r="T508" s="606"/>
      <c r="U508" s="606"/>
      <c r="V508" s="606"/>
      <c r="W508" s="606"/>
      <c r="X508" s="606"/>
      <c r="Y508" s="606"/>
      <c r="Z508" s="606"/>
      <c r="AA508" s="606"/>
      <c r="AB508" s="606"/>
      <c r="AC508" s="606"/>
      <c r="AD508" s="606"/>
      <c r="AE508" s="606"/>
      <c r="AF508" s="606"/>
      <c r="AG508" s="607"/>
      <c r="AH508" s="596">
        <f>COUNTA(F$156:AG$156)-AI508</f>
        <v>28</v>
      </c>
      <c r="AI508" s="597">
        <f t="shared" si="417"/>
        <v>0</v>
      </c>
      <c r="AJ508" s="598">
        <f>+COUNTIF(F508:AG508,"休")</f>
        <v>0</v>
      </c>
      <c r="AM508" s="586">
        <f>+COUNTIF(F508:AG508,"－")</f>
        <v>0</v>
      </c>
      <c r="AN508" s="586">
        <f t="shared" si="412"/>
        <v>0</v>
      </c>
    </row>
    <row r="509" spans="2:40" ht="24.75" customHeight="1">
      <c r="B509" s="2841" t="s">
        <v>949</v>
      </c>
      <c r="C509" s="2930" t="s">
        <v>950</v>
      </c>
      <c r="D509" s="586" t="s">
        <v>521</v>
      </c>
      <c r="E509" s="608" t="s">
        <v>959</v>
      </c>
      <c r="F509" s="588"/>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90"/>
      <c r="AH509" s="609"/>
      <c r="AI509" s="586"/>
      <c r="AJ509" s="610"/>
    </row>
    <row r="510" spans="2:40" ht="13.5" customHeight="1">
      <c r="B510" s="2842"/>
      <c r="C510" s="2931"/>
      <c r="D510" s="611" t="str">
        <f>E$14</f>
        <v>〇〇</v>
      </c>
      <c r="E510" s="518"/>
      <c r="F510" s="593"/>
      <c r="G510" s="594"/>
      <c r="H510" s="594"/>
      <c r="I510" s="594"/>
      <c r="J510" s="594"/>
      <c r="K510" s="594"/>
      <c r="L510" s="594"/>
      <c r="M510" s="594"/>
      <c r="N510" s="594"/>
      <c r="O510" s="594"/>
      <c r="P510" s="594"/>
      <c r="Q510" s="594"/>
      <c r="R510" s="594"/>
      <c r="S510" s="594"/>
      <c r="T510" s="594"/>
      <c r="U510" s="594"/>
      <c r="V510" s="594"/>
      <c r="W510" s="594"/>
      <c r="X510" s="594"/>
      <c r="Y510" s="594"/>
      <c r="Z510" s="594"/>
      <c r="AA510" s="594"/>
      <c r="AB510" s="594"/>
      <c r="AC510" s="594"/>
      <c r="AD510" s="594"/>
      <c r="AE510" s="594"/>
      <c r="AF510" s="594"/>
      <c r="AG510" s="595"/>
      <c r="AH510" s="596">
        <f>COUNTA(F$156:AG$156)-AI510</f>
        <v>28</v>
      </c>
      <c r="AI510" s="597">
        <f t="shared" ref="AI510:AI513" si="418">AM510+AN510</f>
        <v>0</v>
      </c>
      <c r="AJ510" s="598">
        <f>+COUNTIF(F510:AG510,"休")</f>
        <v>0</v>
      </c>
      <c r="AM510" s="586">
        <f>+COUNTIF(F510:AG510,"－")</f>
        <v>0</v>
      </c>
      <c r="AN510" s="586">
        <f>+COUNTIF(F510:AG510,"外")</f>
        <v>0</v>
      </c>
    </row>
    <row r="511" spans="2:40">
      <c r="B511" s="2842"/>
      <c r="C511" s="2931"/>
      <c r="D511" s="599" t="str">
        <f>E$15</f>
        <v>●●</v>
      </c>
      <c r="E511" s="600"/>
      <c r="F511" s="601"/>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3"/>
      <c r="AH511" s="596">
        <f>COUNTA(F$156:AG$156)-AI511</f>
        <v>28</v>
      </c>
      <c r="AI511" s="542">
        <f t="shared" si="418"/>
        <v>0</v>
      </c>
      <c r="AJ511" s="604">
        <f t="shared" ref="AJ511:AJ513" si="419">+COUNTIF(F511:AG511,"休")</f>
        <v>0</v>
      </c>
      <c r="AM511" s="586">
        <f t="shared" ref="AM511:AM513" si="420">+COUNTIF(F511:AG511,"－")</f>
        <v>0</v>
      </c>
      <c r="AN511" s="586">
        <f>+COUNTIF(F511:AG511,"外")</f>
        <v>0</v>
      </c>
    </row>
    <row r="512" spans="2:40">
      <c r="B512" s="2842"/>
      <c r="C512" s="2931"/>
      <c r="D512" s="599">
        <f>E$16</f>
        <v>0</v>
      </c>
      <c r="E512" s="600"/>
      <c r="F512" s="601"/>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3"/>
      <c r="AH512" s="596">
        <f t="shared" ref="AH512:AH513" si="421">COUNTA(F$156:AG$156)-AI512</f>
        <v>28</v>
      </c>
      <c r="AI512" s="542">
        <f t="shared" si="418"/>
        <v>0</v>
      </c>
      <c r="AJ512" s="604">
        <f t="shared" si="419"/>
        <v>0</v>
      </c>
      <c r="AM512" s="586">
        <f t="shared" si="420"/>
        <v>0</v>
      </c>
      <c r="AN512" s="586">
        <f>+COUNTIF(F512:AG512,"外")</f>
        <v>0</v>
      </c>
    </row>
    <row r="513" spans="1:40">
      <c r="B513" s="2842"/>
      <c r="C513" s="2932"/>
      <c r="D513" s="611">
        <f>E$17</f>
        <v>0</v>
      </c>
      <c r="E513" s="518"/>
      <c r="F513" s="601"/>
      <c r="G513" s="612"/>
      <c r="H513" s="612"/>
      <c r="I513" s="612"/>
      <c r="J513" s="612"/>
      <c r="K513" s="612"/>
      <c r="L513" s="612"/>
      <c r="M513" s="612"/>
      <c r="N513" s="612"/>
      <c r="O513" s="612"/>
      <c r="P513" s="612"/>
      <c r="Q513" s="612"/>
      <c r="R513" s="612"/>
      <c r="S513" s="612"/>
      <c r="T513" s="612"/>
      <c r="U513" s="612"/>
      <c r="V513" s="612"/>
      <c r="W513" s="612"/>
      <c r="X513" s="612"/>
      <c r="Y513" s="612"/>
      <c r="Z513" s="612"/>
      <c r="AA513" s="612"/>
      <c r="AB513" s="612"/>
      <c r="AC513" s="612"/>
      <c r="AD513" s="612"/>
      <c r="AE513" s="612"/>
      <c r="AF513" s="612"/>
      <c r="AG513" s="595"/>
      <c r="AH513" s="596">
        <f t="shared" si="421"/>
        <v>28</v>
      </c>
      <c r="AI513" s="580">
        <f t="shared" si="418"/>
        <v>0</v>
      </c>
      <c r="AJ513" s="598">
        <f t="shared" si="419"/>
        <v>0</v>
      </c>
      <c r="AM513" s="586">
        <f t="shared" si="420"/>
        <v>0</v>
      </c>
      <c r="AN513" s="586">
        <f>+COUNTIF(F513:AG513,"外")</f>
        <v>0</v>
      </c>
    </row>
    <row r="514" spans="1:40" ht="24.75" customHeight="1">
      <c r="B514" s="2842"/>
      <c r="C514" s="2930" t="s">
        <v>953</v>
      </c>
      <c r="D514" s="586" t="s">
        <v>521</v>
      </c>
      <c r="E514" s="608" t="s">
        <v>959</v>
      </c>
      <c r="F514" s="588"/>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90"/>
      <c r="AH514" s="609"/>
      <c r="AI514" s="586"/>
      <c r="AJ514" s="610"/>
    </row>
    <row r="515" spans="1:40">
      <c r="B515" s="2842"/>
      <c r="C515" s="2931"/>
      <c r="D515" s="591" t="str">
        <f>E$18</f>
        <v>●●</v>
      </c>
      <c r="E515" s="592"/>
      <c r="F515" s="593"/>
      <c r="G515" s="594"/>
      <c r="H515" s="594"/>
      <c r="I515" s="594"/>
      <c r="J515" s="594"/>
      <c r="K515" s="594"/>
      <c r="L515" s="594"/>
      <c r="M515" s="594"/>
      <c r="N515" s="594"/>
      <c r="O515" s="594"/>
      <c r="P515" s="594"/>
      <c r="Q515" s="594"/>
      <c r="R515" s="594"/>
      <c r="S515" s="594"/>
      <c r="T515" s="594"/>
      <c r="U515" s="594"/>
      <c r="V515" s="594"/>
      <c r="W515" s="594"/>
      <c r="X515" s="594"/>
      <c r="Y515" s="594"/>
      <c r="Z515" s="594"/>
      <c r="AA515" s="594"/>
      <c r="AB515" s="594"/>
      <c r="AC515" s="594"/>
      <c r="AD515" s="594"/>
      <c r="AE515" s="594"/>
      <c r="AF515" s="594"/>
      <c r="AG515" s="613"/>
      <c r="AH515" s="596">
        <f>COUNTA(F$156:AG$156)-AI515</f>
        <v>28</v>
      </c>
      <c r="AI515" s="614">
        <f t="shared" ref="AI515:AI518" si="422">AM515+AN515</f>
        <v>0</v>
      </c>
      <c r="AJ515" s="615">
        <f>+COUNTIF(F515:AG515,"休")</f>
        <v>0</v>
      </c>
      <c r="AM515" s="586">
        <f>+COUNTIF(F515:AG515,"－")</f>
        <v>0</v>
      </c>
      <c r="AN515" s="586">
        <f>+COUNTIF(F515:AG515,"外")</f>
        <v>0</v>
      </c>
    </row>
    <row r="516" spans="1:40">
      <c r="B516" s="2842"/>
      <c r="C516" s="2931"/>
      <c r="D516" s="599">
        <f>E$19</f>
        <v>0</v>
      </c>
      <c r="E516" s="600"/>
      <c r="F516" s="601"/>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3"/>
      <c r="AH516" s="596">
        <f>COUNTA(F$156:AG$156)-AI516</f>
        <v>28</v>
      </c>
      <c r="AI516" s="542">
        <f t="shared" si="422"/>
        <v>0</v>
      </c>
      <c r="AJ516" s="604">
        <f t="shared" ref="AJ516:AJ518" si="423">+COUNTIF(F516:AG516,"休")</f>
        <v>0</v>
      </c>
      <c r="AM516" s="586">
        <f t="shared" ref="AM516:AM518" si="424">+COUNTIF(F516:AG516,"－")</f>
        <v>0</v>
      </c>
      <c r="AN516" s="586">
        <f>+COUNTIF(F516:AG516,"外")</f>
        <v>0</v>
      </c>
    </row>
    <row r="517" spans="1:40">
      <c r="B517" s="2842"/>
      <c r="C517" s="2931"/>
      <c r="D517" s="599">
        <f>E$20</f>
        <v>0</v>
      </c>
      <c r="E517" s="600"/>
      <c r="F517" s="601"/>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3"/>
      <c r="AH517" s="596">
        <f t="shared" ref="AH517:AH518" si="425">COUNTA(F$156:AG$156)-AI517</f>
        <v>28</v>
      </c>
      <c r="AI517" s="542">
        <f t="shared" si="422"/>
        <v>0</v>
      </c>
      <c r="AJ517" s="604">
        <f t="shared" si="423"/>
        <v>0</v>
      </c>
      <c r="AM517" s="586">
        <f t="shared" si="424"/>
        <v>0</v>
      </c>
      <c r="AN517" s="586">
        <f>+COUNTIF(F517:AG517,"外")</f>
        <v>0</v>
      </c>
    </row>
    <row r="518" spans="1:40">
      <c r="B518" s="2843"/>
      <c r="C518" s="2932"/>
      <c r="D518" s="616">
        <f>E$21</f>
        <v>0</v>
      </c>
      <c r="E518" s="626"/>
      <c r="F518" s="618"/>
      <c r="G518" s="619"/>
      <c r="H518" s="619"/>
      <c r="I518" s="619"/>
      <c r="J518" s="619"/>
      <c r="K518" s="619"/>
      <c r="L518" s="619"/>
      <c r="M518" s="619"/>
      <c r="N518" s="619"/>
      <c r="O518" s="619"/>
      <c r="P518" s="619"/>
      <c r="Q518" s="619"/>
      <c r="R518" s="619"/>
      <c r="S518" s="619"/>
      <c r="T518" s="619"/>
      <c r="U518" s="619"/>
      <c r="V518" s="619"/>
      <c r="W518" s="619"/>
      <c r="X518" s="619"/>
      <c r="Y518" s="619"/>
      <c r="Z518" s="619"/>
      <c r="AA518" s="619"/>
      <c r="AB518" s="619"/>
      <c r="AC518" s="619"/>
      <c r="AD518" s="619"/>
      <c r="AE518" s="619"/>
      <c r="AF518" s="619"/>
      <c r="AG518" s="620"/>
      <c r="AH518" s="621">
        <f t="shared" si="425"/>
        <v>28</v>
      </c>
      <c r="AI518" s="617">
        <f t="shared" si="422"/>
        <v>0</v>
      </c>
      <c r="AJ518" s="622">
        <f t="shared" si="423"/>
        <v>0</v>
      </c>
      <c r="AM518" s="586">
        <f t="shared" si="424"/>
        <v>0</v>
      </c>
      <c r="AN518" s="586">
        <f>+COUNTIF(F518:AG518,"外")</f>
        <v>0</v>
      </c>
    </row>
    <row r="520" spans="1:40" ht="6" customHeight="1">
      <c r="B520" s="531"/>
      <c r="C520" s="531"/>
      <c r="D520" s="531"/>
      <c r="E520" s="518"/>
      <c r="F520" s="518"/>
      <c r="G520" s="635"/>
      <c r="H520" s="635"/>
      <c r="I520" s="635"/>
      <c r="J520" s="635"/>
      <c r="K520" s="635"/>
      <c r="L520" s="635"/>
      <c r="M520" s="635"/>
      <c r="N520" s="635"/>
      <c r="O520" s="635"/>
      <c r="P520" s="635"/>
      <c r="Q520" s="635"/>
      <c r="R520" s="635"/>
      <c r="S520" s="635"/>
      <c r="T520" s="635"/>
      <c r="U520" s="635"/>
      <c r="V520" s="635"/>
      <c r="W520" s="635"/>
      <c r="X520" s="635"/>
      <c r="Y520" s="635"/>
      <c r="Z520" s="635"/>
      <c r="AA520" s="635"/>
      <c r="AB520" s="635"/>
      <c r="AC520" s="635"/>
      <c r="AD520" s="635"/>
      <c r="AE520" s="635"/>
      <c r="AF520" s="635"/>
      <c r="AG520" s="635"/>
      <c r="AH520" s="531"/>
      <c r="AI520" s="531"/>
      <c r="AJ520" s="531"/>
    </row>
    <row r="521" spans="1:40" ht="19.2">
      <c r="A521" s="508" t="s">
        <v>924</v>
      </c>
      <c r="B521" s="508"/>
      <c r="C521" s="508"/>
      <c r="D521" s="508"/>
      <c r="E521" s="508"/>
      <c r="P521" s="510"/>
      <c r="AJ521" s="512" t="s">
        <v>925</v>
      </c>
    </row>
    <row r="522" spans="1:40" ht="13.5" customHeight="1">
      <c r="AD522" s="2940" t="s">
        <v>926</v>
      </c>
      <c r="AE522" s="2940"/>
      <c r="AF522" s="2940"/>
      <c r="AG522" s="2941">
        <f>AG$2</f>
        <v>37778</v>
      </c>
      <c r="AH522" s="2941"/>
      <c r="AI522" s="2941"/>
      <c r="AJ522" s="2941"/>
    </row>
    <row r="523" spans="1:40" s="643" customFormat="1" ht="18" customHeight="1">
      <c r="B523" s="2933" t="s">
        <v>900</v>
      </c>
      <c r="C523" s="2933"/>
      <c r="D523" s="644" t="s">
        <v>901</v>
      </c>
      <c r="E523" s="645" t="str">
        <f>E$3</f>
        <v>県道博多天神線排水性舗装工事（第２工区）</v>
      </c>
      <c r="F523" s="645"/>
      <c r="G523" s="645"/>
      <c r="H523" s="645"/>
      <c r="I523" s="645"/>
      <c r="J523" s="645"/>
      <c r="K523" s="645"/>
      <c r="L523" s="645"/>
      <c r="M523" s="645"/>
      <c r="N523" s="645"/>
      <c r="O523" s="644"/>
      <c r="P523" s="644"/>
      <c r="Q523" s="644"/>
      <c r="R523" s="646" t="s">
        <v>904</v>
      </c>
      <c r="S523" s="646"/>
      <c r="T523" s="646"/>
      <c r="U523" s="647"/>
      <c r="V523" s="647"/>
      <c r="W523" s="644" t="s">
        <v>997</v>
      </c>
      <c r="X523" s="2811">
        <f>X$3</f>
        <v>44379</v>
      </c>
      <c r="Y523" s="2811"/>
      <c r="Z523" s="2811"/>
      <c r="AA523" s="2811"/>
      <c r="AB523" s="2811"/>
      <c r="AC523" s="644"/>
      <c r="AD523" s="644"/>
      <c r="AE523" s="644"/>
      <c r="AF523" s="644"/>
      <c r="AG523" s="644"/>
    </row>
    <row r="524" spans="1:40" s="643" customFormat="1" ht="18" customHeight="1">
      <c r="B524" s="2934" t="s">
        <v>908</v>
      </c>
      <c r="C524" s="2934"/>
      <c r="D524" s="644" t="s">
        <v>997</v>
      </c>
      <c r="E524" s="2813">
        <f>+X524-X523+1</f>
        <v>88</v>
      </c>
      <c r="F524" s="2813"/>
      <c r="G524" s="2813"/>
      <c r="H524" s="644"/>
      <c r="I524" s="644"/>
      <c r="J524" s="644"/>
      <c r="K524" s="644"/>
      <c r="L524" s="644"/>
      <c r="M524" s="644"/>
      <c r="N524" s="644"/>
      <c r="O524" s="644"/>
      <c r="P524" s="644"/>
      <c r="Q524" s="644"/>
      <c r="R524" s="646" t="s">
        <v>907</v>
      </c>
      <c r="S524" s="648"/>
      <c r="T524" s="648"/>
      <c r="U524" s="649"/>
      <c r="V524" s="649"/>
      <c r="W524" s="644" t="s">
        <v>997</v>
      </c>
      <c r="X524" s="2814">
        <f>X$4</f>
        <v>44466</v>
      </c>
      <c r="Y524" s="2814"/>
      <c r="Z524" s="2814"/>
      <c r="AA524" s="2814"/>
      <c r="AB524" s="2814"/>
      <c r="AC524" s="644"/>
      <c r="AD524" s="644"/>
      <c r="AE524" s="644"/>
      <c r="AF524" s="644"/>
      <c r="AG524" s="644"/>
    </row>
    <row r="525" spans="1:40">
      <c r="F525" s="533"/>
      <c r="G525" s="533"/>
      <c r="H525" s="533"/>
      <c r="I525" s="533"/>
      <c r="J525" s="533"/>
      <c r="K525" s="533"/>
      <c r="L525" s="533"/>
      <c r="M525" s="533"/>
      <c r="N525" s="533"/>
      <c r="O525" s="533"/>
      <c r="P525" s="533"/>
      <c r="Q525" s="533"/>
      <c r="R525" s="533"/>
      <c r="S525" s="533"/>
      <c r="T525" s="533"/>
      <c r="U525" s="533"/>
      <c r="V525" s="533"/>
      <c r="W525" s="533"/>
      <c r="X525" s="533"/>
      <c r="Y525" s="533"/>
      <c r="Z525" s="533"/>
      <c r="AA525" s="533"/>
      <c r="AB525" s="533"/>
      <c r="AC525" s="533"/>
      <c r="AD525" s="533"/>
      <c r="AE525" s="533"/>
      <c r="AF525" s="533"/>
      <c r="AG525" s="533"/>
    </row>
    <row r="526" spans="1:40" ht="13.5" customHeight="1">
      <c r="B526" s="573"/>
      <c r="C526" s="574"/>
      <c r="D526" s="575"/>
      <c r="E526" s="534" t="s">
        <v>910</v>
      </c>
      <c r="F526" s="535">
        <f>+AG500+1</f>
        <v>45023</v>
      </c>
      <c r="G526" s="536">
        <f>+F526+1</f>
        <v>45024</v>
      </c>
      <c r="H526" s="536">
        <f t="shared" ref="H526:Y526" si="426">+G526+1</f>
        <v>45025</v>
      </c>
      <c r="I526" s="536">
        <f t="shared" si="426"/>
        <v>45026</v>
      </c>
      <c r="J526" s="536">
        <f t="shared" si="426"/>
        <v>45027</v>
      </c>
      <c r="K526" s="536">
        <f t="shared" si="426"/>
        <v>45028</v>
      </c>
      <c r="L526" s="536">
        <f t="shared" si="426"/>
        <v>45029</v>
      </c>
      <c r="M526" s="536">
        <f t="shared" si="426"/>
        <v>45030</v>
      </c>
      <c r="N526" s="536">
        <f t="shared" si="426"/>
        <v>45031</v>
      </c>
      <c r="O526" s="536">
        <f t="shared" si="426"/>
        <v>45032</v>
      </c>
      <c r="P526" s="536">
        <f t="shared" si="426"/>
        <v>45033</v>
      </c>
      <c r="Q526" s="536">
        <f t="shared" si="426"/>
        <v>45034</v>
      </c>
      <c r="R526" s="536">
        <f t="shared" si="426"/>
        <v>45035</v>
      </c>
      <c r="S526" s="536">
        <f t="shared" si="426"/>
        <v>45036</v>
      </c>
      <c r="T526" s="536">
        <f t="shared" si="426"/>
        <v>45037</v>
      </c>
      <c r="U526" s="536">
        <f t="shared" si="426"/>
        <v>45038</v>
      </c>
      <c r="V526" s="536">
        <f t="shared" si="426"/>
        <v>45039</v>
      </c>
      <c r="W526" s="536">
        <f t="shared" si="426"/>
        <v>45040</v>
      </c>
      <c r="X526" s="536">
        <f t="shared" si="426"/>
        <v>45041</v>
      </c>
      <c r="Y526" s="536">
        <f t="shared" si="426"/>
        <v>45042</v>
      </c>
      <c r="Z526" s="536">
        <f>+Y526+1</f>
        <v>45043</v>
      </c>
      <c r="AA526" s="536">
        <f t="shared" ref="AA526:AC526" si="427">+Z526+1</f>
        <v>45044</v>
      </c>
      <c r="AB526" s="536">
        <f t="shared" si="427"/>
        <v>45045</v>
      </c>
      <c r="AC526" s="536">
        <f t="shared" si="427"/>
        <v>45046</v>
      </c>
      <c r="AD526" s="536">
        <f>+AC526+1</f>
        <v>45047</v>
      </c>
      <c r="AE526" s="536">
        <f t="shared" ref="AE526" si="428">+AD526+1</f>
        <v>45048</v>
      </c>
      <c r="AF526" s="536">
        <f>+AE526+1</f>
        <v>45049</v>
      </c>
      <c r="AG526" s="623">
        <f t="shared" ref="AG526" si="429">+AF526+1</f>
        <v>45050</v>
      </c>
      <c r="AH526" s="2915" t="s">
        <v>955</v>
      </c>
      <c r="AI526" s="2918" t="s">
        <v>956</v>
      </c>
      <c r="AJ526" s="2921" t="s">
        <v>931</v>
      </c>
      <c r="AK526" s="2924"/>
      <c r="AM526" s="2925" t="s">
        <v>957</v>
      </c>
      <c r="AN526" s="2925" t="s">
        <v>958</v>
      </c>
    </row>
    <row r="527" spans="1:40">
      <c r="B527" s="577"/>
      <c r="C527" s="578"/>
      <c r="D527" s="579"/>
      <c r="E527" s="538" t="s">
        <v>911</v>
      </c>
      <c r="F527" s="539" t="str">
        <f>TEXT(WEEKDAY(+F526),"aaa")</f>
        <v>金</v>
      </c>
      <c r="G527" s="540" t="str">
        <f t="shared" ref="G527:AG527" si="430">TEXT(WEEKDAY(+G526),"aaa")</f>
        <v>土</v>
      </c>
      <c r="H527" s="540" t="str">
        <f t="shared" si="430"/>
        <v>日</v>
      </c>
      <c r="I527" s="540" t="str">
        <f t="shared" si="430"/>
        <v>月</v>
      </c>
      <c r="J527" s="540" t="str">
        <f t="shared" si="430"/>
        <v>火</v>
      </c>
      <c r="K527" s="540" t="str">
        <f t="shared" si="430"/>
        <v>水</v>
      </c>
      <c r="L527" s="540" t="str">
        <f t="shared" si="430"/>
        <v>木</v>
      </c>
      <c r="M527" s="540" t="str">
        <f t="shared" si="430"/>
        <v>金</v>
      </c>
      <c r="N527" s="540" t="str">
        <f t="shared" si="430"/>
        <v>土</v>
      </c>
      <c r="O527" s="540" t="str">
        <f t="shared" si="430"/>
        <v>日</v>
      </c>
      <c r="P527" s="540" t="str">
        <f t="shared" si="430"/>
        <v>月</v>
      </c>
      <c r="Q527" s="540" t="str">
        <f t="shared" si="430"/>
        <v>火</v>
      </c>
      <c r="R527" s="540" t="str">
        <f t="shared" si="430"/>
        <v>水</v>
      </c>
      <c r="S527" s="540" t="str">
        <f t="shared" si="430"/>
        <v>木</v>
      </c>
      <c r="T527" s="540" t="str">
        <f t="shared" si="430"/>
        <v>金</v>
      </c>
      <c r="U527" s="540" t="str">
        <f t="shared" si="430"/>
        <v>土</v>
      </c>
      <c r="V527" s="540" t="str">
        <f t="shared" si="430"/>
        <v>日</v>
      </c>
      <c r="W527" s="540" t="str">
        <f t="shared" si="430"/>
        <v>月</v>
      </c>
      <c r="X527" s="540" t="str">
        <f t="shared" si="430"/>
        <v>火</v>
      </c>
      <c r="Y527" s="540" t="str">
        <f t="shared" si="430"/>
        <v>水</v>
      </c>
      <c r="Z527" s="540" t="str">
        <f t="shared" si="430"/>
        <v>木</v>
      </c>
      <c r="AA527" s="540" t="str">
        <f t="shared" si="430"/>
        <v>金</v>
      </c>
      <c r="AB527" s="540" t="str">
        <f t="shared" si="430"/>
        <v>土</v>
      </c>
      <c r="AC527" s="540" t="str">
        <f t="shared" si="430"/>
        <v>日</v>
      </c>
      <c r="AD527" s="540" t="str">
        <f t="shared" si="430"/>
        <v>月</v>
      </c>
      <c r="AE527" s="540" t="str">
        <f t="shared" si="430"/>
        <v>火</v>
      </c>
      <c r="AF527" s="540" t="str">
        <f t="shared" si="430"/>
        <v>水</v>
      </c>
      <c r="AG527" s="625" t="str">
        <f t="shared" si="430"/>
        <v>木</v>
      </c>
      <c r="AH527" s="2916"/>
      <c r="AI527" s="2919"/>
      <c r="AJ527" s="2922"/>
      <c r="AK527" s="2924"/>
      <c r="AM527" s="2925"/>
      <c r="AN527" s="2925"/>
    </row>
    <row r="528" spans="1:40" ht="24.75" customHeight="1">
      <c r="B528" s="584" t="s">
        <v>929</v>
      </c>
      <c r="C528" s="585" t="s">
        <v>930</v>
      </c>
      <c r="D528" s="586" t="s">
        <v>521</v>
      </c>
      <c r="E528" s="608" t="s">
        <v>959</v>
      </c>
      <c r="F528" s="588"/>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90"/>
      <c r="AH528" s="2917"/>
      <c r="AI528" s="2920"/>
      <c r="AJ528" s="2923"/>
      <c r="AK528" s="2924"/>
    </row>
    <row r="529" spans="2:40" ht="13.5" customHeight="1">
      <c r="B529" s="2841" t="s">
        <v>938</v>
      </c>
      <c r="C529" s="2930" t="s">
        <v>939</v>
      </c>
      <c r="D529" s="591" t="str">
        <f>E$8</f>
        <v>〇〇</v>
      </c>
      <c r="E529" s="592"/>
      <c r="F529" s="593"/>
      <c r="G529" s="594"/>
      <c r="H529" s="594"/>
      <c r="I529" s="594"/>
      <c r="J529" s="594"/>
      <c r="K529" s="594"/>
      <c r="L529" s="594"/>
      <c r="M529" s="594"/>
      <c r="N529" s="594"/>
      <c r="O529" s="594"/>
      <c r="P529" s="594"/>
      <c r="Q529" s="594"/>
      <c r="R529" s="594"/>
      <c r="S529" s="594"/>
      <c r="T529" s="594"/>
      <c r="U529" s="594"/>
      <c r="V529" s="594"/>
      <c r="W529" s="594"/>
      <c r="X529" s="594"/>
      <c r="Y529" s="594"/>
      <c r="Z529" s="594"/>
      <c r="AA529" s="594"/>
      <c r="AB529" s="594"/>
      <c r="AC529" s="594"/>
      <c r="AD529" s="594"/>
      <c r="AE529" s="594"/>
      <c r="AF529" s="594"/>
      <c r="AG529" s="595"/>
      <c r="AH529" s="596">
        <f>COUNTA(F$96:AG$96)-AI529</f>
        <v>28</v>
      </c>
      <c r="AI529" s="597">
        <f>AM529+AN529</f>
        <v>0</v>
      </c>
      <c r="AJ529" s="598">
        <f>+COUNTIF(F529:AG529,"休")</f>
        <v>0</v>
      </c>
      <c r="AM529" s="586">
        <f>+COUNTIF(F529:AG529,"－")</f>
        <v>0</v>
      </c>
      <c r="AN529" s="586">
        <f t="shared" ref="AN529:AN534" si="431">+COUNTIF(F529:AG529,"外")</f>
        <v>0</v>
      </c>
    </row>
    <row r="530" spans="2:40" ht="13.5" customHeight="1">
      <c r="B530" s="2842"/>
      <c r="C530" s="2931"/>
      <c r="D530" s="599" t="str">
        <f>E$9</f>
        <v>●●</v>
      </c>
      <c r="E530" s="600"/>
      <c r="F530" s="601"/>
      <c r="G530" s="602"/>
      <c r="H530" s="602"/>
      <c r="I530" s="602"/>
      <c r="J530" s="602"/>
      <c r="K530" s="602"/>
      <c r="L530" s="602"/>
      <c r="M530" s="602"/>
      <c r="N530" s="602"/>
      <c r="O530" s="602"/>
      <c r="P530" s="602"/>
      <c r="Q530" s="602"/>
      <c r="R530" s="602"/>
      <c r="S530" s="602"/>
      <c r="T530" s="602"/>
      <c r="U530" s="602"/>
      <c r="V530" s="602"/>
      <c r="W530" s="602"/>
      <c r="X530" s="602"/>
      <c r="Y530" s="602"/>
      <c r="Z530" s="602"/>
      <c r="AA530" s="602"/>
      <c r="AB530" s="602"/>
      <c r="AC530" s="602"/>
      <c r="AD530" s="602"/>
      <c r="AE530" s="602"/>
      <c r="AF530" s="602"/>
      <c r="AG530" s="603"/>
      <c r="AH530" s="596">
        <f t="shared" ref="AH530:AH534" si="432">COUNTA(F$96:AG$96)-AI530</f>
        <v>28</v>
      </c>
      <c r="AI530" s="542">
        <f t="shared" ref="AI530" si="433">AM530+AN530</f>
        <v>0</v>
      </c>
      <c r="AJ530" s="604">
        <f t="shared" ref="AJ530:AJ533" si="434">+COUNTIF(F530:AG530,"休")</f>
        <v>0</v>
      </c>
      <c r="AM530" s="586">
        <f t="shared" ref="AM530:AM533" si="435">+COUNTIF(F530:AG530,"－")</f>
        <v>0</v>
      </c>
      <c r="AN530" s="586">
        <f t="shared" si="431"/>
        <v>0</v>
      </c>
    </row>
    <row r="531" spans="2:40">
      <c r="B531" s="2842"/>
      <c r="C531" s="2931"/>
      <c r="D531" s="599" t="str">
        <f>E$10</f>
        <v>△△</v>
      </c>
      <c r="E531" s="600"/>
      <c r="F531" s="601"/>
      <c r="G531" s="602"/>
      <c r="H531" s="602"/>
      <c r="I531" s="602"/>
      <c r="J531" s="602"/>
      <c r="K531" s="602"/>
      <c r="L531" s="602"/>
      <c r="M531" s="602"/>
      <c r="N531" s="602"/>
      <c r="O531" s="602"/>
      <c r="P531" s="602"/>
      <c r="Q531" s="602"/>
      <c r="R531" s="602"/>
      <c r="S531" s="602"/>
      <c r="T531" s="602"/>
      <c r="U531" s="602"/>
      <c r="V531" s="602"/>
      <c r="W531" s="602"/>
      <c r="X531" s="602"/>
      <c r="Y531" s="602"/>
      <c r="Z531" s="602"/>
      <c r="AA531" s="602"/>
      <c r="AB531" s="602"/>
      <c r="AC531" s="602"/>
      <c r="AD531" s="602"/>
      <c r="AE531" s="602"/>
      <c r="AF531" s="602"/>
      <c r="AG531" s="603"/>
      <c r="AH531" s="596">
        <f t="shared" si="432"/>
        <v>28</v>
      </c>
      <c r="AI531" s="542">
        <f>AM531+AN531</f>
        <v>0</v>
      </c>
      <c r="AJ531" s="604">
        <f t="shared" si="434"/>
        <v>0</v>
      </c>
      <c r="AM531" s="586">
        <f t="shared" si="435"/>
        <v>0</v>
      </c>
      <c r="AN531" s="586">
        <f t="shared" si="431"/>
        <v>0</v>
      </c>
    </row>
    <row r="532" spans="2:40">
      <c r="B532" s="2842"/>
      <c r="C532" s="2931"/>
      <c r="D532" s="599" t="str">
        <f>E$11</f>
        <v>■■</v>
      </c>
      <c r="E532" s="600"/>
      <c r="F532" s="601"/>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3"/>
      <c r="AH532" s="596">
        <f t="shared" si="432"/>
        <v>28</v>
      </c>
      <c r="AI532" s="542">
        <f t="shared" ref="AI532:AI534" si="436">AM532+AN532</f>
        <v>0</v>
      </c>
      <c r="AJ532" s="604">
        <f t="shared" si="434"/>
        <v>0</v>
      </c>
      <c r="AM532" s="586">
        <f t="shared" si="435"/>
        <v>0</v>
      </c>
      <c r="AN532" s="586">
        <f t="shared" si="431"/>
        <v>0</v>
      </c>
    </row>
    <row r="533" spans="2:40">
      <c r="B533" s="2842"/>
      <c r="C533" s="2931"/>
      <c r="D533" s="599" t="str">
        <f>E$12</f>
        <v>★★</v>
      </c>
      <c r="E533" s="600"/>
      <c r="F533" s="601"/>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3"/>
      <c r="AH533" s="596">
        <f t="shared" si="432"/>
        <v>28</v>
      </c>
      <c r="AI533" s="542">
        <f t="shared" si="436"/>
        <v>0</v>
      </c>
      <c r="AJ533" s="604">
        <f t="shared" si="434"/>
        <v>0</v>
      </c>
      <c r="AM533" s="586">
        <f t="shared" si="435"/>
        <v>0</v>
      </c>
      <c r="AN533" s="586">
        <f t="shared" si="431"/>
        <v>0</v>
      </c>
    </row>
    <row r="534" spans="2:40">
      <c r="B534" s="2843"/>
      <c r="C534" s="2932"/>
      <c r="D534" s="611"/>
      <c r="E534" s="518"/>
      <c r="F534" s="605"/>
      <c r="G534" s="606"/>
      <c r="H534" s="606"/>
      <c r="I534" s="606"/>
      <c r="J534" s="606"/>
      <c r="K534" s="606"/>
      <c r="L534" s="606"/>
      <c r="M534" s="606"/>
      <c r="N534" s="606"/>
      <c r="O534" s="606"/>
      <c r="P534" s="606"/>
      <c r="Q534" s="606"/>
      <c r="R534" s="606"/>
      <c r="S534" s="606"/>
      <c r="T534" s="606"/>
      <c r="U534" s="606"/>
      <c r="V534" s="606"/>
      <c r="W534" s="606"/>
      <c r="X534" s="606"/>
      <c r="Y534" s="606"/>
      <c r="Z534" s="606"/>
      <c r="AA534" s="606"/>
      <c r="AB534" s="606"/>
      <c r="AC534" s="606"/>
      <c r="AD534" s="606"/>
      <c r="AE534" s="606"/>
      <c r="AF534" s="606"/>
      <c r="AG534" s="607"/>
      <c r="AH534" s="596">
        <f t="shared" si="432"/>
        <v>28</v>
      </c>
      <c r="AI534" s="597">
        <f t="shared" si="436"/>
        <v>0</v>
      </c>
      <c r="AJ534" s="598">
        <f>+COUNTIF(F534:AG534,"休")</f>
        <v>0</v>
      </c>
      <c r="AM534" s="586">
        <f>+COUNTIF(F534:AG534,"－")</f>
        <v>0</v>
      </c>
      <c r="AN534" s="586">
        <f t="shared" si="431"/>
        <v>0</v>
      </c>
    </row>
    <row r="535" spans="2:40" ht="24.75" customHeight="1">
      <c r="B535" s="2841" t="s">
        <v>949</v>
      </c>
      <c r="C535" s="2930" t="s">
        <v>950</v>
      </c>
      <c r="D535" s="586" t="s">
        <v>521</v>
      </c>
      <c r="E535" s="608" t="s">
        <v>959</v>
      </c>
      <c r="F535" s="588"/>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90"/>
      <c r="AH535" s="609"/>
      <c r="AI535" s="586"/>
      <c r="AJ535" s="610"/>
    </row>
    <row r="536" spans="2:40" ht="13.5" customHeight="1">
      <c r="B536" s="2842"/>
      <c r="C536" s="2931"/>
      <c r="D536" s="611" t="str">
        <f>E$14</f>
        <v>〇〇</v>
      </c>
      <c r="E536" s="518"/>
      <c r="F536" s="593"/>
      <c r="G536" s="594"/>
      <c r="H536" s="594"/>
      <c r="I536" s="594"/>
      <c r="J536" s="594"/>
      <c r="K536" s="594"/>
      <c r="L536" s="594"/>
      <c r="M536" s="594"/>
      <c r="N536" s="594"/>
      <c r="O536" s="594"/>
      <c r="P536" s="594"/>
      <c r="Q536" s="594"/>
      <c r="R536" s="594"/>
      <c r="S536" s="594"/>
      <c r="T536" s="594"/>
      <c r="U536" s="594"/>
      <c r="V536" s="594"/>
      <c r="W536" s="594"/>
      <c r="X536" s="594"/>
      <c r="Y536" s="594"/>
      <c r="Z536" s="594"/>
      <c r="AA536" s="594"/>
      <c r="AB536" s="594"/>
      <c r="AC536" s="594"/>
      <c r="AD536" s="594"/>
      <c r="AE536" s="594"/>
      <c r="AF536" s="594"/>
      <c r="AG536" s="595"/>
      <c r="AH536" s="596">
        <f t="shared" ref="AH536:AH539" si="437">COUNTA(F$96:AG$96)-AI536</f>
        <v>28</v>
      </c>
      <c r="AI536" s="597">
        <f t="shared" ref="AI536:AI539" si="438">AM536+AN536</f>
        <v>0</v>
      </c>
      <c r="AJ536" s="598">
        <f>+COUNTIF(F536:AG536,"休")</f>
        <v>0</v>
      </c>
      <c r="AM536" s="586">
        <f>+COUNTIF(F536:AG536,"－")</f>
        <v>0</v>
      </c>
      <c r="AN536" s="586">
        <f>+COUNTIF(F536:AG536,"外")</f>
        <v>0</v>
      </c>
    </row>
    <row r="537" spans="2:40">
      <c r="B537" s="2842"/>
      <c r="C537" s="2931"/>
      <c r="D537" s="599" t="str">
        <f>E$15</f>
        <v>●●</v>
      </c>
      <c r="E537" s="600"/>
      <c r="F537" s="601"/>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3"/>
      <c r="AH537" s="596">
        <f t="shared" si="437"/>
        <v>28</v>
      </c>
      <c r="AI537" s="542">
        <f t="shared" si="438"/>
        <v>0</v>
      </c>
      <c r="AJ537" s="604">
        <f t="shared" ref="AJ537:AJ539" si="439">+COUNTIF(F537:AG537,"休")</f>
        <v>0</v>
      </c>
      <c r="AM537" s="586">
        <f t="shared" ref="AM537:AM539" si="440">+COUNTIF(F537:AG537,"－")</f>
        <v>0</v>
      </c>
      <c r="AN537" s="586">
        <f>+COUNTIF(F537:AG537,"外")</f>
        <v>0</v>
      </c>
    </row>
    <row r="538" spans="2:40">
      <c r="B538" s="2842"/>
      <c r="C538" s="2931"/>
      <c r="D538" s="599">
        <f>E$16</f>
        <v>0</v>
      </c>
      <c r="E538" s="600"/>
      <c r="F538" s="601"/>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3"/>
      <c r="AH538" s="596">
        <f t="shared" si="437"/>
        <v>28</v>
      </c>
      <c r="AI538" s="542">
        <f t="shared" si="438"/>
        <v>0</v>
      </c>
      <c r="AJ538" s="604">
        <f t="shared" si="439"/>
        <v>0</v>
      </c>
      <c r="AM538" s="586">
        <f t="shared" si="440"/>
        <v>0</v>
      </c>
      <c r="AN538" s="586">
        <f>+COUNTIF(F538:AG538,"外")</f>
        <v>0</v>
      </c>
    </row>
    <row r="539" spans="2:40">
      <c r="B539" s="2842"/>
      <c r="C539" s="2932"/>
      <c r="D539" s="611">
        <f>E$17</f>
        <v>0</v>
      </c>
      <c r="E539" s="518"/>
      <c r="F539" s="601"/>
      <c r="G539" s="612"/>
      <c r="H539" s="612"/>
      <c r="I539" s="612"/>
      <c r="J539" s="612"/>
      <c r="K539" s="612"/>
      <c r="L539" s="612"/>
      <c r="M539" s="612"/>
      <c r="N539" s="612"/>
      <c r="O539" s="612"/>
      <c r="P539" s="612"/>
      <c r="Q539" s="612"/>
      <c r="R539" s="612"/>
      <c r="S539" s="612"/>
      <c r="T539" s="612"/>
      <c r="U539" s="612"/>
      <c r="V539" s="612"/>
      <c r="W539" s="612"/>
      <c r="X539" s="612"/>
      <c r="Y539" s="612"/>
      <c r="Z539" s="612"/>
      <c r="AA539" s="612"/>
      <c r="AB539" s="612"/>
      <c r="AC539" s="612"/>
      <c r="AD539" s="612"/>
      <c r="AE539" s="612"/>
      <c r="AF539" s="612"/>
      <c r="AG539" s="595"/>
      <c r="AH539" s="596">
        <f t="shared" si="437"/>
        <v>28</v>
      </c>
      <c r="AI539" s="580">
        <f t="shared" si="438"/>
        <v>0</v>
      </c>
      <c r="AJ539" s="598">
        <f t="shared" si="439"/>
        <v>0</v>
      </c>
      <c r="AM539" s="586">
        <f t="shared" si="440"/>
        <v>0</v>
      </c>
      <c r="AN539" s="586">
        <f>+COUNTIF(F539:AG539,"外")</f>
        <v>0</v>
      </c>
    </row>
    <row r="540" spans="2:40" ht="24.75" customHeight="1">
      <c r="B540" s="2842"/>
      <c r="C540" s="2930" t="s">
        <v>953</v>
      </c>
      <c r="D540" s="586" t="s">
        <v>521</v>
      </c>
      <c r="E540" s="608" t="s">
        <v>959</v>
      </c>
      <c r="F540" s="588"/>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90"/>
      <c r="AH540" s="609"/>
      <c r="AI540" s="586"/>
      <c r="AJ540" s="610"/>
    </row>
    <row r="541" spans="2:40">
      <c r="B541" s="2842"/>
      <c r="C541" s="2931"/>
      <c r="D541" s="591" t="str">
        <f>E$18</f>
        <v>●●</v>
      </c>
      <c r="E541" s="592"/>
      <c r="F541" s="593"/>
      <c r="G541" s="594"/>
      <c r="H541" s="594"/>
      <c r="I541" s="594"/>
      <c r="J541" s="594"/>
      <c r="K541" s="594"/>
      <c r="L541" s="594"/>
      <c r="M541" s="594"/>
      <c r="N541" s="594"/>
      <c r="O541" s="594"/>
      <c r="P541" s="594"/>
      <c r="Q541" s="594"/>
      <c r="R541" s="594"/>
      <c r="S541" s="594"/>
      <c r="T541" s="594"/>
      <c r="U541" s="594"/>
      <c r="V541" s="594"/>
      <c r="W541" s="594"/>
      <c r="X541" s="594"/>
      <c r="Y541" s="594"/>
      <c r="Z541" s="594"/>
      <c r="AA541" s="594"/>
      <c r="AB541" s="594"/>
      <c r="AC541" s="594"/>
      <c r="AD541" s="594"/>
      <c r="AE541" s="594"/>
      <c r="AF541" s="594"/>
      <c r="AG541" s="613"/>
      <c r="AH541" s="596">
        <f t="shared" ref="AH541:AH544" si="441">COUNTA(F$96:AG$96)-AI541</f>
        <v>28</v>
      </c>
      <c r="AI541" s="614">
        <f t="shared" ref="AI541:AI544" si="442">AM541+AN541</f>
        <v>0</v>
      </c>
      <c r="AJ541" s="615">
        <f>+COUNTIF(F541:AG541,"休")</f>
        <v>0</v>
      </c>
      <c r="AM541" s="586">
        <f>+COUNTIF(F541:AG541,"－")</f>
        <v>0</v>
      </c>
      <c r="AN541" s="586">
        <f>+COUNTIF(F541:AG541,"外")</f>
        <v>0</v>
      </c>
    </row>
    <row r="542" spans="2:40">
      <c r="B542" s="2842"/>
      <c r="C542" s="2931"/>
      <c r="D542" s="599">
        <f>E$19</f>
        <v>0</v>
      </c>
      <c r="E542" s="600"/>
      <c r="F542" s="601"/>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3"/>
      <c r="AH542" s="596">
        <f t="shared" si="441"/>
        <v>28</v>
      </c>
      <c r="AI542" s="542">
        <f t="shared" si="442"/>
        <v>0</v>
      </c>
      <c r="AJ542" s="604">
        <f t="shared" ref="AJ542:AJ544" si="443">+COUNTIF(F542:AG542,"休")</f>
        <v>0</v>
      </c>
      <c r="AM542" s="586">
        <f t="shared" ref="AM542:AM544" si="444">+COUNTIF(F542:AG542,"－")</f>
        <v>0</v>
      </c>
      <c r="AN542" s="586">
        <f>+COUNTIF(F542:AG542,"外")</f>
        <v>0</v>
      </c>
    </row>
    <row r="543" spans="2:40">
      <c r="B543" s="2842"/>
      <c r="C543" s="2931"/>
      <c r="D543" s="599">
        <f>E$20</f>
        <v>0</v>
      </c>
      <c r="E543" s="600"/>
      <c r="F543" s="601"/>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3"/>
      <c r="AH543" s="596">
        <f t="shared" si="441"/>
        <v>28</v>
      </c>
      <c r="AI543" s="542">
        <f t="shared" si="442"/>
        <v>0</v>
      </c>
      <c r="AJ543" s="604">
        <f t="shared" si="443"/>
        <v>0</v>
      </c>
      <c r="AM543" s="586">
        <f t="shared" si="444"/>
        <v>0</v>
      </c>
      <c r="AN543" s="586">
        <f>+COUNTIF(F543:AG543,"外")</f>
        <v>0</v>
      </c>
    </row>
    <row r="544" spans="2:40">
      <c r="B544" s="2843"/>
      <c r="C544" s="2932"/>
      <c r="D544" s="616">
        <f>E$21</f>
        <v>0</v>
      </c>
      <c r="E544" s="626"/>
      <c r="F544" s="618"/>
      <c r="G544" s="619"/>
      <c r="H544" s="619"/>
      <c r="I544" s="619"/>
      <c r="J544" s="619"/>
      <c r="K544" s="619"/>
      <c r="L544" s="619"/>
      <c r="M544" s="619"/>
      <c r="N544" s="619"/>
      <c r="O544" s="619"/>
      <c r="P544" s="619"/>
      <c r="Q544" s="619"/>
      <c r="R544" s="619"/>
      <c r="S544" s="619"/>
      <c r="T544" s="619"/>
      <c r="U544" s="619"/>
      <c r="V544" s="619"/>
      <c r="W544" s="619"/>
      <c r="X544" s="619"/>
      <c r="Y544" s="619"/>
      <c r="Z544" s="619"/>
      <c r="AA544" s="619"/>
      <c r="AB544" s="619"/>
      <c r="AC544" s="619"/>
      <c r="AD544" s="619"/>
      <c r="AE544" s="619"/>
      <c r="AF544" s="619"/>
      <c r="AG544" s="620"/>
      <c r="AH544" s="621">
        <f t="shared" si="441"/>
        <v>28</v>
      </c>
      <c r="AI544" s="617">
        <f t="shared" si="442"/>
        <v>0</v>
      </c>
      <c r="AJ544" s="622">
        <f t="shared" si="443"/>
        <v>0</v>
      </c>
      <c r="AM544" s="586">
        <f t="shared" si="444"/>
        <v>0</v>
      </c>
      <c r="AN544" s="586">
        <f>+COUNTIF(F544:AG544,"外")</f>
        <v>0</v>
      </c>
    </row>
    <row r="545" spans="2:40">
      <c r="F545" s="533"/>
      <c r="G545" s="533"/>
      <c r="H545" s="533"/>
      <c r="I545" s="533"/>
      <c r="J545" s="533"/>
      <c r="K545" s="533"/>
      <c r="L545" s="533"/>
      <c r="M545" s="533"/>
      <c r="N545" s="533"/>
      <c r="O545" s="533"/>
      <c r="P545" s="533"/>
      <c r="Q545" s="533"/>
      <c r="R545" s="533"/>
      <c r="S545" s="533"/>
      <c r="T545" s="533"/>
      <c r="U545" s="533"/>
      <c r="V545" s="533"/>
      <c r="W545" s="533"/>
      <c r="X545" s="533"/>
      <c r="Y545" s="533"/>
      <c r="Z545" s="533"/>
      <c r="AA545" s="533"/>
      <c r="AB545" s="533"/>
      <c r="AC545" s="533"/>
      <c r="AD545" s="533"/>
      <c r="AE545" s="533"/>
      <c r="AF545" s="533"/>
      <c r="AG545" s="533"/>
    </row>
    <row r="546" spans="2:40" ht="13.5" customHeight="1">
      <c r="B546" s="573"/>
      <c r="C546" s="574"/>
      <c r="D546" s="575"/>
      <c r="E546" s="519" t="s">
        <v>910</v>
      </c>
      <c r="F546" s="520">
        <f>+AG526+1</f>
        <v>45051</v>
      </c>
      <c r="G546" s="521">
        <f>+F546+1</f>
        <v>45052</v>
      </c>
      <c r="H546" s="521">
        <f t="shared" ref="H546:Y546" si="445">+G546+1</f>
        <v>45053</v>
      </c>
      <c r="I546" s="521">
        <f t="shared" si="445"/>
        <v>45054</v>
      </c>
      <c r="J546" s="521">
        <f t="shared" si="445"/>
        <v>45055</v>
      </c>
      <c r="K546" s="521">
        <f t="shared" si="445"/>
        <v>45056</v>
      </c>
      <c r="L546" s="521">
        <f t="shared" si="445"/>
        <v>45057</v>
      </c>
      <c r="M546" s="521">
        <f t="shared" si="445"/>
        <v>45058</v>
      </c>
      <c r="N546" s="521">
        <f t="shared" si="445"/>
        <v>45059</v>
      </c>
      <c r="O546" s="521">
        <f t="shared" si="445"/>
        <v>45060</v>
      </c>
      <c r="P546" s="521">
        <f t="shared" si="445"/>
        <v>45061</v>
      </c>
      <c r="Q546" s="521">
        <f t="shared" si="445"/>
        <v>45062</v>
      </c>
      <c r="R546" s="521">
        <f t="shared" si="445"/>
        <v>45063</v>
      </c>
      <c r="S546" s="521">
        <f t="shared" si="445"/>
        <v>45064</v>
      </c>
      <c r="T546" s="521">
        <f t="shared" si="445"/>
        <v>45065</v>
      </c>
      <c r="U546" s="521">
        <f t="shared" si="445"/>
        <v>45066</v>
      </c>
      <c r="V546" s="521">
        <f t="shared" si="445"/>
        <v>45067</v>
      </c>
      <c r="W546" s="521">
        <f t="shared" si="445"/>
        <v>45068</v>
      </c>
      <c r="X546" s="521">
        <f t="shared" si="445"/>
        <v>45069</v>
      </c>
      <c r="Y546" s="521">
        <f t="shared" si="445"/>
        <v>45070</v>
      </c>
      <c r="Z546" s="521">
        <f>+Y546+1</f>
        <v>45071</v>
      </c>
      <c r="AA546" s="521">
        <f t="shared" ref="AA546:AC546" si="446">+Z546+1</f>
        <v>45072</v>
      </c>
      <c r="AB546" s="521">
        <f t="shared" si="446"/>
        <v>45073</v>
      </c>
      <c r="AC546" s="521">
        <f t="shared" si="446"/>
        <v>45074</v>
      </c>
      <c r="AD546" s="521">
        <f>+AC546+1</f>
        <v>45075</v>
      </c>
      <c r="AE546" s="521">
        <f t="shared" ref="AE546" si="447">+AD546+1</f>
        <v>45076</v>
      </c>
      <c r="AF546" s="521">
        <f>+AE546+1</f>
        <v>45077</v>
      </c>
      <c r="AG546" s="576">
        <f t="shared" ref="AG546" si="448">+AF546+1</f>
        <v>45078</v>
      </c>
      <c r="AH546" s="2915" t="s">
        <v>955</v>
      </c>
      <c r="AI546" s="2918" t="s">
        <v>956</v>
      </c>
      <c r="AJ546" s="2921" t="s">
        <v>931</v>
      </c>
      <c r="AK546" s="2924"/>
      <c r="AM546" s="2925" t="s">
        <v>957</v>
      </c>
      <c r="AN546" s="2925" t="s">
        <v>958</v>
      </c>
    </row>
    <row r="547" spans="2:40">
      <c r="B547" s="577"/>
      <c r="C547" s="578"/>
      <c r="D547" s="579"/>
      <c r="E547" s="542" t="s">
        <v>911</v>
      </c>
      <c r="F547" s="543" t="str">
        <f>TEXT(WEEKDAY(+F546),"aaa")</f>
        <v>金</v>
      </c>
      <c r="G547" s="544" t="str">
        <f t="shared" ref="G547:AG547" si="449">TEXT(WEEKDAY(+G546),"aaa")</f>
        <v>土</v>
      </c>
      <c r="H547" s="544" t="str">
        <f t="shared" si="449"/>
        <v>日</v>
      </c>
      <c r="I547" s="544" t="str">
        <f t="shared" si="449"/>
        <v>月</v>
      </c>
      <c r="J547" s="544" t="str">
        <f t="shared" si="449"/>
        <v>火</v>
      </c>
      <c r="K547" s="544" t="str">
        <f t="shared" si="449"/>
        <v>水</v>
      </c>
      <c r="L547" s="544" t="str">
        <f t="shared" si="449"/>
        <v>木</v>
      </c>
      <c r="M547" s="544" t="str">
        <f t="shared" si="449"/>
        <v>金</v>
      </c>
      <c r="N547" s="544" t="str">
        <f t="shared" si="449"/>
        <v>土</v>
      </c>
      <c r="O547" s="544" t="str">
        <f t="shared" si="449"/>
        <v>日</v>
      </c>
      <c r="P547" s="544" t="str">
        <f t="shared" si="449"/>
        <v>月</v>
      </c>
      <c r="Q547" s="544" t="str">
        <f t="shared" si="449"/>
        <v>火</v>
      </c>
      <c r="R547" s="544" t="str">
        <f t="shared" si="449"/>
        <v>水</v>
      </c>
      <c r="S547" s="544" t="str">
        <f t="shared" si="449"/>
        <v>木</v>
      </c>
      <c r="T547" s="544" t="str">
        <f t="shared" si="449"/>
        <v>金</v>
      </c>
      <c r="U547" s="544" t="str">
        <f t="shared" si="449"/>
        <v>土</v>
      </c>
      <c r="V547" s="544" t="str">
        <f t="shared" si="449"/>
        <v>日</v>
      </c>
      <c r="W547" s="544" t="str">
        <f t="shared" si="449"/>
        <v>月</v>
      </c>
      <c r="X547" s="544" t="str">
        <f t="shared" si="449"/>
        <v>火</v>
      </c>
      <c r="Y547" s="544" t="str">
        <f t="shared" si="449"/>
        <v>水</v>
      </c>
      <c r="Z547" s="544" t="str">
        <f t="shared" si="449"/>
        <v>木</v>
      </c>
      <c r="AA547" s="544" t="str">
        <f t="shared" si="449"/>
        <v>金</v>
      </c>
      <c r="AB547" s="544" t="str">
        <f t="shared" si="449"/>
        <v>土</v>
      </c>
      <c r="AC547" s="544" t="str">
        <f t="shared" si="449"/>
        <v>日</v>
      </c>
      <c r="AD547" s="544" t="str">
        <f t="shared" si="449"/>
        <v>月</v>
      </c>
      <c r="AE547" s="544" t="str">
        <f t="shared" si="449"/>
        <v>火</v>
      </c>
      <c r="AF547" s="544" t="str">
        <f t="shared" si="449"/>
        <v>水</v>
      </c>
      <c r="AG547" s="632" t="str">
        <f t="shared" si="449"/>
        <v>木</v>
      </c>
      <c r="AH547" s="2916"/>
      <c r="AI547" s="2919"/>
      <c r="AJ547" s="2922"/>
      <c r="AK547" s="2924"/>
      <c r="AM547" s="2925"/>
      <c r="AN547" s="2925"/>
    </row>
    <row r="548" spans="2:40" ht="24.75" customHeight="1">
      <c r="B548" s="584" t="s">
        <v>929</v>
      </c>
      <c r="C548" s="585" t="s">
        <v>930</v>
      </c>
      <c r="D548" s="586" t="s">
        <v>521</v>
      </c>
      <c r="E548" s="608" t="s">
        <v>959</v>
      </c>
      <c r="F548" s="588"/>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90"/>
      <c r="AH548" s="2917"/>
      <c r="AI548" s="2920"/>
      <c r="AJ548" s="2923"/>
      <c r="AK548" s="2924"/>
    </row>
    <row r="549" spans="2:40" ht="13.5" customHeight="1">
      <c r="B549" s="2841" t="s">
        <v>938</v>
      </c>
      <c r="C549" s="2930" t="s">
        <v>939</v>
      </c>
      <c r="D549" s="591" t="str">
        <f>E$8</f>
        <v>〇〇</v>
      </c>
      <c r="E549" s="592"/>
      <c r="F549" s="593"/>
      <c r="G549" s="594"/>
      <c r="H549" s="594"/>
      <c r="I549" s="594"/>
      <c r="J549" s="594"/>
      <c r="K549" s="594"/>
      <c r="L549" s="594"/>
      <c r="M549" s="594"/>
      <c r="N549" s="594"/>
      <c r="O549" s="594"/>
      <c r="P549" s="594"/>
      <c r="Q549" s="594"/>
      <c r="R549" s="594"/>
      <c r="S549" s="594"/>
      <c r="T549" s="594"/>
      <c r="U549" s="594"/>
      <c r="V549" s="594"/>
      <c r="W549" s="594"/>
      <c r="X549" s="594"/>
      <c r="Y549" s="594"/>
      <c r="Z549" s="594"/>
      <c r="AA549" s="594"/>
      <c r="AB549" s="594"/>
      <c r="AC549" s="594"/>
      <c r="AD549" s="594"/>
      <c r="AE549" s="594"/>
      <c r="AF549" s="594"/>
      <c r="AG549" s="595"/>
      <c r="AH549" s="596">
        <f>COUNTA(F$116:AG$116)-AI549</f>
        <v>28</v>
      </c>
      <c r="AI549" s="597">
        <f>AM549+AN549</f>
        <v>0</v>
      </c>
      <c r="AJ549" s="598">
        <f>+COUNTIF(F549:AG549,"休")</f>
        <v>0</v>
      </c>
      <c r="AM549" s="586">
        <f>+COUNTIF(F549:AG549,"－")</f>
        <v>0</v>
      </c>
      <c r="AN549" s="586">
        <f t="shared" ref="AN549:AN554" si="450">+COUNTIF(F549:AG549,"外")</f>
        <v>0</v>
      </c>
    </row>
    <row r="550" spans="2:40" ht="13.5" customHeight="1">
      <c r="B550" s="2842"/>
      <c r="C550" s="2931"/>
      <c r="D550" s="599" t="str">
        <f>E$9</f>
        <v>●●</v>
      </c>
      <c r="E550" s="600"/>
      <c r="F550" s="601"/>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3"/>
      <c r="AH550" s="596">
        <f t="shared" ref="AH550:AH554" si="451">COUNTA(F$116:AG$116)-AI550</f>
        <v>28</v>
      </c>
      <c r="AI550" s="542">
        <f t="shared" ref="AI550" si="452">AM550+AN550</f>
        <v>0</v>
      </c>
      <c r="AJ550" s="604">
        <f t="shared" ref="AJ550:AJ553" si="453">+COUNTIF(F550:AG550,"休")</f>
        <v>0</v>
      </c>
      <c r="AM550" s="586">
        <f t="shared" ref="AM550:AM553" si="454">+COUNTIF(F550:AG550,"－")</f>
        <v>0</v>
      </c>
      <c r="AN550" s="586">
        <f t="shared" si="450"/>
        <v>0</v>
      </c>
    </row>
    <row r="551" spans="2:40">
      <c r="B551" s="2842"/>
      <c r="C551" s="2931"/>
      <c r="D551" s="599" t="str">
        <f>E$10</f>
        <v>△△</v>
      </c>
      <c r="E551" s="600"/>
      <c r="F551" s="601"/>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3"/>
      <c r="AH551" s="596">
        <f t="shared" si="451"/>
        <v>28</v>
      </c>
      <c r="AI551" s="542">
        <f>AM551+AN551</f>
        <v>0</v>
      </c>
      <c r="AJ551" s="604">
        <f t="shared" si="453"/>
        <v>0</v>
      </c>
      <c r="AM551" s="586">
        <f t="shared" si="454"/>
        <v>0</v>
      </c>
      <c r="AN551" s="586">
        <f t="shared" si="450"/>
        <v>0</v>
      </c>
    </row>
    <row r="552" spans="2:40">
      <c r="B552" s="2842"/>
      <c r="C552" s="2931"/>
      <c r="D552" s="599" t="str">
        <f>E$11</f>
        <v>■■</v>
      </c>
      <c r="E552" s="600"/>
      <c r="F552" s="601"/>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3"/>
      <c r="AH552" s="596">
        <f t="shared" si="451"/>
        <v>28</v>
      </c>
      <c r="AI552" s="542">
        <f t="shared" ref="AI552:AI554" si="455">AM552+AN552</f>
        <v>0</v>
      </c>
      <c r="AJ552" s="604">
        <f t="shared" si="453"/>
        <v>0</v>
      </c>
      <c r="AM552" s="586">
        <f t="shared" si="454"/>
        <v>0</v>
      </c>
      <c r="AN552" s="586">
        <f t="shared" si="450"/>
        <v>0</v>
      </c>
    </row>
    <row r="553" spans="2:40">
      <c r="B553" s="2842"/>
      <c r="C553" s="2931"/>
      <c r="D553" s="599" t="str">
        <f>E$12</f>
        <v>★★</v>
      </c>
      <c r="E553" s="600"/>
      <c r="F553" s="601"/>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3"/>
      <c r="AH553" s="596">
        <f t="shared" si="451"/>
        <v>28</v>
      </c>
      <c r="AI553" s="542">
        <f t="shared" si="455"/>
        <v>0</v>
      </c>
      <c r="AJ553" s="604">
        <f t="shared" si="453"/>
        <v>0</v>
      </c>
      <c r="AM553" s="586">
        <f t="shared" si="454"/>
        <v>0</v>
      </c>
      <c r="AN553" s="586">
        <f t="shared" si="450"/>
        <v>0</v>
      </c>
    </row>
    <row r="554" spans="2:40">
      <c r="B554" s="2843"/>
      <c r="C554" s="2932"/>
      <c r="D554" s="611"/>
      <c r="E554" s="518"/>
      <c r="F554" s="605"/>
      <c r="G554" s="606"/>
      <c r="H554" s="606"/>
      <c r="I554" s="606"/>
      <c r="J554" s="606"/>
      <c r="K554" s="606"/>
      <c r="L554" s="606"/>
      <c r="M554" s="606"/>
      <c r="N554" s="606"/>
      <c r="O554" s="606"/>
      <c r="P554" s="606"/>
      <c r="Q554" s="606"/>
      <c r="R554" s="606"/>
      <c r="S554" s="606"/>
      <c r="T554" s="606"/>
      <c r="U554" s="606"/>
      <c r="V554" s="606"/>
      <c r="W554" s="606"/>
      <c r="X554" s="606"/>
      <c r="Y554" s="606"/>
      <c r="Z554" s="606"/>
      <c r="AA554" s="606"/>
      <c r="AB554" s="606"/>
      <c r="AC554" s="606"/>
      <c r="AD554" s="606"/>
      <c r="AE554" s="606"/>
      <c r="AF554" s="606"/>
      <c r="AG554" s="607"/>
      <c r="AH554" s="596">
        <f t="shared" si="451"/>
        <v>28</v>
      </c>
      <c r="AI554" s="597">
        <f t="shared" si="455"/>
        <v>0</v>
      </c>
      <c r="AJ554" s="598">
        <f>+COUNTIF(F554:AG554,"休")</f>
        <v>0</v>
      </c>
      <c r="AM554" s="586">
        <f>+COUNTIF(F554:AG554,"－")</f>
        <v>0</v>
      </c>
      <c r="AN554" s="586">
        <f t="shared" si="450"/>
        <v>0</v>
      </c>
    </row>
    <row r="555" spans="2:40" ht="24.75" customHeight="1">
      <c r="B555" s="2841" t="s">
        <v>949</v>
      </c>
      <c r="C555" s="2930" t="s">
        <v>950</v>
      </c>
      <c r="D555" s="586" t="s">
        <v>521</v>
      </c>
      <c r="E555" s="608" t="s">
        <v>959</v>
      </c>
      <c r="F555" s="588"/>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90"/>
      <c r="AH555" s="609"/>
      <c r="AI555" s="586"/>
      <c r="AJ555" s="610"/>
    </row>
    <row r="556" spans="2:40" ht="13.5" customHeight="1">
      <c r="B556" s="2842"/>
      <c r="C556" s="2931"/>
      <c r="D556" s="611" t="str">
        <f>E$14</f>
        <v>〇〇</v>
      </c>
      <c r="E556" s="518"/>
      <c r="F556" s="593"/>
      <c r="G556" s="594"/>
      <c r="H556" s="594"/>
      <c r="I556" s="594"/>
      <c r="J556" s="594"/>
      <c r="K556" s="594"/>
      <c r="L556" s="594"/>
      <c r="M556" s="594"/>
      <c r="N556" s="594"/>
      <c r="O556" s="594"/>
      <c r="P556" s="594"/>
      <c r="Q556" s="594"/>
      <c r="R556" s="594"/>
      <c r="S556" s="594"/>
      <c r="T556" s="594"/>
      <c r="U556" s="594"/>
      <c r="V556" s="594"/>
      <c r="W556" s="594"/>
      <c r="X556" s="594"/>
      <c r="Y556" s="594"/>
      <c r="Z556" s="594"/>
      <c r="AA556" s="594"/>
      <c r="AB556" s="594"/>
      <c r="AC556" s="594"/>
      <c r="AD556" s="594"/>
      <c r="AE556" s="594"/>
      <c r="AF556" s="594"/>
      <c r="AG556" s="595"/>
      <c r="AH556" s="596">
        <f t="shared" ref="AH556:AH559" si="456">COUNTA(F$116:AG$116)-AI556</f>
        <v>28</v>
      </c>
      <c r="AI556" s="597">
        <f t="shared" ref="AI556:AI559" si="457">AM556+AN556</f>
        <v>0</v>
      </c>
      <c r="AJ556" s="598">
        <f>+COUNTIF(F556:AG556,"休")</f>
        <v>0</v>
      </c>
      <c r="AM556" s="586">
        <f>+COUNTIF(F556:AG556,"－")</f>
        <v>0</v>
      </c>
      <c r="AN556" s="586">
        <f>+COUNTIF(F556:AG556,"外")</f>
        <v>0</v>
      </c>
    </row>
    <row r="557" spans="2:40">
      <c r="B557" s="2842"/>
      <c r="C557" s="2931"/>
      <c r="D557" s="599" t="str">
        <f>E$15</f>
        <v>●●</v>
      </c>
      <c r="E557" s="600"/>
      <c r="F557" s="601"/>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3"/>
      <c r="AH557" s="596">
        <f t="shared" si="456"/>
        <v>28</v>
      </c>
      <c r="AI557" s="542">
        <f t="shared" si="457"/>
        <v>0</v>
      </c>
      <c r="AJ557" s="604">
        <f t="shared" ref="AJ557:AJ559" si="458">+COUNTIF(F557:AG557,"休")</f>
        <v>0</v>
      </c>
      <c r="AM557" s="586">
        <f t="shared" ref="AM557:AM559" si="459">+COUNTIF(F557:AG557,"－")</f>
        <v>0</v>
      </c>
      <c r="AN557" s="586">
        <f>+COUNTIF(F557:AG557,"外")</f>
        <v>0</v>
      </c>
    </row>
    <row r="558" spans="2:40">
      <c r="B558" s="2842"/>
      <c r="C558" s="2931"/>
      <c r="D558" s="599">
        <f>E$16</f>
        <v>0</v>
      </c>
      <c r="E558" s="600"/>
      <c r="F558" s="601"/>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3"/>
      <c r="AH558" s="596">
        <f t="shared" si="456"/>
        <v>28</v>
      </c>
      <c r="AI558" s="542">
        <f t="shared" si="457"/>
        <v>0</v>
      </c>
      <c r="AJ558" s="604">
        <f t="shared" si="458"/>
        <v>0</v>
      </c>
      <c r="AM558" s="586">
        <f t="shared" si="459"/>
        <v>0</v>
      </c>
      <c r="AN558" s="586">
        <f>+COUNTIF(F558:AG558,"外")</f>
        <v>0</v>
      </c>
    </row>
    <row r="559" spans="2:40">
      <c r="B559" s="2842"/>
      <c r="C559" s="2932"/>
      <c r="D559" s="611">
        <f>E$17</f>
        <v>0</v>
      </c>
      <c r="E559" s="518"/>
      <c r="F559" s="601"/>
      <c r="G559" s="612"/>
      <c r="H559" s="612"/>
      <c r="I559" s="612"/>
      <c r="J559" s="612"/>
      <c r="K559" s="612"/>
      <c r="L559" s="612"/>
      <c r="M559" s="612"/>
      <c r="N559" s="612"/>
      <c r="O559" s="612"/>
      <c r="P559" s="612"/>
      <c r="Q559" s="612"/>
      <c r="R559" s="612"/>
      <c r="S559" s="612"/>
      <c r="T559" s="612"/>
      <c r="U559" s="612"/>
      <c r="V559" s="612"/>
      <c r="W559" s="612"/>
      <c r="X559" s="612"/>
      <c r="Y559" s="612"/>
      <c r="Z559" s="612"/>
      <c r="AA559" s="612"/>
      <c r="AB559" s="612"/>
      <c r="AC559" s="612"/>
      <c r="AD559" s="612"/>
      <c r="AE559" s="612"/>
      <c r="AF559" s="612"/>
      <c r="AG559" s="595"/>
      <c r="AH559" s="596">
        <f t="shared" si="456"/>
        <v>28</v>
      </c>
      <c r="AI559" s="580">
        <f t="shared" si="457"/>
        <v>0</v>
      </c>
      <c r="AJ559" s="598">
        <f t="shared" si="458"/>
        <v>0</v>
      </c>
      <c r="AM559" s="586">
        <f t="shared" si="459"/>
        <v>0</v>
      </c>
      <c r="AN559" s="586">
        <f>+COUNTIF(F559:AG559,"外")</f>
        <v>0</v>
      </c>
    </row>
    <row r="560" spans="2:40" ht="24.75" customHeight="1">
      <c r="B560" s="2842"/>
      <c r="C560" s="2930" t="s">
        <v>953</v>
      </c>
      <c r="D560" s="586" t="s">
        <v>521</v>
      </c>
      <c r="E560" s="608" t="s">
        <v>959</v>
      </c>
      <c r="F560" s="588"/>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90"/>
      <c r="AH560" s="609"/>
      <c r="AI560" s="586"/>
      <c r="AJ560" s="610"/>
    </row>
    <row r="561" spans="2:40">
      <c r="B561" s="2842"/>
      <c r="C561" s="2931"/>
      <c r="D561" s="591" t="str">
        <f>E$18</f>
        <v>●●</v>
      </c>
      <c r="E561" s="592"/>
      <c r="F561" s="593"/>
      <c r="G561" s="594"/>
      <c r="H561" s="594"/>
      <c r="I561" s="594"/>
      <c r="J561" s="594"/>
      <c r="K561" s="594"/>
      <c r="L561" s="594"/>
      <c r="M561" s="594"/>
      <c r="N561" s="594"/>
      <c r="O561" s="594"/>
      <c r="P561" s="594"/>
      <c r="Q561" s="594"/>
      <c r="R561" s="594"/>
      <c r="S561" s="594"/>
      <c r="T561" s="594"/>
      <c r="U561" s="594"/>
      <c r="V561" s="594"/>
      <c r="W561" s="594"/>
      <c r="X561" s="594"/>
      <c r="Y561" s="594"/>
      <c r="Z561" s="594"/>
      <c r="AA561" s="594"/>
      <c r="AB561" s="594"/>
      <c r="AC561" s="594"/>
      <c r="AD561" s="594"/>
      <c r="AE561" s="594"/>
      <c r="AF561" s="594"/>
      <c r="AG561" s="613"/>
      <c r="AH561" s="596">
        <f t="shared" ref="AH561:AH564" si="460">COUNTA(F$116:AG$116)-AI561</f>
        <v>28</v>
      </c>
      <c r="AI561" s="614">
        <f t="shared" ref="AI561:AI564" si="461">AM561+AN561</f>
        <v>0</v>
      </c>
      <c r="AJ561" s="615">
        <f>+COUNTIF(F561:AG561,"休")</f>
        <v>0</v>
      </c>
      <c r="AM561" s="586">
        <f>+COUNTIF(F561:AG561,"－")</f>
        <v>0</v>
      </c>
      <c r="AN561" s="586">
        <f>+COUNTIF(F561:AG561,"外")</f>
        <v>0</v>
      </c>
    </row>
    <row r="562" spans="2:40">
      <c r="B562" s="2842"/>
      <c r="C562" s="2931"/>
      <c r="D562" s="599">
        <f>E$19</f>
        <v>0</v>
      </c>
      <c r="E562" s="600"/>
      <c r="F562" s="601"/>
      <c r="G562" s="602"/>
      <c r="H562" s="602"/>
      <c r="I562" s="602"/>
      <c r="J562" s="602"/>
      <c r="K562" s="602"/>
      <c r="L562" s="602"/>
      <c r="M562" s="602"/>
      <c r="N562" s="602"/>
      <c r="O562" s="602"/>
      <c r="P562" s="602"/>
      <c r="Q562" s="602"/>
      <c r="R562" s="602"/>
      <c r="S562" s="602"/>
      <c r="T562" s="602"/>
      <c r="U562" s="602"/>
      <c r="V562" s="602"/>
      <c r="W562" s="602"/>
      <c r="X562" s="602"/>
      <c r="Y562" s="602"/>
      <c r="Z562" s="602"/>
      <c r="AA562" s="602"/>
      <c r="AB562" s="602"/>
      <c r="AC562" s="602"/>
      <c r="AD562" s="602"/>
      <c r="AE562" s="602"/>
      <c r="AF562" s="602"/>
      <c r="AG562" s="603"/>
      <c r="AH562" s="596">
        <f t="shared" si="460"/>
        <v>28</v>
      </c>
      <c r="AI562" s="542">
        <f t="shared" si="461"/>
        <v>0</v>
      </c>
      <c r="AJ562" s="604">
        <f t="shared" ref="AJ562:AJ564" si="462">+COUNTIF(F562:AG562,"休")</f>
        <v>0</v>
      </c>
      <c r="AM562" s="586">
        <f t="shared" ref="AM562:AM564" si="463">+COUNTIF(F562:AG562,"－")</f>
        <v>0</v>
      </c>
      <c r="AN562" s="586">
        <f>+COUNTIF(F562:AG562,"外")</f>
        <v>0</v>
      </c>
    </row>
    <row r="563" spans="2:40">
      <c r="B563" s="2842"/>
      <c r="C563" s="2931"/>
      <c r="D563" s="599">
        <f>E$20</f>
        <v>0</v>
      </c>
      <c r="E563" s="600"/>
      <c r="F563" s="601"/>
      <c r="G563" s="602"/>
      <c r="H563" s="602"/>
      <c r="I563" s="602"/>
      <c r="J563" s="602"/>
      <c r="K563" s="602"/>
      <c r="L563" s="602"/>
      <c r="M563" s="602"/>
      <c r="N563" s="602"/>
      <c r="O563" s="602"/>
      <c r="P563" s="602"/>
      <c r="Q563" s="602"/>
      <c r="R563" s="602"/>
      <c r="S563" s="602"/>
      <c r="T563" s="602"/>
      <c r="U563" s="602"/>
      <c r="V563" s="602"/>
      <c r="W563" s="602"/>
      <c r="X563" s="602"/>
      <c r="Y563" s="602"/>
      <c r="Z563" s="602"/>
      <c r="AA563" s="602"/>
      <c r="AB563" s="602"/>
      <c r="AC563" s="602"/>
      <c r="AD563" s="602"/>
      <c r="AE563" s="602"/>
      <c r="AF563" s="602"/>
      <c r="AG563" s="603"/>
      <c r="AH563" s="596">
        <f t="shared" si="460"/>
        <v>28</v>
      </c>
      <c r="AI563" s="542">
        <f t="shared" si="461"/>
        <v>0</v>
      </c>
      <c r="AJ563" s="604">
        <f t="shared" si="462"/>
        <v>0</v>
      </c>
      <c r="AM563" s="586">
        <f t="shared" si="463"/>
        <v>0</v>
      </c>
      <c r="AN563" s="586">
        <f>+COUNTIF(F563:AG563,"外")</f>
        <v>0</v>
      </c>
    </row>
    <row r="564" spans="2:40">
      <c r="B564" s="2843"/>
      <c r="C564" s="2932"/>
      <c r="D564" s="616">
        <f>E$21</f>
        <v>0</v>
      </c>
      <c r="E564" s="626"/>
      <c r="F564" s="618"/>
      <c r="G564" s="619"/>
      <c r="H564" s="619"/>
      <c r="I564" s="619"/>
      <c r="J564" s="619"/>
      <c r="K564" s="619"/>
      <c r="L564" s="619"/>
      <c r="M564" s="619"/>
      <c r="N564" s="619"/>
      <c r="O564" s="619"/>
      <c r="P564" s="619"/>
      <c r="Q564" s="619"/>
      <c r="R564" s="619"/>
      <c r="S564" s="619"/>
      <c r="T564" s="619"/>
      <c r="U564" s="619"/>
      <c r="V564" s="619"/>
      <c r="W564" s="619"/>
      <c r="X564" s="619"/>
      <c r="Y564" s="619"/>
      <c r="Z564" s="619"/>
      <c r="AA564" s="619"/>
      <c r="AB564" s="619"/>
      <c r="AC564" s="619"/>
      <c r="AD564" s="619"/>
      <c r="AE564" s="619"/>
      <c r="AF564" s="619"/>
      <c r="AG564" s="620"/>
      <c r="AH564" s="621">
        <f t="shared" si="460"/>
        <v>28</v>
      </c>
      <c r="AI564" s="617">
        <f t="shared" si="461"/>
        <v>0</v>
      </c>
      <c r="AJ564" s="622">
        <f t="shared" si="462"/>
        <v>0</v>
      </c>
      <c r="AM564" s="586">
        <f t="shared" si="463"/>
        <v>0</v>
      </c>
      <c r="AN564" s="586">
        <f>+COUNTIF(F564:AG564,"外")</f>
        <v>0</v>
      </c>
    </row>
    <row r="565" spans="2:40">
      <c r="F565" s="533"/>
      <c r="G565" s="533"/>
      <c r="H565" s="533"/>
      <c r="I565" s="533"/>
      <c r="J565" s="533"/>
      <c r="K565" s="533"/>
      <c r="L565" s="533"/>
      <c r="M565" s="533"/>
      <c r="N565" s="533"/>
      <c r="O565" s="533"/>
      <c r="P565" s="533"/>
      <c r="Q565" s="533"/>
      <c r="R565" s="533"/>
      <c r="S565" s="533"/>
      <c r="T565" s="533"/>
      <c r="U565" s="533"/>
      <c r="V565" s="533"/>
      <c r="W565" s="533"/>
      <c r="X565" s="533"/>
      <c r="Y565" s="533"/>
      <c r="Z565" s="533"/>
      <c r="AA565" s="533"/>
      <c r="AB565" s="533"/>
      <c r="AC565" s="533"/>
      <c r="AD565" s="533"/>
      <c r="AE565" s="533"/>
      <c r="AF565" s="533"/>
      <c r="AG565" s="533"/>
    </row>
    <row r="566" spans="2:40" ht="13.5" customHeight="1">
      <c r="B566" s="573"/>
      <c r="C566" s="574"/>
      <c r="D566" s="575"/>
      <c r="E566" s="534" t="s">
        <v>910</v>
      </c>
      <c r="F566" s="535">
        <f>+AG546+1</f>
        <v>45079</v>
      </c>
      <c r="G566" s="536">
        <f>+F566+1</f>
        <v>45080</v>
      </c>
      <c r="H566" s="536">
        <f t="shared" ref="H566:Y566" si="464">+G566+1</f>
        <v>45081</v>
      </c>
      <c r="I566" s="536">
        <f t="shared" si="464"/>
        <v>45082</v>
      </c>
      <c r="J566" s="536">
        <f t="shared" si="464"/>
        <v>45083</v>
      </c>
      <c r="K566" s="536">
        <f t="shared" si="464"/>
        <v>45084</v>
      </c>
      <c r="L566" s="536">
        <f t="shared" si="464"/>
        <v>45085</v>
      </c>
      <c r="M566" s="536">
        <f t="shared" si="464"/>
        <v>45086</v>
      </c>
      <c r="N566" s="536">
        <f t="shared" si="464"/>
        <v>45087</v>
      </c>
      <c r="O566" s="536">
        <f t="shared" si="464"/>
        <v>45088</v>
      </c>
      <c r="P566" s="536">
        <f t="shared" si="464"/>
        <v>45089</v>
      </c>
      <c r="Q566" s="536">
        <f t="shared" si="464"/>
        <v>45090</v>
      </c>
      <c r="R566" s="536">
        <f t="shared" si="464"/>
        <v>45091</v>
      </c>
      <c r="S566" s="536">
        <f t="shared" si="464"/>
        <v>45092</v>
      </c>
      <c r="T566" s="536">
        <f t="shared" si="464"/>
        <v>45093</v>
      </c>
      <c r="U566" s="536">
        <f t="shared" si="464"/>
        <v>45094</v>
      </c>
      <c r="V566" s="536">
        <f t="shared" si="464"/>
        <v>45095</v>
      </c>
      <c r="W566" s="536">
        <f t="shared" si="464"/>
        <v>45096</v>
      </c>
      <c r="X566" s="536">
        <f t="shared" si="464"/>
        <v>45097</v>
      </c>
      <c r="Y566" s="536">
        <f t="shared" si="464"/>
        <v>45098</v>
      </c>
      <c r="Z566" s="536">
        <f>+Y566+1</f>
        <v>45099</v>
      </c>
      <c r="AA566" s="536">
        <f t="shared" ref="AA566:AC566" si="465">+Z566+1</f>
        <v>45100</v>
      </c>
      <c r="AB566" s="536">
        <f t="shared" si="465"/>
        <v>45101</v>
      </c>
      <c r="AC566" s="536">
        <f t="shared" si="465"/>
        <v>45102</v>
      </c>
      <c r="AD566" s="536">
        <f>+AC566+1</f>
        <v>45103</v>
      </c>
      <c r="AE566" s="536">
        <f t="shared" ref="AE566" si="466">+AD566+1</f>
        <v>45104</v>
      </c>
      <c r="AF566" s="536">
        <f>+AE566+1</f>
        <v>45105</v>
      </c>
      <c r="AG566" s="623">
        <f t="shared" ref="AG566" si="467">+AF566+1</f>
        <v>45106</v>
      </c>
      <c r="AH566" s="2915" t="s">
        <v>955</v>
      </c>
      <c r="AI566" s="2918" t="s">
        <v>956</v>
      </c>
      <c r="AJ566" s="2921" t="s">
        <v>931</v>
      </c>
      <c r="AK566" s="2924"/>
      <c r="AM566" s="2925" t="s">
        <v>1006</v>
      </c>
      <c r="AN566" s="2925" t="s">
        <v>958</v>
      </c>
    </row>
    <row r="567" spans="2:40">
      <c r="B567" s="577"/>
      <c r="C567" s="578"/>
      <c r="D567" s="579"/>
      <c r="E567" s="538" t="s">
        <v>911</v>
      </c>
      <c r="F567" s="539" t="str">
        <f>TEXT(WEEKDAY(+F566),"aaa")</f>
        <v>金</v>
      </c>
      <c r="G567" s="540" t="str">
        <f t="shared" ref="G567:AG567" si="468">TEXT(WEEKDAY(+G566),"aaa")</f>
        <v>土</v>
      </c>
      <c r="H567" s="540" t="str">
        <f t="shared" si="468"/>
        <v>日</v>
      </c>
      <c r="I567" s="540" t="str">
        <f t="shared" si="468"/>
        <v>月</v>
      </c>
      <c r="J567" s="540" t="str">
        <f t="shared" si="468"/>
        <v>火</v>
      </c>
      <c r="K567" s="540" t="str">
        <f t="shared" si="468"/>
        <v>水</v>
      </c>
      <c r="L567" s="540" t="str">
        <f t="shared" si="468"/>
        <v>木</v>
      </c>
      <c r="M567" s="540" t="str">
        <f t="shared" si="468"/>
        <v>金</v>
      </c>
      <c r="N567" s="540" t="str">
        <f t="shared" si="468"/>
        <v>土</v>
      </c>
      <c r="O567" s="540" t="str">
        <f t="shared" si="468"/>
        <v>日</v>
      </c>
      <c r="P567" s="540" t="str">
        <f t="shared" si="468"/>
        <v>月</v>
      </c>
      <c r="Q567" s="540" t="str">
        <f t="shared" si="468"/>
        <v>火</v>
      </c>
      <c r="R567" s="540" t="str">
        <f t="shared" si="468"/>
        <v>水</v>
      </c>
      <c r="S567" s="540" t="str">
        <f t="shared" si="468"/>
        <v>木</v>
      </c>
      <c r="T567" s="540" t="str">
        <f t="shared" si="468"/>
        <v>金</v>
      </c>
      <c r="U567" s="540" t="str">
        <f t="shared" si="468"/>
        <v>土</v>
      </c>
      <c r="V567" s="540" t="str">
        <f t="shared" si="468"/>
        <v>日</v>
      </c>
      <c r="W567" s="540" t="str">
        <f t="shared" si="468"/>
        <v>月</v>
      </c>
      <c r="X567" s="540" t="str">
        <f t="shared" si="468"/>
        <v>火</v>
      </c>
      <c r="Y567" s="540" t="str">
        <f t="shared" si="468"/>
        <v>水</v>
      </c>
      <c r="Z567" s="540" t="str">
        <f t="shared" si="468"/>
        <v>木</v>
      </c>
      <c r="AA567" s="540" t="str">
        <f t="shared" si="468"/>
        <v>金</v>
      </c>
      <c r="AB567" s="540" t="str">
        <f t="shared" si="468"/>
        <v>土</v>
      </c>
      <c r="AC567" s="540" t="str">
        <f t="shared" si="468"/>
        <v>日</v>
      </c>
      <c r="AD567" s="540" t="str">
        <f t="shared" si="468"/>
        <v>月</v>
      </c>
      <c r="AE567" s="540" t="str">
        <f t="shared" si="468"/>
        <v>火</v>
      </c>
      <c r="AF567" s="540" t="str">
        <f t="shared" si="468"/>
        <v>水</v>
      </c>
      <c r="AG567" s="625" t="str">
        <f t="shared" si="468"/>
        <v>木</v>
      </c>
      <c r="AH567" s="2916"/>
      <c r="AI567" s="2919"/>
      <c r="AJ567" s="2922"/>
      <c r="AK567" s="2924"/>
      <c r="AM567" s="2925"/>
      <c r="AN567" s="2925"/>
    </row>
    <row r="568" spans="2:40" ht="24.75" customHeight="1">
      <c r="B568" s="584" t="s">
        <v>929</v>
      </c>
      <c r="C568" s="585" t="s">
        <v>930</v>
      </c>
      <c r="D568" s="586" t="s">
        <v>521</v>
      </c>
      <c r="E568" s="608" t="s">
        <v>959</v>
      </c>
      <c r="F568" s="588"/>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90"/>
      <c r="AH568" s="2917"/>
      <c r="AI568" s="2920"/>
      <c r="AJ568" s="2923"/>
      <c r="AK568" s="2924"/>
    </row>
    <row r="569" spans="2:40" ht="13.5" customHeight="1">
      <c r="B569" s="2841" t="s">
        <v>938</v>
      </c>
      <c r="C569" s="2930" t="s">
        <v>939</v>
      </c>
      <c r="D569" s="591" t="str">
        <f>E$8</f>
        <v>〇〇</v>
      </c>
      <c r="E569" s="592"/>
      <c r="F569" s="593"/>
      <c r="G569" s="594"/>
      <c r="H569" s="594"/>
      <c r="I569" s="594"/>
      <c r="J569" s="594"/>
      <c r="K569" s="594"/>
      <c r="L569" s="594"/>
      <c r="M569" s="594"/>
      <c r="N569" s="594"/>
      <c r="O569" s="594"/>
      <c r="P569" s="594"/>
      <c r="Q569" s="594"/>
      <c r="R569" s="594"/>
      <c r="S569" s="594"/>
      <c r="T569" s="594"/>
      <c r="U569" s="594"/>
      <c r="V569" s="594"/>
      <c r="W569" s="594"/>
      <c r="X569" s="594"/>
      <c r="Y569" s="594"/>
      <c r="Z569" s="594"/>
      <c r="AA569" s="594"/>
      <c r="AB569" s="594"/>
      <c r="AC569" s="594"/>
      <c r="AD569" s="594"/>
      <c r="AE569" s="594"/>
      <c r="AF569" s="594"/>
      <c r="AG569" s="595"/>
      <c r="AH569" s="596">
        <f>COUNTA(F$136:AG$136)-AI569</f>
        <v>28</v>
      </c>
      <c r="AI569" s="597">
        <f>AM569+AN569</f>
        <v>0</v>
      </c>
      <c r="AJ569" s="598">
        <f>+COUNTIF(F569:AG569,"休")</f>
        <v>0</v>
      </c>
      <c r="AM569" s="586">
        <f>+COUNTIF(F569:AG569,"－")</f>
        <v>0</v>
      </c>
      <c r="AN569" s="586">
        <f t="shared" ref="AN569:AN574" si="469">+COUNTIF(F569:AG569,"外")</f>
        <v>0</v>
      </c>
    </row>
    <row r="570" spans="2:40" ht="13.5" customHeight="1">
      <c r="B570" s="2842"/>
      <c r="C570" s="2931"/>
      <c r="D570" s="599" t="str">
        <f>E$9</f>
        <v>●●</v>
      </c>
      <c r="E570" s="600"/>
      <c r="F570" s="601"/>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3"/>
      <c r="AH570" s="596">
        <f t="shared" ref="AH570:AH574" si="470">COUNTA(F$136:AG$136)-AI570</f>
        <v>28</v>
      </c>
      <c r="AI570" s="542">
        <f t="shared" ref="AI570" si="471">AM570+AN570</f>
        <v>0</v>
      </c>
      <c r="AJ570" s="604">
        <f t="shared" ref="AJ570:AJ573" si="472">+COUNTIF(F570:AG570,"休")</f>
        <v>0</v>
      </c>
      <c r="AM570" s="586">
        <f t="shared" ref="AM570:AM573" si="473">+COUNTIF(F570:AG570,"－")</f>
        <v>0</v>
      </c>
      <c r="AN570" s="586">
        <f t="shared" si="469"/>
        <v>0</v>
      </c>
    </row>
    <row r="571" spans="2:40">
      <c r="B571" s="2842"/>
      <c r="C571" s="2931"/>
      <c r="D571" s="599" t="str">
        <f>E$10</f>
        <v>△△</v>
      </c>
      <c r="E571" s="600"/>
      <c r="F571" s="601"/>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3"/>
      <c r="AH571" s="596">
        <f t="shared" si="470"/>
        <v>28</v>
      </c>
      <c r="AI571" s="542">
        <f>AM571+AN571</f>
        <v>0</v>
      </c>
      <c r="AJ571" s="604">
        <f t="shared" si="472"/>
        <v>0</v>
      </c>
      <c r="AM571" s="586">
        <f t="shared" si="473"/>
        <v>0</v>
      </c>
      <c r="AN571" s="586">
        <f t="shared" si="469"/>
        <v>0</v>
      </c>
    </row>
    <row r="572" spans="2:40">
      <c r="B572" s="2842"/>
      <c r="C572" s="2931"/>
      <c r="D572" s="599" t="str">
        <f>E$11</f>
        <v>■■</v>
      </c>
      <c r="E572" s="600"/>
      <c r="F572" s="601"/>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3"/>
      <c r="AH572" s="596">
        <f t="shared" si="470"/>
        <v>28</v>
      </c>
      <c r="AI572" s="542">
        <f t="shared" ref="AI572:AI574" si="474">AM572+AN572</f>
        <v>0</v>
      </c>
      <c r="AJ572" s="604">
        <f t="shared" si="472"/>
        <v>0</v>
      </c>
      <c r="AM572" s="586">
        <f t="shared" si="473"/>
        <v>0</v>
      </c>
      <c r="AN572" s="586">
        <f t="shared" si="469"/>
        <v>0</v>
      </c>
    </row>
    <row r="573" spans="2:40">
      <c r="B573" s="2842"/>
      <c r="C573" s="2931"/>
      <c r="D573" s="599" t="str">
        <f>E$12</f>
        <v>★★</v>
      </c>
      <c r="E573" s="600"/>
      <c r="F573" s="601"/>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3"/>
      <c r="AH573" s="596">
        <f t="shared" si="470"/>
        <v>28</v>
      </c>
      <c r="AI573" s="542">
        <f t="shared" si="474"/>
        <v>0</v>
      </c>
      <c r="AJ573" s="604">
        <f t="shared" si="472"/>
        <v>0</v>
      </c>
      <c r="AM573" s="586">
        <f t="shared" si="473"/>
        <v>0</v>
      </c>
      <c r="AN573" s="586">
        <f t="shared" si="469"/>
        <v>0</v>
      </c>
    </row>
    <row r="574" spans="2:40">
      <c r="B574" s="2843"/>
      <c r="C574" s="2932"/>
      <c r="D574" s="611"/>
      <c r="E574" s="518"/>
      <c r="F574" s="605"/>
      <c r="G574" s="606"/>
      <c r="H574" s="606"/>
      <c r="I574" s="606"/>
      <c r="J574" s="606"/>
      <c r="K574" s="606"/>
      <c r="L574" s="606"/>
      <c r="M574" s="606"/>
      <c r="N574" s="606"/>
      <c r="O574" s="606"/>
      <c r="P574" s="606"/>
      <c r="Q574" s="606"/>
      <c r="R574" s="606"/>
      <c r="S574" s="606"/>
      <c r="T574" s="606"/>
      <c r="U574" s="606"/>
      <c r="V574" s="606"/>
      <c r="W574" s="606"/>
      <c r="X574" s="606"/>
      <c r="Y574" s="606"/>
      <c r="Z574" s="606"/>
      <c r="AA574" s="606"/>
      <c r="AB574" s="606"/>
      <c r="AC574" s="606"/>
      <c r="AD574" s="606"/>
      <c r="AE574" s="606"/>
      <c r="AF574" s="606"/>
      <c r="AG574" s="607"/>
      <c r="AH574" s="596">
        <f t="shared" si="470"/>
        <v>28</v>
      </c>
      <c r="AI574" s="597">
        <f t="shared" si="474"/>
        <v>0</v>
      </c>
      <c r="AJ574" s="598">
        <f>+COUNTIF(F574:AG574,"休")</f>
        <v>0</v>
      </c>
      <c r="AM574" s="586">
        <f>+COUNTIF(F574:AG574,"－")</f>
        <v>0</v>
      </c>
      <c r="AN574" s="586">
        <f t="shared" si="469"/>
        <v>0</v>
      </c>
    </row>
    <row r="575" spans="2:40" ht="24.75" customHeight="1">
      <c r="B575" s="2841" t="s">
        <v>949</v>
      </c>
      <c r="C575" s="2930" t="s">
        <v>950</v>
      </c>
      <c r="D575" s="586" t="s">
        <v>521</v>
      </c>
      <c r="E575" s="608" t="s">
        <v>959</v>
      </c>
      <c r="F575" s="588"/>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90"/>
      <c r="AH575" s="609"/>
      <c r="AI575" s="586"/>
      <c r="AJ575" s="610"/>
    </row>
    <row r="576" spans="2:40" ht="13.5" customHeight="1">
      <c r="B576" s="2842"/>
      <c r="C576" s="2931"/>
      <c r="D576" s="611" t="str">
        <f>E$14</f>
        <v>〇〇</v>
      </c>
      <c r="E576" s="518"/>
      <c r="F576" s="593"/>
      <c r="G576" s="594"/>
      <c r="H576" s="594"/>
      <c r="I576" s="594"/>
      <c r="J576" s="594"/>
      <c r="K576" s="594"/>
      <c r="L576" s="594"/>
      <c r="M576" s="594"/>
      <c r="N576" s="594"/>
      <c r="O576" s="594"/>
      <c r="P576" s="594"/>
      <c r="Q576" s="594"/>
      <c r="R576" s="594"/>
      <c r="S576" s="594"/>
      <c r="T576" s="594"/>
      <c r="U576" s="594"/>
      <c r="V576" s="594"/>
      <c r="W576" s="594"/>
      <c r="X576" s="594"/>
      <c r="Y576" s="594"/>
      <c r="Z576" s="594"/>
      <c r="AA576" s="594"/>
      <c r="AB576" s="594"/>
      <c r="AC576" s="594"/>
      <c r="AD576" s="594"/>
      <c r="AE576" s="594"/>
      <c r="AF576" s="594"/>
      <c r="AG576" s="595"/>
      <c r="AH576" s="596">
        <f t="shared" ref="AH576" si="475">COUNTA(F$136:AG$136)-AI576</f>
        <v>28</v>
      </c>
      <c r="AI576" s="597">
        <f t="shared" ref="AI576:AI579" si="476">AM576+AN576</f>
        <v>0</v>
      </c>
      <c r="AJ576" s="598">
        <f>+COUNTIF(F576:AG576,"休")</f>
        <v>0</v>
      </c>
      <c r="AM576" s="586">
        <f>+COUNTIF(F576:AG576,"－")</f>
        <v>0</v>
      </c>
      <c r="AN576" s="586">
        <f>+COUNTIF(F576:AG576,"外")</f>
        <v>0</v>
      </c>
    </row>
    <row r="577" spans="2:40">
      <c r="B577" s="2842"/>
      <c r="C577" s="2931"/>
      <c r="D577" s="599" t="str">
        <f>E$15</f>
        <v>●●</v>
      </c>
      <c r="E577" s="600"/>
      <c r="F577" s="601"/>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3"/>
      <c r="AH577" s="596">
        <f>COUNTA(F$136:AG$136)-AI577</f>
        <v>28</v>
      </c>
      <c r="AI577" s="542">
        <f t="shared" si="476"/>
        <v>0</v>
      </c>
      <c r="AJ577" s="604">
        <f t="shared" ref="AJ577:AJ579" si="477">+COUNTIF(F577:AG577,"休")</f>
        <v>0</v>
      </c>
      <c r="AM577" s="586">
        <f t="shared" ref="AM577:AM579" si="478">+COUNTIF(F577:AG577,"－")</f>
        <v>0</v>
      </c>
      <c r="AN577" s="586">
        <f>+COUNTIF(F577:AG577,"外")</f>
        <v>0</v>
      </c>
    </row>
    <row r="578" spans="2:40">
      <c r="B578" s="2842"/>
      <c r="C578" s="2931"/>
      <c r="D578" s="599">
        <f>E$16</f>
        <v>0</v>
      </c>
      <c r="E578" s="600"/>
      <c r="F578" s="601"/>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3"/>
      <c r="AH578" s="596">
        <f t="shared" ref="AH578:AH579" si="479">COUNTA(F$136:AG$136)-AI578</f>
        <v>28</v>
      </c>
      <c r="AI578" s="542">
        <f t="shared" si="476"/>
        <v>0</v>
      </c>
      <c r="AJ578" s="604">
        <f t="shared" si="477"/>
        <v>0</v>
      </c>
      <c r="AM578" s="586">
        <f t="shared" si="478"/>
        <v>0</v>
      </c>
      <c r="AN578" s="586">
        <f>+COUNTIF(F578:AG578,"外")</f>
        <v>0</v>
      </c>
    </row>
    <row r="579" spans="2:40">
      <c r="B579" s="2842"/>
      <c r="C579" s="2932"/>
      <c r="D579" s="611">
        <f>E$17</f>
        <v>0</v>
      </c>
      <c r="E579" s="518"/>
      <c r="F579" s="601"/>
      <c r="G579" s="612"/>
      <c r="H579" s="612"/>
      <c r="I579" s="612"/>
      <c r="J579" s="612"/>
      <c r="K579" s="612"/>
      <c r="L579" s="612"/>
      <c r="M579" s="612"/>
      <c r="N579" s="612"/>
      <c r="O579" s="612"/>
      <c r="P579" s="612"/>
      <c r="Q579" s="612"/>
      <c r="R579" s="612"/>
      <c r="S579" s="612"/>
      <c r="T579" s="612"/>
      <c r="U579" s="612"/>
      <c r="V579" s="612"/>
      <c r="W579" s="612"/>
      <c r="X579" s="612"/>
      <c r="Y579" s="612"/>
      <c r="Z579" s="612"/>
      <c r="AA579" s="612"/>
      <c r="AB579" s="612"/>
      <c r="AC579" s="612"/>
      <c r="AD579" s="612"/>
      <c r="AE579" s="612"/>
      <c r="AF579" s="612"/>
      <c r="AG579" s="595"/>
      <c r="AH579" s="596">
        <f t="shared" si="479"/>
        <v>28</v>
      </c>
      <c r="AI579" s="580">
        <f t="shared" si="476"/>
        <v>0</v>
      </c>
      <c r="AJ579" s="598">
        <f t="shared" si="477"/>
        <v>0</v>
      </c>
      <c r="AM579" s="586">
        <f t="shared" si="478"/>
        <v>0</v>
      </c>
      <c r="AN579" s="586">
        <f>+COUNTIF(F579:AG579,"外")</f>
        <v>0</v>
      </c>
    </row>
    <row r="580" spans="2:40" ht="24.75" customHeight="1">
      <c r="B580" s="2842"/>
      <c r="C580" s="2930" t="s">
        <v>953</v>
      </c>
      <c r="D580" s="586" t="s">
        <v>521</v>
      </c>
      <c r="E580" s="608" t="s">
        <v>959</v>
      </c>
      <c r="F580" s="588"/>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90"/>
      <c r="AH580" s="609"/>
      <c r="AI580" s="586"/>
      <c r="AJ580" s="610"/>
    </row>
    <row r="581" spans="2:40">
      <c r="B581" s="2842"/>
      <c r="C581" s="2931"/>
      <c r="D581" s="591" t="str">
        <f>E$18</f>
        <v>●●</v>
      </c>
      <c r="E581" s="592"/>
      <c r="F581" s="593"/>
      <c r="G581" s="594"/>
      <c r="H581" s="594"/>
      <c r="I581" s="594"/>
      <c r="J581" s="594"/>
      <c r="K581" s="594"/>
      <c r="L581" s="594"/>
      <c r="M581" s="594"/>
      <c r="N581" s="594"/>
      <c r="O581" s="594"/>
      <c r="P581" s="594"/>
      <c r="Q581" s="594"/>
      <c r="R581" s="594"/>
      <c r="S581" s="594"/>
      <c r="T581" s="594"/>
      <c r="U581" s="594"/>
      <c r="V581" s="594"/>
      <c r="W581" s="594"/>
      <c r="X581" s="594"/>
      <c r="Y581" s="594"/>
      <c r="Z581" s="594"/>
      <c r="AA581" s="594"/>
      <c r="AB581" s="594"/>
      <c r="AC581" s="594"/>
      <c r="AD581" s="594"/>
      <c r="AE581" s="594"/>
      <c r="AF581" s="594"/>
      <c r="AG581" s="613"/>
      <c r="AH581" s="596">
        <f t="shared" ref="AH581:AH584" si="480">COUNTA(F$136:AG$136)-AI581</f>
        <v>28</v>
      </c>
      <c r="AI581" s="614">
        <f t="shared" ref="AI581:AI584" si="481">AM581+AN581</f>
        <v>0</v>
      </c>
      <c r="AJ581" s="615">
        <f>+COUNTIF(F581:AG581,"休")</f>
        <v>0</v>
      </c>
      <c r="AM581" s="586">
        <f>+COUNTIF(F581:AG581,"－")</f>
        <v>0</v>
      </c>
      <c r="AN581" s="586">
        <f>+COUNTIF(F581:AG581,"外")</f>
        <v>0</v>
      </c>
    </row>
    <row r="582" spans="2:40">
      <c r="B582" s="2842"/>
      <c r="C582" s="2931"/>
      <c r="D582" s="599">
        <f>E$19</f>
        <v>0</v>
      </c>
      <c r="E582" s="600"/>
      <c r="F582" s="601"/>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3"/>
      <c r="AH582" s="596">
        <f t="shared" si="480"/>
        <v>28</v>
      </c>
      <c r="AI582" s="542">
        <f t="shared" si="481"/>
        <v>0</v>
      </c>
      <c r="AJ582" s="604">
        <f t="shared" ref="AJ582:AJ584" si="482">+COUNTIF(F582:AG582,"休")</f>
        <v>0</v>
      </c>
      <c r="AM582" s="586">
        <f t="shared" ref="AM582:AM584" si="483">+COUNTIF(F582:AG582,"－")</f>
        <v>0</v>
      </c>
      <c r="AN582" s="586">
        <f>+COUNTIF(F582:AG582,"外")</f>
        <v>0</v>
      </c>
    </row>
    <row r="583" spans="2:40">
      <c r="B583" s="2842"/>
      <c r="C583" s="2931"/>
      <c r="D583" s="599">
        <f>E$20</f>
        <v>0</v>
      </c>
      <c r="E583" s="600"/>
      <c r="F583" s="601"/>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3"/>
      <c r="AH583" s="596">
        <f t="shared" si="480"/>
        <v>28</v>
      </c>
      <c r="AI583" s="542">
        <f t="shared" si="481"/>
        <v>0</v>
      </c>
      <c r="AJ583" s="604">
        <f t="shared" si="482"/>
        <v>0</v>
      </c>
      <c r="AM583" s="586">
        <f t="shared" si="483"/>
        <v>0</v>
      </c>
      <c r="AN583" s="586">
        <f>+COUNTIF(F583:AG583,"外")</f>
        <v>0</v>
      </c>
    </row>
    <row r="584" spans="2:40">
      <c r="B584" s="2843"/>
      <c r="C584" s="2932"/>
      <c r="D584" s="616">
        <f>E$21</f>
        <v>0</v>
      </c>
      <c r="E584" s="626"/>
      <c r="F584" s="618"/>
      <c r="G584" s="619"/>
      <c r="H584" s="619"/>
      <c r="I584" s="619"/>
      <c r="J584" s="619"/>
      <c r="K584" s="619"/>
      <c r="L584" s="619"/>
      <c r="M584" s="619"/>
      <c r="N584" s="619"/>
      <c r="O584" s="619"/>
      <c r="P584" s="619"/>
      <c r="Q584" s="619"/>
      <c r="R584" s="619"/>
      <c r="S584" s="619"/>
      <c r="T584" s="619"/>
      <c r="U584" s="619"/>
      <c r="V584" s="619"/>
      <c r="W584" s="619"/>
      <c r="X584" s="619"/>
      <c r="Y584" s="619"/>
      <c r="Z584" s="619"/>
      <c r="AA584" s="619"/>
      <c r="AB584" s="619"/>
      <c r="AC584" s="619"/>
      <c r="AD584" s="619"/>
      <c r="AE584" s="619"/>
      <c r="AF584" s="619"/>
      <c r="AG584" s="620"/>
      <c r="AH584" s="621">
        <f t="shared" si="480"/>
        <v>28</v>
      </c>
      <c r="AI584" s="617">
        <f t="shared" si="481"/>
        <v>0</v>
      </c>
      <c r="AJ584" s="622">
        <f t="shared" si="482"/>
        <v>0</v>
      </c>
      <c r="AM584" s="586">
        <f t="shared" si="483"/>
        <v>0</v>
      </c>
      <c r="AN584" s="586">
        <f>+COUNTIF(F584:AG584,"外")</f>
        <v>0</v>
      </c>
    </row>
    <row r="585" spans="2:40">
      <c r="F585" s="533"/>
      <c r="G585" s="533"/>
      <c r="H585" s="533"/>
      <c r="I585" s="533"/>
      <c r="J585" s="533"/>
      <c r="K585" s="533"/>
      <c r="L585" s="533"/>
      <c r="M585" s="533"/>
      <c r="N585" s="533"/>
      <c r="O585" s="533"/>
      <c r="P585" s="533"/>
      <c r="Q585" s="533"/>
      <c r="R585" s="533"/>
      <c r="S585" s="533"/>
      <c r="T585" s="533"/>
      <c r="U585" s="533"/>
      <c r="V585" s="533"/>
      <c r="W585" s="533"/>
      <c r="X585" s="533"/>
      <c r="Y585" s="533"/>
      <c r="Z585" s="533"/>
      <c r="AA585" s="533"/>
      <c r="AB585" s="533"/>
      <c r="AC585" s="533"/>
      <c r="AD585" s="533"/>
      <c r="AE585" s="533"/>
      <c r="AF585" s="533"/>
      <c r="AG585" s="533"/>
    </row>
    <row r="586" spans="2:40" ht="13.5" customHeight="1">
      <c r="B586" s="573"/>
      <c r="C586" s="574"/>
      <c r="D586" s="575"/>
      <c r="E586" s="519" t="s">
        <v>910</v>
      </c>
      <c r="F586" s="520">
        <f>+AG566+1</f>
        <v>45107</v>
      </c>
      <c r="G586" s="521">
        <f>+F586+1</f>
        <v>45108</v>
      </c>
      <c r="H586" s="521">
        <f t="shared" ref="H586:Y586" si="484">+G586+1</f>
        <v>45109</v>
      </c>
      <c r="I586" s="521">
        <f t="shared" si="484"/>
        <v>45110</v>
      </c>
      <c r="J586" s="521">
        <f t="shared" si="484"/>
        <v>45111</v>
      </c>
      <c r="K586" s="521">
        <f t="shared" si="484"/>
        <v>45112</v>
      </c>
      <c r="L586" s="521">
        <f t="shared" si="484"/>
        <v>45113</v>
      </c>
      <c r="M586" s="521">
        <f t="shared" si="484"/>
        <v>45114</v>
      </c>
      <c r="N586" s="521">
        <f t="shared" si="484"/>
        <v>45115</v>
      </c>
      <c r="O586" s="521">
        <f t="shared" si="484"/>
        <v>45116</v>
      </c>
      <c r="P586" s="521">
        <f t="shared" si="484"/>
        <v>45117</v>
      </c>
      <c r="Q586" s="521">
        <f t="shared" si="484"/>
        <v>45118</v>
      </c>
      <c r="R586" s="521">
        <f t="shared" si="484"/>
        <v>45119</v>
      </c>
      <c r="S586" s="521">
        <f t="shared" si="484"/>
        <v>45120</v>
      </c>
      <c r="T586" s="521">
        <f t="shared" si="484"/>
        <v>45121</v>
      </c>
      <c r="U586" s="521">
        <f t="shared" si="484"/>
        <v>45122</v>
      </c>
      <c r="V586" s="521">
        <f t="shared" si="484"/>
        <v>45123</v>
      </c>
      <c r="W586" s="521">
        <f t="shared" si="484"/>
        <v>45124</v>
      </c>
      <c r="X586" s="521">
        <f t="shared" si="484"/>
        <v>45125</v>
      </c>
      <c r="Y586" s="521">
        <f t="shared" si="484"/>
        <v>45126</v>
      </c>
      <c r="Z586" s="521">
        <f>+Y586+1</f>
        <v>45127</v>
      </c>
      <c r="AA586" s="521">
        <f t="shared" ref="AA586:AC586" si="485">+Z586+1</f>
        <v>45128</v>
      </c>
      <c r="AB586" s="521">
        <f t="shared" si="485"/>
        <v>45129</v>
      </c>
      <c r="AC586" s="521">
        <f t="shared" si="485"/>
        <v>45130</v>
      </c>
      <c r="AD586" s="521">
        <f>+AC586+1</f>
        <v>45131</v>
      </c>
      <c r="AE586" s="521">
        <f t="shared" ref="AE586:AG586" si="486">+AD586+1</f>
        <v>45132</v>
      </c>
      <c r="AF586" s="521">
        <f t="shared" si="486"/>
        <v>45133</v>
      </c>
      <c r="AG586" s="623">
        <f t="shared" si="486"/>
        <v>45134</v>
      </c>
      <c r="AH586" s="2915" t="s">
        <v>955</v>
      </c>
      <c r="AI586" s="2918" t="s">
        <v>956</v>
      </c>
      <c r="AJ586" s="2921" t="s">
        <v>931</v>
      </c>
      <c r="AK586" s="2924"/>
      <c r="AM586" s="2925" t="s">
        <v>1007</v>
      </c>
      <c r="AN586" s="2925" t="s">
        <v>958</v>
      </c>
    </row>
    <row r="587" spans="2:40">
      <c r="B587" s="577"/>
      <c r="C587" s="578"/>
      <c r="D587" s="579"/>
      <c r="E587" s="542" t="s">
        <v>911</v>
      </c>
      <c r="F587" s="543" t="str">
        <f>TEXT(WEEKDAY(+F586),"aaa")</f>
        <v>金</v>
      </c>
      <c r="G587" s="544" t="str">
        <f t="shared" ref="G587:AG587" si="487">TEXT(WEEKDAY(+G586),"aaa")</f>
        <v>土</v>
      </c>
      <c r="H587" s="544" t="str">
        <f t="shared" si="487"/>
        <v>日</v>
      </c>
      <c r="I587" s="544" t="str">
        <f t="shared" si="487"/>
        <v>月</v>
      </c>
      <c r="J587" s="544" t="str">
        <f t="shared" si="487"/>
        <v>火</v>
      </c>
      <c r="K587" s="544" t="str">
        <f t="shared" si="487"/>
        <v>水</v>
      </c>
      <c r="L587" s="544" t="str">
        <f t="shared" si="487"/>
        <v>木</v>
      </c>
      <c r="M587" s="544" t="str">
        <f t="shared" si="487"/>
        <v>金</v>
      </c>
      <c r="N587" s="544" t="str">
        <f t="shared" si="487"/>
        <v>土</v>
      </c>
      <c r="O587" s="544" t="str">
        <f t="shared" si="487"/>
        <v>日</v>
      </c>
      <c r="P587" s="544" t="str">
        <f t="shared" si="487"/>
        <v>月</v>
      </c>
      <c r="Q587" s="544" t="str">
        <f t="shared" si="487"/>
        <v>火</v>
      </c>
      <c r="R587" s="544" t="str">
        <f t="shared" si="487"/>
        <v>水</v>
      </c>
      <c r="S587" s="544" t="str">
        <f t="shared" si="487"/>
        <v>木</v>
      </c>
      <c r="T587" s="544" t="str">
        <f t="shared" si="487"/>
        <v>金</v>
      </c>
      <c r="U587" s="544" t="str">
        <f t="shared" si="487"/>
        <v>土</v>
      </c>
      <c r="V587" s="544" t="str">
        <f t="shared" si="487"/>
        <v>日</v>
      </c>
      <c r="W587" s="544" t="str">
        <f t="shared" si="487"/>
        <v>月</v>
      </c>
      <c r="X587" s="544" t="str">
        <f t="shared" si="487"/>
        <v>火</v>
      </c>
      <c r="Y587" s="544" t="str">
        <f t="shared" si="487"/>
        <v>水</v>
      </c>
      <c r="Z587" s="544" t="str">
        <f t="shared" si="487"/>
        <v>木</v>
      </c>
      <c r="AA587" s="544" t="str">
        <f t="shared" si="487"/>
        <v>金</v>
      </c>
      <c r="AB587" s="544" t="str">
        <f t="shared" si="487"/>
        <v>土</v>
      </c>
      <c r="AC587" s="544" t="str">
        <f t="shared" si="487"/>
        <v>日</v>
      </c>
      <c r="AD587" s="544" t="str">
        <f t="shared" si="487"/>
        <v>月</v>
      </c>
      <c r="AE587" s="544" t="str">
        <f t="shared" si="487"/>
        <v>火</v>
      </c>
      <c r="AF587" s="544" t="str">
        <f t="shared" si="487"/>
        <v>水</v>
      </c>
      <c r="AG587" s="544" t="str">
        <f t="shared" si="487"/>
        <v>木</v>
      </c>
      <c r="AH587" s="2916"/>
      <c r="AI587" s="2919"/>
      <c r="AJ587" s="2922"/>
      <c r="AK587" s="2924"/>
      <c r="AM587" s="2925"/>
      <c r="AN587" s="2925"/>
    </row>
    <row r="588" spans="2:40" ht="24.75" customHeight="1">
      <c r="B588" s="584" t="s">
        <v>929</v>
      </c>
      <c r="C588" s="585" t="s">
        <v>930</v>
      </c>
      <c r="D588" s="586" t="s">
        <v>521</v>
      </c>
      <c r="E588" s="608" t="s">
        <v>959</v>
      </c>
      <c r="F588" s="588"/>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90"/>
      <c r="AH588" s="2917"/>
      <c r="AI588" s="2920"/>
      <c r="AJ588" s="2923"/>
      <c r="AK588" s="2924"/>
    </row>
    <row r="589" spans="2:40" ht="13.5" customHeight="1">
      <c r="B589" s="2841" t="s">
        <v>938</v>
      </c>
      <c r="C589" s="2930" t="s">
        <v>939</v>
      </c>
      <c r="D589" s="591" t="str">
        <f>E$8</f>
        <v>〇〇</v>
      </c>
      <c r="E589" s="592"/>
      <c r="F589" s="593"/>
      <c r="G589" s="594"/>
      <c r="H589" s="594"/>
      <c r="I589" s="594"/>
      <c r="J589" s="594"/>
      <c r="K589" s="594"/>
      <c r="L589" s="594"/>
      <c r="M589" s="594"/>
      <c r="N589" s="594"/>
      <c r="O589" s="594"/>
      <c r="P589" s="594"/>
      <c r="Q589" s="594"/>
      <c r="R589" s="594"/>
      <c r="S589" s="594"/>
      <c r="T589" s="594"/>
      <c r="U589" s="594"/>
      <c r="V589" s="594"/>
      <c r="W589" s="594"/>
      <c r="X589" s="594"/>
      <c r="Y589" s="594"/>
      <c r="Z589" s="594"/>
      <c r="AA589" s="594"/>
      <c r="AB589" s="594"/>
      <c r="AC589" s="594"/>
      <c r="AD589" s="594"/>
      <c r="AE589" s="594"/>
      <c r="AF589" s="594"/>
      <c r="AG589" s="595"/>
      <c r="AH589" s="596">
        <f>COUNTA(F$156:AG$156)-AI589</f>
        <v>28</v>
      </c>
      <c r="AI589" s="597">
        <f>AM589+AN589</f>
        <v>0</v>
      </c>
      <c r="AJ589" s="598">
        <f>+COUNTIF(F589:AG589,"休")</f>
        <v>0</v>
      </c>
      <c r="AM589" s="586">
        <f>+COUNTIF(F589:AG589,"－")</f>
        <v>0</v>
      </c>
      <c r="AN589" s="586">
        <f t="shared" ref="AN589:AN594" si="488">+COUNTIF(F589:AG589,"外")</f>
        <v>0</v>
      </c>
    </row>
    <row r="590" spans="2:40" ht="13.5" customHeight="1">
      <c r="B590" s="2842"/>
      <c r="C590" s="2931"/>
      <c r="D590" s="599" t="str">
        <f>E$9</f>
        <v>●●</v>
      </c>
      <c r="E590" s="600"/>
      <c r="F590" s="601"/>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3"/>
      <c r="AH590" s="596">
        <f>COUNTA(F$156:AG$156)-AI590</f>
        <v>28</v>
      </c>
      <c r="AI590" s="542">
        <f t="shared" ref="AI590" si="489">AM590+AN590</f>
        <v>0</v>
      </c>
      <c r="AJ590" s="604">
        <f t="shared" ref="AJ590:AJ593" si="490">+COUNTIF(F590:AG590,"休")</f>
        <v>0</v>
      </c>
      <c r="AM590" s="586">
        <f t="shared" ref="AM590:AM593" si="491">+COUNTIF(F590:AG590,"－")</f>
        <v>0</v>
      </c>
      <c r="AN590" s="586">
        <f t="shared" si="488"/>
        <v>0</v>
      </c>
    </row>
    <row r="591" spans="2:40">
      <c r="B591" s="2842"/>
      <c r="C591" s="2931"/>
      <c r="D591" s="599" t="str">
        <f>E$10</f>
        <v>△△</v>
      </c>
      <c r="E591" s="600"/>
      <c r="F591" s="601"/>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3"/>
      <c r="AH591" s="596">
        <f t="shared" ref="AH591:AH592" si="492">COUNTA(F$156:AG$156)-AI591</f>
        <v>28</v>
      </c>
      <c r="AI591" s="542">
        <f>AM591+AN591</f>
        <v>0</v>
      </c>
      <c r="AJ591" s="604">
        <f t="shared" si="490"/>
        <v>0</v>
      </c>
      <c r="AM591" s="586">
        <f t="shared" si="491"/>
        <v>0</v>
      </c>
      <c r="AN591" s="586">
        <f t="shared" si="488"/>
        <v>0</v>
      </c>
    </row>
    <row r="592" spans="2:40">
      <c r="B592" s="2842"/>
      <c r="C592" s="2931"/>
      <c r="D592" s="599" t="str">
        <f>E$11</f>
        <v>■■</v>
      </c>
      <c r="E592" s="600"/>
      <c r="F592" s="601"/>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3"/>
      <c r="AH592" s="596">
        <f t="shared" si="492"/>
        <v>28</v>
      </c>
      <c r="AI592" s="542">
        <f t="shared" ref="AI592:AI594" si="493">AM592+AN592</f>
        <v>0</v>
      </c>
      <c r="AJ592" s="604">
        <f t="shared" si="490"/>
        <v>0</v>
      </c>
      <c r="AM592" s="586">
        <f t="shared" si="491"/>
        <v>0</v>
      </c>
      <c r="AN592" s="586">
        <f t="shared" si="488"/>
        <v>0</v>
      </c>
    </row>
    <row r="593" spans="1:40">
      <c r="B593" s="2842"/>
      <c r="C593" s="2931"/>
      <c r="D593" s="599" t="str">
        <f>E$12</f>
        <v>★★</v>
      </c>
      <c r="E593" s="600"/>
      <c r="F593" s="601"/>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3"/>
      <c r="AH593" s="596">
        <f>COUNTA(F$156:AG$156)-AI593</f>
        <v>28</v>
      </c>
      <c r="AI593" s="542">
        <f t="shared" si="493"/>
        <v>0</v>
      </c>
      <c r="AJ593" s="604">
        <f t="shared" si="490"/>
        <v>0</v>
      </c>
      <c r="AM593" s="586">
        <f t="shared" si="491"/>
        <v>0</v>
      </c>
      <c r="AN593" s="586">
        <f t="shared" si="488"/>
        <v>0</v>
      </c>
    </row>
    <row r="594" spans="1:40">
      <c r="B594" s="2843"/>
      <c r="C594" s="2932"/>
      <c r="D594" s="611"/>
      <c r="E594" s="518"/>
      <c r="F594" s="605"/>
      <c r="G594" s="606"/>
      <c r="H594" s="606"/>
      <c r="I594" s="606"/>
      <c r="J594" s="606"/>
      <c r="K594" s="606"/>
      <c r="L594" s="606"/>
      <c r="M594" s="606"/>
      <c r="N594" s="606"/>
      <c r="O594" s="606"/>
      <c r="P594" s="606"/>
      <c r="Q594" s="606"/>
      <c r="R594" s="606"/>
      <c r="S594" s="606"/>
      <c r="T594" s="606"/>
      <c r="U594" s="606"/>
      <c r="V594" s="606"/>
      <c r="W594" s="606"/>
      <c r="X594" s="606"/>
      <c r="Y594" s="606"/>
      <c r="Z594" s="606"/>
      <c r="AA594" s="606"/>
      <c r="AB594" s="606"/>
      <c r="AC594" s="606"/>
      <c r="AD594" s="606"/>
      <c r="AE594" s="606"/>
      <c r="AF594" s="606"/>
      <c r="AG594" s="607"/>
      <c r="AH594" s="596">
        <f>COUNTA(F$156:AG$156)-AI594</f>
        <v>28</v>
      </c>
      <c r="AI594" s="597">
        <f t="shared" si="493"/>
        <v>0</v>
      </c>
      <c r="AJ594" s="598">
        <f>+COUNTIF(F594:AG594,"休")</f>
        <v>0</v>
      </c>
      <c r="AM594" s="586">
        <f>+COUNTIF(F594:AG594,"－")</f>
        <v>0</v>
      </c>
      <c r="AN594" s="586">
        <f t="shared" si="488"/>
        <v>0</v>
      </c>
    </row>
    <row r="595" spans="1:40" ht="24.75" customHeight="1">
      <c r="B595" s="2841" t="s">
        <v>949</v>
      </c>
      <c r="C595" s="2930" t="s">
        <v>950</v>
      </c>
      <c r="D595" s="586" t="s">
        <v>521</v>
      </c>
      <c r="E595" s="608" t="s">
        <v>959</v>
      </c>
      <c r="F595" s="588"/>
      <c r="G595" s="589"/>
      <c r="H595" s="589"/>
      <c r="I595" s="589"/>
      <c r="J595" s="589"/>
      <c r="K595" s="589"/>
      <c r="L595" s="589"/>
      <c r="M595" s="589"/>
      <c r="N595" s="589"/>
      <c r="O595" s="589"/>
      <c r="P595" s="589"/>
      <c r="Q595" s="589"/>
      <c r="R595" s="589"/>
      <c r="S595" s="589"/>
      <c r="T595" s="589"/>
      <c r="U595" s="589"/>
      <c r="V595" s="589"/>
      <c r="W595" s="589"/>
      <c r="X595" s="589"/>
      <c r="Y595" s="589"/>
      <c r="Z595" s="589"/>
      <c r="AA595" s="589"/>
      <c r="AB595" s="589"/>
      <c r="AC595" s="589"/>
      <c r="AD595" s="589"/>
      <c r="AE595" s="589"/>
      <c r="AF595" s="589"/>
      <c r="AG595" s="590"/>
      <c r="AH595" s="609"/>
      <c r="AI595" s="586"/>
      <c r="AJ595" s="610"/>
    </row>
    <row r="596" spans="1:40" ht="13.5" customHeight="1">
      <c r="B596" s="2842"/>
      <c r="C596" s="2931"/>
      <c r="D596" s="611" t="str">
        <f>E$14</f>
        <v>〇〇</v>
      </c>
      <c r="E596" s="518"/>
      <c r="F596" s="593"/>
      <c r="G596" s="594"/>
      <c r="H596" s="594"/>
      <c r="I596" s="594"/>
      <c r="J596" s="594"/>
      <c r="K596" s="594"/>
      <c r="L596" s="594"/>
      <c r="M596" s="594"/>
      <c r="N596" s="594"/>
      <c r="O596" s="594"/>
      <c r="P596" s="594"/>
      <c r="Q596" s="594"/>
      <c r="R596" s="594"/>
      <c r="S596" s="594"/>
      <c r="T596" s="594"/>
      <c r="U596" s="594"/>
      <c r="V596" s="594"/>
      <c r="W596" s="594"/>
      <c r="X596" s="594"/>
      <c r="Y596" s="594"/>
      <c r="Z596" s="594"/>
      <c r="AA596" s="594"/>
      <c r="AB596" s="594"/>
      <c r="AC596" s="594"/>
      <c r="AD596" s="594"/>
      <c r="AE596" s="594"/>
      <c r="AF596" s="594"/>
      <c r="AG596" s="595"/>
      <c r="AH596" s="596">
        <f>COUNTA(F$156:AG$156)-AI596</f>
        <v>28</v>
      </c>
      <c r="AI596" s="597">
        <f t="shared" ref="AI596:AI599" si="494">AM596+AN596</f>
        <v>0</v>
      </c>
      <c r="AJ596" s="598">
        <f>+COUNTIF(F596:AG596,"休")</f>
        <v>0</v>
      </c>
      <c r="AM596" s="586">
        <f>+COUNTIF(F596:AG596,"－")</f>
        <v>0</v>
      </c>
      <c r="AN596" s="586">
        <f>+COUNTIF(F596:AG596,"外")</f>
        <v>0</v>
      </c>
    </row>
    <row r="597" spans="1:40">
      <c r="B597" s="2842"/>
      <c r="C597" s="2931"/>
      <c r="D597" s="599" t="str">
        <f>E$15</f>
        <v>●●</v>
      </c>
      <c r="E597" s="600"/>
      <c r="F597" s="601"/>
      <c r="G597" s="602"/>
      <c r="H597" s="602"/>
      <c r="I597" s="602"/>
      <c r="J597" s="602"/>
      <c r="K597" s="602"/>
      <c r="L597" s="602"/>
      <c r="M597" s="602"/>
      <c r="N597" s="602"/>
      <c r="O597" s="602"/>
      <c r="P597" s="602"/>
      <c r="Q597" s="602"/>
      <c r="R597" s="602"/>
      <c r="S597" s="602"/>
      <c r="T597" s="602"/>
      <c r="U597" s="602"/>
      <c r="V597" s="602"/>
      <c r="W597" s="602"/>
      <c r="X597" s="602"/>
      <c r="Y597" s="602"/>
      <c r="Z597" s="602"/>
      <c r="AA597" s="602"/>
      <c r="AB597" s="602"/>
      <c r="AC597" s="602"/>
      <c r="AD597" s="602"/>
      <c r="AE597" s="602"/>
      <c r="AF597" s="602"/>
      <c r="AG597" s="603"/>
      <c r="AH597" s="596">
        <f>COUNTA(F$156:AG$156)-AI597</f>
        <v>28</v>
      </c>
      <c r="AI597" s="542">
        <f t="shared" si="494"/>
        <v>0</v>
      </c>
      <c r="AJ597" s="604">
        <f t="shared" ref="AJ597:AJ599" si="495">+COUNTIF(F597:AG597,"休")</f>
        <v>0</v>
      </c>
      <c r="AM597" s="586">
        <f t="shared" ref="AM597:AM599" si="496">+COUNTIF(F597:AG597,"－")</f>
        <v>0</v>
      </c>
      <c r="AN597" s="586">
        <f>+COUNTIF(F597:AG597,"外")</f>
        <v>0</v>
      </c>
    </row>
    <row r="598" spans="1:40">
      <c r="B598" s="2842"/>
      <c r="C598" s="2931"/>
      <c r="D598" s="599">
        <f>E$16</f>
        <v>0</v>
      </c>
      <c r="E598" s="600"/>
      <c r="F598" s="601"/>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3"/>
      <c r="AH598" s="596">
        <f t="shared" ref="AH598:AH599" si="497">COUNTA(F$156:AG$156)-AI598</f>
        <v>28</v>
      </c>
      <c r="AI598" s="542">
        <f t="shared" si="494"/>
        <v>0</v>
      </c>
      <c r="AJ598" s="604">
        <f t="shared" si="495"/>
        <v>0</v>
      </c>
      <c r="AM598" s="586">
        <f t="shared" si="496"/>
        <v>0</v>
      </c>
      <c r="AN598" s="586">
        <f>+COUNTIF(F598:AG598,"外")</f>
        <v>0</v>
      </c>
    </row>
    <row r="599" spans="1:40">
      <c r="B599" s="2842"/>
      <c r="C599" s="2932"/>
      <c r="D599" s="611">
        <f>E$17</f>
        <v>0</v>
      </c>
      <c r="E599" s="518"/>
      <c r="F599" s="601"/>
      <c r="G599" s="612"/>
      <c r="H599" s="612"/>
      <c r="I599" s="612"/>
      <c r="J599" s="612"/>
      <c r="K599" s="612"/>
      <c r="L599" s="612"/>
      <c r="M599" s="612"/>
      <c r="N599" s="612"/>
      <c r="O599" s="612"/>
      <c r="P599" s="612"/>
      <c r="Q599" s="612"/>
      <c r="R599" s="612"/>
      <c r="S599" s="612"/>
      <c r="T599" s="612"/>
      <c r="U599" s="612"/>
      <c r="V599" s="612"/>
      <c r="W599" s="612"/>
      <c r="X599" s="612"/>
      <c r="Y599" s="612"/>
      <c r="Z599" s="612"/>
      <c r="AA599" s="612"/>
      <c r="AB599" s="612"/>
      <c r="AC599" s="612"/>
      <c r="AD599" s="612"/>
      <c r="AE599" s="612"/>
      <c r="AF599" s="612"/>
      <c r="AG599" s="595"/>
      <c r="AH599" s="596">
        <f t="shared" si="497"/>
        <v>28</v>
      </c>
      <c r="AI599" s="580">
        <f t="shared" si="494"/>
        <v>0</v>
      </c>
      <c r="AJ599" s="598">
        <f t="shared" si="495"/>
        <v>0</v>
      </c>
      <c r="AM599" s="586">
        <f t="shared" si="496"/>
        <v>0</v>
      </c>
      <c r="AN599" s="586">
        <f>+COUNTIF(F599:AG599,"外")</f>
        <v>0</v>
      </c>
    </row>
    <row r="600" spans="1:40" ht="24.75" customHeight="1">
      <c r="B600" s="2842"/>
      <c r="C600" s="2930" t="s">
        <v>953</v>
      </c>
      <c r="D600" s="586" t="s">
        <v>521</v>
      </c>
      <c r="E600" s="608" t="s">
        <v>959</v>
      </c>
      <c r="F600" s="588"/>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90"/>
      <c r="AH600" s="609"/>
      <c r="AI600" s="586"/>
      <c r="AJ600" s="610"/>
    </row>
    <row r="601" spans="1:40">
      <c r="B601" s="2842"/>
      <c r="C601" s="2931"/>
      <c r="D601" s="591" t="str">
        <f>E$18</f>
        <v>●●</v>
      </c>
      <c r="E601" s="592"/>
      <c r="F601" s="593"/>
      <c r="G601" s="594"/>
      <c r="H601" s="594"/>
      <c r="I601" s="594"/>
      <c r="J601" s="594"/>
      <c r="K601" s="594"/>
      <c r="L601" s="594"/>
      <c r="M601" s="594"/>
      <c r="N601" s="594"/>
      <c r="O601" s="594"/>
      <c r="P601" s="594"/>
      <c r="Q601" s="594"/>
      <c r="R601" s="594"/>
      <c r="S601" s="594"/>
      <c r="T601" s="594"/>
      <c r="U601" s="594"/>
      <c r="V601" s="594"/>
      <c r="W601" s="594"/>
      <c r="X601" s="594"/>
      <c r="Y601" s="594"/>
      <c r="Z601" s="594"/>
      <c r="AA601" s="594"/>
      <c r="AB601" s="594"/>
      <c r="AC601" s="594"/>
      <c r="AD601" s="594"/>
      <c r="AE601" s="594"/>
      <c r="AF601" s="594"/>
      <c r="AG601" s="613"/>
      <c r="AH601" s="596">
        <f>COUNTA(F$156:AG$156)-AI601</f>
        <v>28</v>
      </c>
      <c r="AI601" s="614">
        <f t="shared" ref="AI601:AI604" si="498">AM601+AN601</f>
        <v>0</v>
      </c>
      <c r="AJ601" s="615">
        <f>+COUNTIF(F601:AG601,"休")</f>
        <v>0</v>
      </c>
      <c r="AM601" s="586">
        <f>+COUNTIF(F601:AG601,"－")</f>
        <v>0</v>
      </c>
      <c r="AN601" s="586">
        <f>+COUNTIF(F601:AG601,"外")</f>
        <v>0</v>
      </c>
    </row>
    <row r="602" spans="1:40">
      <c r="B602" s="2842"/>
      <c r="C602" s="2931"/>
      <c r="D602" s="599">
        <f>E$19</f>
        <v>0</v>
      </c>
      <c r="E602" s="600"/>
      <c r="F602" s="601"/>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3"/>
      <c r="AH602" s="596">
        <f>COUNTA(F$156:AG$156)-AI602</f>
        <v>28</v>
      </c>
      <c r="AI602" s="542">
        <f t="shared" si="498"/>
        <v>0</v>
      </c>
      <c r="AJ602" s="604">
        <f t="shared" ref="AJ602:AJ604" si="499">+COUNTIF(F602:AG602,"休")</f>
        <v>0</v>
      </c>
      <c r="AM602" s="586">
        <f t="shared" ref="AM602:AM604" si="500">+COUNTIF(F602:AG602,"－")</f>
        <v>0</v>
      </c>
      <c r="AN602" s="586">
        <f>+COUNTIF(F602:AG602,"外")</f>
        <v>0</v>
      </c>
    </row>
    <row r="603" spans="1:40">
      <c r="B603" s="2842"/>
      <c r="C603" s="2931"/>
      <c r="D603" s="599">
        <f>E$20</f>
        <v>0</v>
      </c>
      <c r="E603" s="600"/>
      <c r="F603" s="601"/>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3"/>
      <c r="AH603" s="596">
        <f t="shared" ref="AH603:AH604" si="501">COUNTA(F$156:AG$156)-AI603</f>
        <v>28</v>
      </c>
      <c r="AI603" s="542">
        <f t="shared" si="498"/>
        <v>0</v>
      </c>
      <c r="AJ603" s="604">
        <f t="shared" si="499"/>
        <v>0</v>
      </c>
      <c r="AM603" s="586">
        <f t="shared" si="500"/>
        <v>0</v>
      </c>
      <c r="AN603" s="586">
        <f>+COUNTIF(F603:AG603,"外")</f>
        <v>0</v>
      </c>
    </row>
    <row r="604" spans="1:40">
      <c r="B604" s="2843"/>
      <c r="C604" s="2932"/>
      <c r="D604" s="616">
        <f>E$21</f>
        <v>0</v>
      </c>
      <c r="E604" s="626"/>
      <c r="F604" s="618"/>
      <c r="G604" s="619"/>
      <c r="H604" s="619"/>
      <c r="I604" s="619"/>
      <c r="J604" s="619"/>
      <c r="K604" s="619"/>
      <c r="L604" s="619"/>
      <c r="M604" s="619"/>
      <c r="N604" s="619"/>
      <c r="O604" s="619"/>
      <c r="P604" s="619"/>
      <c r="Q604" s="619"/>
      <c r="R604" s="619"/>
      <c r="S604" s="619"/>
      <c r="T604" s="619"/>
      <c r="U604" s="619"/>
      <c r="V604" s="619"/>
      <c r="W604" s="619"/>
      <c r="X604" s="619"/>
      <c r="Y604" s="619"/>
      <c r="Z604" s="619"/>
      <c r="AA604" s="619"/>
      <c r="AB604" s="619"/>
      <c r="AC604" s="619"/>
      <c r="AD604" s="619"/>
      <c r="AE604" s="619"/>
      <c r="AF604" s="619"/>
      <c r="AG604" s="620"/>
      <c r="AH604" s="621">
        <f t="shared" si="501"/>
        <v>28</v>
      </c>
      <c r="AI604" s="617">
        <f t="shared" si="498"/>
        <v>0</v>
      </c>
      <c r="AJ604" s="622">
        <f t="shared" si="499"/>
        <v>0</v>
      </c>
      <c r="AM604" s="586">
        <f t="shared" si="500"/>
        <v>0</v>
      </c>
      <c r="AN604" s="586">
        <f>+COUNTIF(F604:AG604,"外")</f>
        <v>0</v>
      </c>
    </row>
    <row r="606" spans="1:40" ht="6" customHeight="1">
      <c r="B606" s="531"/>
      <c r="C606" s="531"/>
      <c r="D606" s="531"/>
      <c r="E606" s="518"/>
      <c r="F606" s="518"/>
      <c r="G606" s="635"/>
      <c r="H606" s="635"/>
      <c r="I606" s="635"/>
      <c r="J606" s="635"/>
      <c r="K606" s="635"/>
      <c r="L606" s="635"/>
      <c r="M606" s="635"/>
      <c r="N606" s="635"/>
      <c r="O606" s="635"/>
      <c r="P606" s="635"/>
      <c r="Q606" s="635"/>
      <c r="R606" s="635"/>
      <c r="S606" s="635"/>
      <c r="T606" s="635"/>
      <c r="U606" s="635"/>
      <c r="V606" s="635"/>
      <c r="W606" s="635"/>
      <c r="X606" s="635"/>
      <c r="Y606" s="635"/>
      <c r="Z606" s="635"/>
      <c r="AA606" s="635"/>
      <c r="AB606" s="635"/>
      <c r="AC606" s="635"/>
      <c r="AD606" s="635"/>
      <c r="AE606" s="635"/>
      <c r="AF606" s="635"/>
      <c r="AG606" s="635"/>
      <c r="AH606" s="531"/>
      <c r="AI606" s="531"/>
      <c r="AJ606" s="531"/>
    </row>
    <row r="607" spans="1:40" ht="19.2">
      <c r="A607" s="508" t="s">
        <v>924</v>
      </c>
      <c r="B607" s="508"/>
      <c r="C607" s="508"/>
      <c r="D607" s="508"/>
      <c r="E607" s="508"/>
      <c r="P607" s="510"/>
      <c r="AJ607" s="512" t="s">
        <v>925</v>
      </c>
    </row>
    <row r="608" spans="1:40" ht="13.5" customHeight="1">
      <c r="AD608" s="2940" t="s">
        <v>926</v>
      </c>
      <c r="AE608" s="2940"/>
      <c r="AF608" s="2940"/>
      <c r="AG608" s="2942">
        <f>AG$2</f>
        <v>37778</v>
      </c>
      <c r="AH608" s="2942"/>
      <c r="AI608" s="2942"/>
      <c r="AJ608" s="2942"/>
    </row>
    <row r="609" spans="2:40" s="643" customFormat="1" ht="18" customHeight="1">
      <c r="B609" s="2933" t="s">
        <v>900</v>
      </c>
      <c r="C609" s="2933"/>
      <c r="D609" s="644" t="s">
        <v>997</v>
      </c>
      <c r="E609" s="645" t="str">
        <f>E$3</f>
        <v>県道博多天神線排水性舗装工事（第２工区）</v>
      </c>
      <c r="F609" s="645"/>
      <c r="G609" s="645"/>
      <c r="H609" s="645"/>
      <c r="I609" s="645"/>
      <c r="J609" s="645"/>
      <c r="K609" s="645"/>
      <c r="L609" s="645"/>
      <c r="M609" s="645"/>
      <c r="N609" s="645"/>
      <c r="O609" s="644"/>
      <c r="P609" s="644"/>
      <c r="Q609" s="644"/>
      <c r="R609" s="646" t="s">
        <v>904</v>
      </c>
      <c r="S609" s="646"/>
      <c r="T609" s="646"/>
      <c r="U609" s="647"/>
      <c r="V609" s="647"/>
      <c r="W609" s="644" t="s">
        <v>1008</v>
      </c>
      <c r="X609" s="2811">
        <f>X$3</f>
        <v>44379</v>
      </c>
      <c r="Y609" s="2811"/>
      <c r="Z609" s="2811"/>
      <c r="AA609" s="2811"/>
      <c r="AB609" s="2811"/>
      <c r="AC609" s="644"/>
      <c r="AD609" s="644"/>
      <c r="AE609" s="644"/>
      <c r="AF609" s="644"/>
      <c r="AG609" s="644"/>
    </row>
    <row r="610" spans="2:40" s="643" customFormat="1" ht="18" customHeight="1">
      <c r="B610" s="2934" t="s">
        <v>908</v>
      </c>
      <c r="C610" s="2934"/>
      <c r="D610" s="644" t="s">
        <v>997</v>
      </c>
      <c r="E610" s="2813">
        <f>+X610-X609+1</f>
        <v>88</v>
      </c>
      <c r="F610" s="2813"/>
      <c r="G610" s="2813"/>
      <c r="H610" s="644"/>
      <c r="I610" s="644"/>
      <c r="J610" s="644"/>
      <c r="K610" s="644"/>
      <c r="L610" s="644"/>
      <c r="M610" s="644"/>
      <c r="N610" s="644"/>
      <c r="O610" s="644"/>
      <c r="P610" s="644"/>
      <c r="Q610" s="644"/>
      <c r="R610" s="646" t="s">
        <v>907</v>
      </c>
      <c r="S610" s="648"/>
      <c r="T610" s="648"/>
      <c r="U610" s="649"/>
      <c r="V610" s="649"/>
      <c r="W610" s="644" t="s">
        <v>1009</v>
      </c>
      <c r="X610" s="2814">
        <f>X$4</f>
        <v>44466</v>
      </c>
      <c r="Y610" s="2814"/>
      <c r="Z610" s="2814"/>
      <c r="AA610" s="2814"/>
      <c r="AB610" s="2814"/>
      <c r="AC610" s="644"/>
      <c r="AD610" s="644"/>
      <c r="AE610" s="644"/>
      <c r="AF610" s="644"/>
      <c r="AG610" s="644"/>
    </row>
    <row r="611" spans="2:40">
      <c r="F611" s="533"/>
      <c r="G611" s="533"/>
      <c r="H611" s="533"/>
      <c r="I611" s="533"/>
      <c r="J611" s="533"/>
      <c r="K611" s="533"/>
      <c r="L611" s="533"/>
      <c r="M611" s="533"/>
      <c r="N611" s="533"/>
      <c r="O611" s="533"/>
      <c r="P611" s="533"/>
      <c r="Q611" s="533"/>
      <c r="R611" s="533"/>
      <c r="S611" s="533"/>
      <c r="T611" s="533"/>
      <c r="U611" s="533"/>
      <c r="V611" s="533"/>
      <c r="W611" s="533"/>
      <c r="X611" s="533"/>
      <c r="Y611" s="533"/>
      <c r="Z611" s="533"/>
      <c r="AA611" s="533"/>
      <c r="AB611" s="533"/>
      <c r="AC611" s="533"/>
      <c r="AD611" s="533"/>
      <c r="AE611" s="533"/>
      <c r="AF611" s="533"/>
      <c r="AG611" s="533"/>
    </row>
    <row r="612" spans="2:40" ht="13.5" customHeight="1">
      <c r="B612" s="573"/>
      <c r="C612" s="574"/>
      <c r="D612" s="575"/>
      <c r="E612" s="534" t="s">
        <v>910</v>
      </c>
      <c r="F612" s="535">
        <f>+AG586+1</f>
        <v>45135</v>
      </c>
      <c r="G612" s="536">
        <f>+F612+1</f>
        <v>45136</v>
      </c>
      <c r="H612" s="536">
        <f t="shared" ref="H612:Y612" si="502">+G612+1</f>
        <v>45137</v>
      </c>
      <c r="I612" s="536">
        <f t="shared" si="502"/>
        <v>45138</v>
      </c>
      <c r="J612" s="536">
        <f t="shared" si="502"/>
        <v>45139</v>
      </c>
      <c r="K612" s="536">
        <f t="shared" si="502"/>
        <v>45140</v>
      </c>
      <c r="L612" s="536">
        <f t="shared" si="502"/>
        <v>45141</v>
      </c>
      <c r="M612" s="536">
        <f t="shared" si="502"/>
        <v>45142</v>
      </c>
      <c r="N612" s="536">
        <f t="shared" si="502"/>
        <v>45143</v>
      </c>
      <c r="O612" s="536">
        <f t="shared" si="502"/>
        <v>45144</v>
      </c>
      <c r="P612" s="536">
        <f t="shared" si="502"/>
        <v>45145</v>
      </c>
      <c r="Q612" s="536">
        <f t="shared" si="502"/>
        <v>45146</v>
      </c>
      <c r="R612" s="536">
        <f t="shared" si="502"/>
        <v>45147</v>
      </c>
      <c r="S612" s="536">
        <f t="shared" si="502"/>
        <v>45148</v>
      </c>
      <c r="T612" s="536">
        <f t="shared" si="502"/>
        <v>45149</v>
      </c>
      <c r="U612" s="536">
        <f t="shared" si="502"/>
        <v>45150</v>
      </c>
      <c r="V612" s="536">
        <f t="shared" si="502"/>
        <v>45151</v>
      </c>
      <c r="W612" s="536">
        <f t="shared" si="502"/>
        <v>45152</v>
      </c>
      <c r="X612" s="536">
        <f t="shared" si="502"/>
        <v>45153</v>
      </c>
      <c r="Y612" s="536">
        <f t="shared" si="502"/>
        <v>45154</v>
      </c>
      <c r="Z612" s="536">
        <f>+Y612+1</f>
        <v>45155</v>
      </c>
      <c r="AA612" s="536">
        <f t="shared" ref="AA612:AC612" si="503">+Z612+1</f>
        <v>45156</v>
      </c>
      <c r="AB612" s="536">
        <f t="shared" si="503"/>
        <v>45157</v>
      </c>
      <c r="AC612" s="536">
        <f t="shared" si="503"/>
        <v>45158</v>
      </c>
      <c r="AD612" s="536">
        <f>+AC612+1</f>
        <v>45159</v>
      </c>
      <c r="AE612" s="536">
        <f t="shared" ref="AE612" si="504">+AD612+1</f>
        <v>45160</v>
      </c>
      <c r="AF612" s="536">
        <f>+AE612+1</f>
        <v>45161</v>
      </c>
      <c r="AG612" s="623">
        <f t="shared" ref="AG612" si="505">+AF612+1</f>
        <v>45162</v>
      </c>
      <c r="AH612" s="2915" t="s">
        <v>955</v>
      </c>
      <c r="AI612" s="2918" t="s">
        <v>956</v>
      </c>
      <c r="AJ612" s="2921" t="s">
        <v>931</v>
      </c>
      <c r="AK612" s="2924"/>
      <c r="AM612" s="2925" t="s">
        <v>1007</v>
      </c>
      <c r="AN612" s="2925" t="s">
        <v>958</v>
      </c>
    </row>
    <row r="613" spans="2:40">
      <c r="B613" s="577"/>
      <c r="C613" s="578"/>
      <c r="D613" s="579"/>
      <c r="E613" s="538" t="s">
        <v>911</v>
      </c>
      <c r="F613" s="539" t="str">
        <f>TEXT(WEEKDAY(+F612),"aaa")</f>
        <v>金</v>
      </c>
      <c r="G613" s="540" t="str">
        <f t="shared" ref="G613:AG613" si="506">TEXT(WEEKDAY(+G612),"aaa")</f>
        <v>土</v>
      </c>
      <c r="H613" s="540" t="str">
        <f t="shared" si="506"/>
        <v>日</v>
      </c>
      <c r="I613" s="540" t="str">
        <f t="shared" si="506"/>
        <v>月</v>
      </c>
      <c r="J613" s="540" t="str">
        <f t="shared" si="506"/>
        <v>火</v>
      </c>
      <c r="K613" s="540" t="str">
        <f t="shared" si="506"/>
        <v>水</v>
      </c>
      <c r="L613" s="540" t="str">
        <f t="shared" si="506"/>
        <v>木</v>
      </c>
      <c r="M613" s="540" t="str">
        <f t="shared" si="506"/>
        <v>金</v>
      </c>
      <c r="N613" s="540" t="str">
        <f t="shared" si="506"/>
        <v>土</v>
      </c>
      <c r="O613" s="540" t="str">
        <f t="shared" si="506"/>
        <v>日</v>
      </c>
      <c r="P613" s="540" t="str">
        <f t="shared" si="506"/>
        <v>月</v>
      </c>
      <c r="Q613" s="540" t="str">
        <f t="shared" si="506"/>
        <v>火</v>
      </c>
      <c r="R613" s="540" t="str">
        <f t="shared" si="506"/>
        <v>水</v>
      </c>
      <c r="S613" s="540" t="str">
        <f t="shared" si="506"/>
        <v>木</v>
      </c>
      <c r="T613" s="540" t="str">
        <f t="shared" si="506"/>
        <v>金</v>
      </c>
      <c r="U613" s="540" t="str">
        <f t="shared" si="506"/>
        <v>土</v>
      </c>
      <c r="V613" s="540" t="str">
        <f t="shared" si="506"/>
        <v>日</v>
      </c>
      <c r="W613" s="540" t="str">
        <f t="shared" si="506"/>
        <v>月</v>
      </c>
      <c r="X613" s="540" t="str">
        <f t="shared" si="506"/>
        <v>火</v>
      </c>
      <c r="Y613" s="540" t="str">
        <f t="shared" si="506"/>
        <v>水</v>
      </c>
      <c r="Z613" s="540" t="str">
        <f t="shared" si="506"/>
        <v>木</v>
      </c>
      <c r="AA613" s="540" t="str">
        <f t="shared" si="506"/>
        <v>金</v>
      </c>
      <c r="AB613" s="540" t="str">
        <f t="shared" si="506"/>
        <v>土</v>
      </c>
      <c r="AC613" s="540" t="str">
        <f t="shared" si="506"/>
        <v>日</v>
      </c>
      <c r="AD613" s="540" t="str">
        <f t="shared" si="506"/>
        <v>月</v>
      </c>
      <c r="AE613" s="540" t="str">
        <f t="shared" si="506"/>
        <v>火</v>
      </c>
      <c r="AF613" s="540" t="str">
        <f t="shared" si="506"/>
        <v>水</v>
      </c>
      <c r="AG613" s="625" t="str">
        <f t="shared" si="506"/>
        <v>木</v>
      </c>
      <c r="AH613" s="2916"/>
      <c r="AI613" s="2919"/>
      <c r="AJ613" s="2922"/>
      <c r="AK613" s="2924"/>
      <c r="AM613" s="2925"/>
      <c r="AN613" s="2925"/>
    </row>
    <row r="614" spans="2:40" ht="24.75" customHeight="1">
      <c r="B614" s="584" t="s">
        <v>929</v>
      </c>
      <c r="C614" s="585" t="s">
        <v>930</v>
      </c>
      <c r="D614" s="586" t="s">
        <v>521</v>
      </c>
      <c r="E614" s="608" t="s">
        <v>959</v>
      </c>
      <c r="F614" s="588"/>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90"/>
      <c r="AH614" s="2917"/>
      <c r="AI614" s="2920"/>
      <c r="AJ614" s="2923"/>
      <c r="AK614" s="2924"/>
    </row>
    <row r="615" spans="2:40" ht="13.5" customHeight="1">
      <c r="B615" s="2841" t="s">
        <v>938</v>
      </c>
      <c r="C615" s="2930" t="s">
        <v>939</v>
      </c>
      <c r="D615" s="591" t="str">
        <f>E$8</f>
        <v>〇〇</v>
      </c>
      <c r="E615" s="592"/>
      <c r="F615" s="593"/>
      <c r="G615" s="594"/>
      <c r="H615" s="594"/>
      <c r="I615" s="594"/>
      <c r="J615" s="594"/>
      <c r="K615" s="594"/>
      <c r="L615" s="594"/>
      <c r="M615" s="594"/>
      <c r="N615" s="594"/>
      <c r="O615" s="594"/>
      <c r="P615" s="594"/>
      <c r="Q615" s="594"/>
      <c r="R615" s="594"/>
      <c r="S615" s="594"/>
      <c r="T615" s="594"/>
      <c r="U615" s="594"/>
      <c r="V615" s="594"/>
      <c r="W615" s="594"/>
      <c r="X615" s="594"/>
      <c r="Y615" s="594"/>
      <c r="Z615" s="594"/>
      <c r="AA615" s="594"/>
      <c r="AB615" s="594"/>
      <c r="AC615" s="594"/>
      <c r="AD615" s="594"/>
      <c r="AE615" s="594"/>
      <c r="AF615" s="594"/>
      <c r="AG615" s="595"/>
      <c r="AH615" s="596">
        <f>COUNTA(F$96:AG$96)-AI615</f>
        <v>28</v>
      </c>
      <c r="AI615" s="597">
        <f>AM615+AN615</f>
        <v>0</v>
      </c>
      <c r="AJ615" s="598">
        <f>+COUNTIF(F615:AG615,"休")</f>
        <v>0</v>
      </c>
      <c r="AM615" s="586">
        <f>+COUNTIF(F615:AG615,"－")</f>
        <v>0</v>
      </c>
      <c r="AN615" s="586">
        <f t="shared" ref="AN615:AN620" si="507">+COUNTIF(F615:AG615,"外")</f>
        <v>0</v>
      </c>
    </row>
    <row r="616" spans="2:40" ht="13.5" customHeight="1">
      <c r="B616" s="2842"/>
      <c r="C616" s="2931"/>
      <c r="D616" s="599" t="str">
        <f>E$9</f>
        <v>●●</v>
      </c>
      <c r="E616" s="600"/>
      <c r="F616" s="601"/>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3"/>
      <c r="AH616" s="596">
        <f t="shared" ref="AH616:AH620" si="508">COUNTA(F$96:AG$96)-AI616</f>
        <v>28</v>
      </c>
      <c r="AI616" s="542">
        <f t="shared" ref="AI616" si="509">AM616+AN616</f>
        <v>0</v>
      </c>
      <c r="AJ616" s="604">
        <f t="shared" ref="AJ616:AJ619" si="510">+COUNTIF(F616:AG616,"休")</f>
        <v>0</v>
      </c>
      <c r="AM616" s="586">
        <f t="shared" ref="AM616:AM619" si="511">+COUNTIF(F616:AG616,"－")</f>
        <v>0</v>
      </c>
      <c r="AN616" s="586">
        <f t="shared" si="507"/>
        <v>0</v>
      </c>
    </row>
    <row r="617" spans="2:40">
      <c r="B617" s="2842"/>
      <c r="C617" s="2931"/>
      <c r="D617" s="599" t="str">
        <f>E$10</f>
        <v>△△</v>
      </c>
      <c r="E617" s="600"/>
      <c r="F617" s="601"/>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3"/>
      <c r="AH617" s="596">
        <f t="shared" si="508"/>
        <v>28</v>
      </c>
      <c r="AI617" s="542">
        <f>AM617+AN617</f>
        <v>0</v>
      </c>
      <c r="AJ617" s="604">
        <f t="shared" si="510"/>
        <v>0</v>
      </c>
      <c r="AM617" s="586">
        <f t="shared" si="511"/>
        <v>0</v>
      </c>
      <c r="AN617" s="586">
        <f t="shared" si="507"/>
        <v>0</v>
      </c>
    </row>
    <row r="618" spans="2:40">
      <c r="B618" s="2842"/>
      <c r="C618" s="2931"/>
      <c r="D618" s="599" t="str">
        <f>E$11</f>
        <v>■■</v>
      </c>
      <c r="E618" s="600"/>
      <c r="F618" s="601"/>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3"/>
      <c r="AH618" s="596">
        <f t="shared" si="508"/>
        <v>28</v>
      </c>
      <c r="AI618" s="542">
        <f t="shared" ref="AI618:AI620" si="512">AM618+AN618</f>
        <v>0</v>
      </c>
      <c r="AJ618" s="604">
        <f t="shared" si="510"/>
        <v>0</v>
      </c>
      <c r="AM618" s="586">
        <f t="shared" si="511"/>
        <v>0</v>
      </c>
      <c r="AN618" s="586">
        <f t="shared" si="507"/>
        <v>0</v>
      </c>
    </row>
    <row r="619" spans="2:40">
      <c r="B619" s="2842"/>
      <c r="C619" s="2931"/>
      <c r="D619" s="599" t="str">
        <f>E$12</f>
        <v>★★</v>
      </c>
      <c r="E619" s="600"/>
      <c r="F619" s="601"/>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3"/>
      <c r="AH619" s="596">
        <f t="shared" si="508"/>
        <v>28</v>
      </c>
      <c r="AI619" s="542">
        <f t="shared" si="512"/>
        <v>0</v>
      </c>
      <c r="AJ619" s="604">
        <f t="shared" si="510"/>
        <v>0</v>
      </c>
      <c r="AM619" s="586">
        <f t="shared" si="511"/>
        <v>0</v>
      </c>
      <c r="AN619" s="586">
        <f t="shared" si="507"/>
        <v>0</v>
      </c>
    </row>
    <row r="620" spans="2:40">
      <c r="B620" s="2843"/>
      <c r="C620" s="2932"/>
      <c r="D620" s="611"/>
      <c r="E620" s="518"/>
      <c r="F620" s="605"/>
      <c r="G620" s="606"/>
      <c r="H620" s="606"/>
      <c r="I620" s="606"/>
      <c r="J620" s="606"/>
      <c r="K620" s="606"/>
      <c r="L620" s="606"/>
      <c r="M620" s="606"/>
      <c r="N620" s="606"/>
      <c r="O620" s="606"/>
      <c r="P620" s="606"/>
      <c r="Q620" s="606"/>
      <c r="R620" s="606"/>
      <c r="S620" s="606"/>
      <c r="T620" s="606"/>
      <c r="U620" s="606"/>
      <c r="V620" s="606"/>
      <c r="W620" s="606"/>
      <c r="X620" s="606"/>
      <c r="Y620" s="606"/>
      <c r="Z620" s="606"/>
      <c r="AA620" s="606"/>
      <c r="AB620" s="606"/>
      <c r="AC620" s="606"/>
      <c r="AD620" s="606"/>
      <c r="AE620" s="606"/>
      <c r="AF620" s="606"/>
      <c r="AG620" s="607"/>
      <c r="AH620" s="596">
        <f t="shared" si="508"/>
        <v>28</v>
      </c>
      <c r="AI620" s="597">
        <f t="shared" si="512"/>
        <v>0</v>
      </c>
      <c r="AJ620" s="598">
        <f>+COUNTIF(F620:AG620,"休")</f>
        <v>0</v>
      </c>
      <c r="AM620" s="586">
        <f>+COUNTIF(F620:AG620,"－")</f>
        <v>0</v>
      </c>
      <c r="AN620" s="586">
        <f t="shared" si="507"/>
        <v>0</v>
      </c>
    </row>
    <row r="621" spans="2:40" ht="24.75" customHeight="1">
      <c r="B621" s="2841" t="s">
        <v>949</v>
      </c>
      <c r="C621" s="2930" t="s">
        <v>950</v>
      </c>
      <c r="D621" s="586" t="s">
        <v>521</v>
      </c>
      <c r="E621" s="608" t="s">
        <v>959</v>
      </c>
      <c r="F621" s="588"/>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90"/>
      <c r="AH621" s="609"/>
      <c r="AI621" s="586"/>
      <c r="AJ621" s="610"/>
    </row>
    <row r="622" spans="2:40" ht="13.5" customHeight="1">
      <c r="B622" s="2842"/>
      <c r="C622" s="2931"/>
      <c r="D622" s="611" t="str">
        <f>E$14</f>
        <v>〇〇</v>
      </c>
      <c r="E622" s="518"/>
      <c r="F622" s="593"/>
      <c r="G622" s="594"/>
      <c r="H622" s="594"/>
      <c r="I622" s="594"/>
      <c r="J622" s="594"/>
      <c r="K622" s="594"/>
      <c r="L622" s="594"/>
      <c r="M622" s="594"/>
      <c r="N622" s="594"/>
      <c r="O622" s="594"/>
      <c r="P622" s="594"/>
      <c r="Q622" s="594"/>
      <c r="R622" s="594"/>
      <c r="S622" s="594"/>
      <c r="T622" s="594"/>
      <c r="U622" s="594"/>
      <c r="V622" s="594"/>
      <c r="W622" s="594"/>
      <c r="X622" s="594"/>
      <c r="Y622" s="594"/>
      <c r="Z622" s="594"/>
      <c r="AA622" s="594"/>
      <c r="AB622" s="594"/>
      <c r="AC622" s="594"/>
      <c r="AD622" s="594"/>
      <c r="AE622" s="594"/>
      <c r="AF622" s="594"/>
      <c r="AG622" s="595"/>
      <c r="AH622" s="596">
        <f t="shared" ref="AH622:AH625" si="513">COUNTA(F$96:AG$96)-AI622</f>
        <v>28</v>
      </c>
      <c r="AI622" s="597">
        <f t="shared" ref="AI622:AI625" si="514">AM622+AN622</f>
        <v>0</v>
      </c>
      <c r="AJ622" s="598">
        <f>+COUNTIF(F622:AG622,"休")</f>
        <v>0</v>
      </c>
      <c r="AM622" s="586">
        <f>+COUNTIF(F622:AG622,"－")</f>
        <v>0</v>
      </c>
      <c r="AN622" s="586">
        <f>+COUNTIF(F622:AG622,"外")</f>
        <v>0</v>
      </c>
    </row>
    <row r="623" spans="2:40">
      <c r="B623" s="2842"/>
      <c r="C623" s="2931"/>
      <c r="D623" s="599" t="str">
        <f>E$15</f>
        <v>●●</v>
      </c>
      <c r="E623" s="600"/>
      <c r="F623" s="601"/>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3"/>
      <c r="AH623" s="596">
        <f t="shared" si="513"/>
        <v>28</v>
      </c>
      <c r="AI623" s="542">
        <f t="shared" si="514"/>
        <v>0</v>
      </c>
      <c r="AJ623" s="604">
        <f t="shared" ref="AJ623:AJ625" si="515">+COUNTIF(F623:AG623,"休")</f>
        <v>0</v>
      </c>
      <c r="AM623" s="586">
        <f t="shared" ref="AM623:AM625" si="516">+COUNTIF(F623:AG623,"－")</f>
        <v>0</v>
      </c>
      <c r="AN623" s="586">
        <f>+COUNTIF(F623:AG623,"外")</f>
        <v>0</v>
      </c>
    </row>
    <row r="624" spans="2:40">
      <c r="B624" s="2842"/>
      <c r="C624" s="2931"/>
      <c r="D624" s="599">
        <f>E$16</f>
        <v>0</v>
      </c>
      <c r="E624" s="600"/>
      <c r="F624" s="601"/>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3"/>
      <c r="AH624" s="596">
        <f t="shared" si="513"/>
        <v>28</v>
      </c>
      <c r="AI624" s="542">
        <f t="shared" si="514"/>
        <v>0</v>
      </c>
      <c r="AJ624" s="604">
        <f t="shared" si="515"/>
        <v>0</v>
      </c>
      <c r="AM624" s="586">
        <f t="shared" si="516"/>
        <v>0</v>
      </c>
      <c r="AN624" s="586">
        <f>+COUNTIF(F624:AG624,"外")</f>
        <v>0</v>
      </c>
    </row>
    <row r="625" spans="2:40">
      <c r="B625" s="2842"/>
      <c r="C625" s="2932"/>
      <c r="D625" s="611">
        <f>E$17</f>
        <v>0</v>
      </c>
      <c r="E625" s="518"/>
      <c r="F625" s="601"/>
      <c r="G625" s="612"/>
      <c r="H625" s="612"/>
      <c r="I625" s="612"/>
      <c r="J625" s="612"/>
      <c r="K625" s="612"/>
      <c r="L625" s="612"/>
      <c r="M625" s="612"/>
      <c r="N625" s="612"/>
      <c r="O625" s="612"/>
      <c r="P625" s="612"/>
      <c r="Q625" s="612"/>
      <c r="R625" s="612"/>
      <c r="S625" s="612"/>
      <c r="T625" s="612"/>
      <c r="U625" s="612"/>
      <c r="V625" s="612"/>
      <c r="W625" s="612"/>
      <c r="X625" s="612"/>
      <c r="Y625" s="612"/>
      <c r="Z625" s="612"/>
      <c r="AA625" s="612"/>
      <c r="AB625" s="612"/>
      <c r="AC625" s="612"/>
      <c r="AD625" s="612"/>
      <c r="AE625" s="612"/>
      <c r="AF625" s="612"/>
      <c r="AG625" s="595"/>
      <c r="AH625" s="596">
        <f t="shared" si="513"/>
        <v>28</v>
      </c>
      <c r="AI625" s="580">
        <f t="shared" si="514"/>
        <v>0</v>
      </c>
      <c r="AJ625" s="598">
        <f t="shared" si="515"/>
        <v>0</v>
      </c>
      <c r="AM625" s="586">
        <f t="shared" si="516"/>
        <v>0</v>
      </c>
      <c r="AN625" s="586">
        <f>+COUNTIF(F625:AG625,"外")</f>
        <v>0</v>
      </c>
    </row>
    <row r="626" spans="2:40" ht="24.75" customHeight="1">
      <c r="B626" s="2842"/>
      <c r="C626" s="2930" t="s">
        <v>953</v>
      </c>
      <c r="D626" s="586" t="s">
        <v>521</v>
      </c>
      <c r="E626" s="608" t="s">
        <v>959</v>
      </c>
      <c r="F626" s="588"/>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90"/>
      <c r="AH626" s="609"/>
      <c r="AI626" s="586"/>
      <c r="AJ626" s="610"/>
    </row>
    <row r="627" spans="2:40">
      <c r="B627" s="2842"/>
      <c r="C627" s="2931"/>
      <c r="D627" s="591" t="str">
        <f>E$18</f>
        <v>●●</v>
      </c>
      <c r="E627" s="592"/>
      <c r="F627" s="593"/>
      <c r="G627" s="594"/>
      <c r="H627" s="594"/>
      <c r="I627" s="594"/>
      <c r="J627" s="594"/>
      <c r="K627" s="594"/>
      <c r="L627" s="594"/>
      <c r="M627" s="594"/>
      <c r="N627" s="594"/>
      <c r="O627" s="594"/>
      <c r="P627" s="594"/>
      <c r="Q627" s="594"/>
      <c r="R627" s="594"/>
      <c r="S627" s="594"/>
      <c r="T627" s="594"/>
      <c r="U627" s="594"/>
      <c r="V627" s="594"/>
      <c r="W627" s="594"/>
      <c r="X627" s="594"/>
      <c r="Y627" s="594"/>
      <c r="Z627" s="594"/>
      <c r="AA627" s="594"/>
      <c r="AB627" s="594"/>
      <c r="AC627" s="594"/>
      <c r="AD627" s="594"/>
      <c r="AE627" s="594"/>
      <c r="AF627" s="594"/>
      <c r="AG627" s="613"/>
      <c r="AH627" s="596">
        <f t="shared" ref="AH627:AH630" si="517">COUNTA(F$96:AG$96)-AI627</f>
        <v>28</v>
      </c>
      <c r="AI627" s="614">
        <f t="shared" ref="AI627:AI630" si="518">AM627+AN627</f>
        <v>0</v>
      </c>
      <c r="AJ627" s="615">
        <f>+COUNTIF(F627:AG627,"休")</f>
        <v>0</v>
      </c>
      <c r="AM627" s="586">
        <f>+COUNTIF(F627:AG627,"－")</f>
        <v>0</v>
      </c>
      <c r="AN627" s="586">
        <f>+COUNTIF(F627:AG627,"外")</f>
        <v>0</v>
      </c>
    </row>
    <row r="628" spans="2:40">
      <c r="B628" s="2842"/>
      <c r="C628" s="2931"/>
      <c r="D628" s="599">
        <f>E$19</f>
        <v>0</v>
      </c>
      <c r="E628" s="600"/>
      <c r="F628" s="601"/>
      <c r="G628" s="602"/>
      <c r="H628" s="602"/>
      <c r="I628" s="602"/>
      <c r="J628" s="602"/>
      <c r="K628" s="602"/>
      <c r="L628" s="602"/>
      <c r="M628" s="602"/>
      <c r="N628" s="602"/>
      <c r="O628" s="602"/>
      <c r="P628" s="602"/>
      <c r="Q628" s="602"/>
      <c r="R628" s="602"/>
      <c r="S628" s="602"/>
      <c r="T628" s="602"/>
      <c r="U628" s="602"/>
      <c r="V628" s="602"/>
      <c r="W628" s="602"/>
      <c r="X628" s="602"/>
      <c r="Y628" s="602"/>
      <c r="Z628" s="602"/>
      <c r="AA628" s="602"/>
      <c r="AB628" s="602"/>
      <c r="AC628" s="602"/>
      <c r="AD628" s="602"/>
      <c r="AE628" s="602"/>
      <c r="AF628" s="602"/>
      <c r="AG628" s="603"/>
      <c r="AH628" s="596">
        <f t="shared" si="517"/>
        <v>28</v>
      </c>
      <c r="AI628" s="542">
        <f t="shared" si="518"/>
        <v>0</v>
      </c>
      <c r="AJ628" s="604">
        <f t="shared" ref="AJ628:AJ630" si="519">+COUNTIF(F628:AG628,"休")</f>
        <v>0</v>
      </c>
      <c r="AM628" s="586">
        <f t="shared" ref="AM628:AM630" si="520">+COUNTIF(F628:AG628,"－")</f>
        <v>0</v>
      </c>
      <c r="AN628" s="586">
        <f>+COUNTIF(F628:AG628,"外")</f>
        <v>0</v>
      </c>
    </row>
    <row r="629" spans="2:40">
      <c r="B629" s="2842"/>
      <c r="C629" s="2931"/>
      <c r="D629" s="599">
        <f>E$20</f>
        <v>0</v>
      </c>
      <c r="E629" s="600"/>
      <c r="F629" s="601"/>
      <c r="G629" s="602"/>
      <c r="H629" s="602"/>
      <c r="I629" s="602"/>
      <c r="J629" s="602"/>
      <c r="K629" s="602"/>
      <c r="L629" s="602"/>
      <c r="M629" s="602"/>
      <c r="N629" s="602"/>
      <c r="O629" s="602"/>
      <c r="P629" s="602"/>
      <c r="Q629" s="602"/>
      <c r="R629" s="602"/>
      <c r="S629" s="602"/>
      <c r="T629" s="602"/>
      <c r="U629" s="602"/>
      <c r="V629" s="602"/>
      <c r="W629" s="602"/>
      <c r="X629" s="602"/>
      <c r="Y629" s="602"/>
      <c r="Z629" s="602"/>
      <c r="AA629" s="602"/>
      <c r="AB629" s="602"/>
      <c r="AC629" s="602"/>
      <c r="AD629" s="602"/>
      <c r="AE629" s="602"/>
      <c r="AF629" s="602"/>
      <c r="AG629" s="603"/>
      <c r="AH629" s="596">
        <f t="shared" si="517"/>
        <v>28</v>
      </c>
      <c r="AI629" s="542">
        <f t="shared" si="518"/>
        <v>0</v>
      </c>
      <c r="AJ629" s="604">
        <f t="shared" si="519"/>
        <v>0</v>
      </c>
      <c r="AM629" s="586">
        <f t="shared" si="520"/>
        <v>0</v>
      </c>
      <c r="AN629" s="586">
        <f>+COUNTIF(F629:AG629,"外")</f>
        <v>0</v>
      </c>
    </row>
    <row r="630" spans="2:40">
      <c r="B630" s="2843"/>
      <c r="C630" s="2932"/>
      <c r="D630" s="616">
        <f>E$21</f>
        <v>0</v>
      </c>
      <c r="E630" s="626"/>
      <c r="F630" s="618"/>
      <c r="G630" s="619"/>
      <c r="H630" s="619"/>
      <c r="I630" s="619"/>
      <c r="J630" s="619"/>
      <c r="K630" s="619"/>
      <c r="L630" s="619"/>
      <c r="M630" s="619"/>
      <c r="N630" s="619"/>
      <c r="O630" s="619"/>
      <c r="P630" s="619"/>
      <c r="Q630" s="619"/>
      <c r="R630" s="619"/>
      <c r="S630" s="619"/>
      <c r="T630" s="619"/>
      <c r="U630" s="619"/>
      <c r="V630" s="619"/>
      <c r="W630" s="619"/>
      <c r="X630" s="619"/>
      <c r="Y630" s="619"/>
      <c r="Z630" s="619"/>
      <c r="AA630" s="619"/>
      <c r="AB630" s="619"/>
      <c r="AC630" s="619"/>
      <c r="AD630" s="619"/>
      <c r="AE630" s="619"/>
      <c r="AF630" s="619"/>
      <c r="AG630" s="620"/>
      <c r="AH630" s="621">
        <f t="shared" si="517"/>
        <v>28</v>
      </c>
      <c r="AI630" s="617">
        <f t="shared" si="518"/>
        <v>0</v>
      </c>
      <c r="AJ630" s="622">
        <f t="shared" si="519"/>
        <v>0</v>
      </c>
      <c r="AM630" s="586">
        <f t="shared" si="520"/>
        <v>0</v>
      </c>
      <c r="AN630" s="586">
        <f>+COUNTIF(F630:AG630,"外")</f>
        <v>0</v>
      </c>
    </row>
    <row r="631" spans="2:40">
      <c r="F631" s="533"/>
      <c r="G631" s="533"/>
      <c r="H631" s="533"/>
      <c r="I631" s="533"/>
      <c r="J631" s="533"/>
      <c r="K631" s="533"/>
      <c r="L631" s="533"/>
      <c r="M631" s="533"/>
      <c r="N631" s="533"/>
      <c r="O631" s="533"/>
      <c r="P631" s="533"/>
      <c r="Q631" s="533"/>
      <c r="R631" s="533"/>
      <c r="S631" s="533"/>
      <c r="T631" s="533"/>
      <c r="U631" s="533"/>
      <c r="V631" s="533"/>
      <c r="W631" s="533"/>
      <c r="X631" s="533"/>
      <c r="Y631" s="533"/>
      <c r="Z631" s="533"/>
      <c r="AA631" s="533"/>
      <c r="AB631" s="533"/>
      <c r="AC631" s="533"/>
      <c r="AD631" s="533"/>
      <c r="AE631" s="533"/>
      <c r="AF631" s="533"/>
      <c r="AG631" s="533"/>
    </row>
    <row r="632" spans="2:40" ht="13.5" customHeight="1">
      <c r="B632" s="573"/>
      <c r="C632" s="574"/>
      <c r="D632" s="575"/>
      <c r="E632" s="519" t="s">
        <v>910</v>
      </c>
      <c r="F632" s="520">
        <f>+AG612+1</f>
        <v>45163</v>
      </c>
      <c r="G632" s="521">
        <f>+F632+1</f>
        <v>45164</v>
      </c>
      <c r="H632" s="521">
        <f t="shared" ref="H632:Y632" si="521">+G632+1</f>
        <v>45165</v>
      </c>
      <c r="I632" s="521">
        <f t="shared" si="521"/>
        <v>45166</v>
      </c>
      <c r="J632" s="521">
        <f t="shared" si="521"/>
        <v>45167</v>
      </c>
      <c r="K632" s="521">
        <f t="shared" si="521"/>
        <v>45168</v>
      </c>
      <c r="L632" s="521">
        <f t="shared" si="521"/>
        <v>45169</v>
      </c>
      <c r="M632" s="521">
        <f t="shared" si="521"/>
        <v>45170</v>
      </c>
      <c r="N632" s="521">
        <f t="shared" si="521"/>
        <v>45171</v>
      </c>
      <c r="O632" s="521">
        <f t="shared" si="521"/>
        <v>45172</v>
      </c>
      <c r="P632" s="521">
        <f t="shared" si="521"/>
        <v>45173</v>
      </c>
      <c r="Q632" s="521">
        <f t="shared" si="521"/>
        <v>45174</v>
      </c>
      <c r="R632" s="521">
        <f t="shared" si="521"/>
        <v>45175</v>
      </c>
      <c r="S632" s="521">
        <f t="shared" si="521"/>
        <v>45176</v>
      </c>
      <c r="T632" s="521">
        <f t="shared" si="521"/>
        <v>45177</v>
      </c>
      <c r="U632" s="521">
        <f t="shared" si="521"/>
        <v>45178</v>
      </c>
      <c r="V632" s="521">
        <f t="shared" si="521"/>
        <v>45179</v>
      </c>
      <c r="W632" s="521">
        <f t="shared" si="521"/>
        <v>45180</v>
      </c>
      <c r="X632" s="521">
        <f t="shared" si="521"/>
        <v>45181</v>
      </c>
      <c r="Y632" s="521">
        <f t="shared" si="521"/>
        <v>45182</v>
      </c>
      <c r="Z632" s="521">
        <f>+Y632+1</f>
        <v>45183</v>
      </c>
      <c r="AA632" s="521">
        <f t="shared" ref="AA632:AC632" si="522">+Z632+1</f>
        <v>45184</v>
      </c>
      <c r="AB632" s="521">
        <f t="shared" si="522"/>
        <v>45185</v>
      </c>
      <c r="AC632" s="521">
        <f t="shared" si="522"/>
        <v>45186</v>
      </c>
      <c r="AD632" s="521">
        <f>+AC632+1</f>
        <v>45187</v>
      </c>
      <c r="AE632" s="521">
        <f t="shared" ref="AE632" si="523">+AD632+1</f>
        <v>45188</v>
      </c>
      <c r="AF632" s="521">
        <f>+AE632+1</f>
        <v>45189</v>
      </c>
      <c r="AG632" s="576">
        <f t="shared" ref="AG632" si="524">+AF632+1</f>
        <v>45190</v>
      </c>
      <c r="AH632" s="2915" t="s">
        <v>955</v>
      </c>
      <c r="AI632" s="2918" t="s">
        <v>956</v>
      </c>
      <c r="AJ632" s="2921" t="s">
        <v>931</v>
      </c>
      <c r="AK632" s="2924"/>
      <c r="AM632" s="2925" t="s">
        <v>1007</v>
      </c>
      <c r="AN632" s="2925" t="s">
        <v>958</v>
      </c>
    </row>
    <row r="633" spans="2:40">
      <c r="B633" s="577"/>
      <c r="C633" s="578"/>
      <c r="D633" s="579"/>
      <c r="E633" s="542" t="s">
        <v>911</v>
      </c>
      <c r="F633" s="543" t="str">
        <f>TEXT(WEEKDAY(+F632),"aaa")</f>
        <v>金</v>
      </c>
      <c r="G633" s="544" t="str">
        <f t="shared" ref="G633:AG633" si="525">TEXT(WEEKDAY(+G632),"aaa")</f>
        <v>土</v>
      </c>
      <c r="H633" s="544" t="str">
        <f t="shared" si="525"/>
        <v>日</v>
      </c>
      <c r="I633" s="544" t="str">
        <f t="shared" si="525"/>
        <v>月</v>
      </c>
      <c r="J633" s="544" t="str">
        <f t="shared" si="525"/>
        <v>火</v>
      </c>
      <c r="K633" s="544" t="str">
        <f t="shared" si="525"/>
        <v>水</v>
      </c>
      <c r="L633" s="544" t="str">
        <f t="shared" si="525"/>
        <v>木</v>
      </c>
      <c r="M633" s="544" t="str">
        <f t="shared" si="525"/>
        <v>金</v>
      </c>
      <c r="N633" s="544" t="str">
        <f t="shared" si="525"/>
        <v>土</v>
      </c>
      <c r="O633" s="544" t="str">
        <f t="shared" si="525"/>
        <v>日</v>
      </c>
      <c r="P633" s="544" t="str">
        <f t="shared" si="525"/>
        <v>月</v>
      </c>
      <c r="Q633" s="544" t="str">
        <f t="shared" si="525"/>
        <v>火</v>
      </c>
      <c r="R633" s="544" t="str">
        <f t="shared" si="525"/>
        <v>水</v>
      </c>
      <c r="S633" s="544" t="str">
        <f t="shared" si="525"/>
        <v>木</v>
      </c>
      <c r="T633" s="544" t="str">
        <f t="shared" si="525"/>
        <v>金</v>
      </c>
      <c r="U633" s="544" t="str">
        <f t="shared" si="525"/>
        <v>土</v>
      </c>
      <c r="V633" s="544" t="str">
        <f t="shared" si="525"/>
        <v>日</v>
      </c>
      <c r="W633" s="544" t="str">
        <f t="shared" si="525"/>
        <v>月</v>
      </c>
      <c r="X633" s="544" t="str">
        <f t="shared" si="525"/>
        <v>火</v>
      </c>
      <c r="Y633" s="544" t="str">
        <f t="shared" si="525"/>
        <v>水</v>
      </c>
      <c r="Z633" s="544" t="str">
        <f t="shared" si="525"/>
        <v>木</v>
      </c>
      <c r="AA633" s="544" t="str">
        <f t="shared" si="525"/>
        <v>金</v>
      </c>
      <c r="AB633" s="544" t="str">
        <f t="shared" si="525"/>
        <v>土</v>
      </c>
      <c r="AC633" s="544" t="str">
        <f t="shared" si="525"/>
        <v>日</v>
      </c>
      <c r="AD633" s="544" t="str">
        <f t="shared" si="525"/>
        <v>月</v>
      </c>
      <c r="AE633" s="544" t="str">
        <f t="shared" si="525"/>
        <v>火</v>
      </c>
      <c r="AF633" s="544" t="str">
        <f t="shared" si="525"/>
        <v>水</v>
      </c>
      <c r="AG633" s="632" t="str">
        <f t="shared" si="525"/>
        <v>木</v>
      </c>
      <c r="AH633" s="2916"/>
      <c r="AI633" s="2919"/>
      <c r="AJ633" s="2922"/>
      <c r="AK633" s="2924"/>
      <c r="AM633" s="2925"/>
      <c r="AN633" s="2925"/>
    </row>
    <row r="634" spans="2:40" ht="24.75" customHeight="1">
      <c r="B634" s="584" t="s">
        <v>929</v>
      </c>
      <c r="C634" s="585" t="s">
        <v>930</v>
      </c>
      <c r="D634" s="586" t="s">
        <v>521</v>
      </c>
      <c r="E634" s="608" t="s">
        <v>959</v>
      </c>
      <c r="F634" s="588"/>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90"/>
      <c r="AH634" s="2917"/>
      <c r="AI634" s="2920"/>
      <c r="AJ634" s="2923"/>
      <c r="AK634" s="2924"/>
    </row>
    <row r="635" spans="2:40" ht="13.5" customHeight="1">
      <c r="B635" s="2841" t="s">
        <v>938</v>
      </c>
      <c r="C635" s="2930" t="s">
        <v>939</v>
      </c>
      <c r="D635" s="591" t="str">
        <f>E$8</f>
        <v>〇〇</v>
      </c>
      <c r="E635" s="592"/>
      <c r="F635" s="593"/>
      <c r="G635" s="594"/>
      <c r="H635" s="594"/>
      <c r="I635" s="594"/>
      <c r="J635" s="594"/>
      <c r="K635" s="594"/>
      <c r="L635" s="594"/>
      <c r="M635" s="594"/>
      <c r="N635" s="594"/>
      <c r="O635" s="594"/>
      <c r="P635" s="594"/>
      <c r="Q635" s="594"/>
      <c r="R635" s="594"/>
      <c r="S635" s="594"/>
      <c r="T635" s="594"/>
      <c r="U635" s="594"/>
      <c r="V635" s="594"/>
      <c r="W635" s="594"/>
      <c r="X635" s="594"/>
      <c r="Y635" s="594"/>
      <c r="Z635" s="594"/>
      <c r="AA635" s="594"/>
      <c r="AB635" s="594"/>
      <c r="AC635" s="594"/>
      <c r="AD635" s="594"/>
      <c r="AE635" s="594"/>
      <c r="AF635" s="594"/>
      <c r="AG635" s="595"/>
      <c r="AH635" s="596">
        <f>COUNTA(F$116:AG$116)-AI635</f>
        <v>28</v>
      </c>
      <c r="AI635" s="597">
        <f>AM635+AN635</f>
        <v>0</v>
      </c>
      <c r="AJ635" s="598">
        <f>+COUNTIF(F635:AG635,"休")</f>
        <v>0</v>
      </c>
      <c r="AM635" s="586">
        <f>+COUNTIF(F635:AG635,"－")</f>
        <v>0</v>
      </c>
      <c r="AN635" s="586">
        <f t="shared" ref="AN635:AN640" si="526">+COUNTIF(F635:AG635,"外")</f>
        <v>0</v>
      </c>
    </row>
    <row r="636" spans="2:40" ht="13.5" customHeight="1">
      <c r="B636" s="2842"/>
      <c r="C636" s="2931"/>
      <c r="D636" s="599" t="str">
        <f>E$9</f>
        <v>●●</v>
      </c>
      <c r="E636" s="600"/>
      <c r="F636" s="601"/>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3"/>
      <c r="AH636" s="596">
        <f t="shared" ref="AH636:AH640" si="527">COUNTA(F$116:AG$116)-AI636</f>
        <v>28</v>
      </c>
      <c r="AI636" s="542">
        <f t="shared" ref="AI636" si="528">AM636+AN636</f>
        <v>0</v>
      </c>
      <c r="AJ636" s="604">
        <f t="shared" ref="AJ636:AJ639" si="529">+COUNTIF(F636:AG636,"休")</f>
        <v>0</v>
      </c>
      <c r="AM636" s="586">
        <f t="shared" ref="AM636:AM639" si="530">+COUNTIF(F636:AG636,"－")</f>
        <v>0</v>
      </c>
      <c r="AN636" s="586">
        <f t="shared" si="526"/>
        <v>0</v>
      </c>
    </row>
    <row r="637" spans="2:40">
      <c r="B637" s="2842"/>
      <c r="C637" s="2931"/>
      <c r="D637" s="599" t="str">
        <f>E$10</f>
        <v>△△</v>
      </c>
      <c r="E637" s="600"/>
      <c r="F637" s="601"/>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3"/>
      <c r="AH637" s="596">
        <f t="shared" si="527"/>
        <v>28</v>
      </c>
      <c r="AI637" s="542">
        <f>AM637+AN637</f>
        <v>0</v>
      </c>
      <c r="AJ637" s="604">
        <f t="shared" si="529"/>
        <v>0</v>
      </c>
      <c r="AM637" s="586">
        <f t="shared" si="530"/>
        <v>0</v>
      </c>
      <c r="AN637" s="586">
        <f t="shared" si="526"/>
        <v>0</v>
      </c>
    </row>
    <row r="638" spans="2:40">
      <c r="B638" s="2842"/>
      <c r="C638" s="2931"/>
      <c r="D638" s="599" t="str">
        <f>E$11</f>
        <v>■■</v>
      </c>
      <c r="E638" s="600"/>
      <c r="F638" s="601"/>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3"/>
      <c r="AH638" s="596">
        <f t="shared" si="527"/>
        <v>28</v>
      </c>
      <c r="AI638" s="542">
        <f t="shared" ref="AI638:AI640" si="531">AM638+AN638</f>
        <v>0</v>
      </c>
      <c r="AJ638" s="604">
        <f t="shared" si="529"/>
        <v>0</v>
      </c>
      <c r="AM638" s="586">
        <f t="shared" si="530"/>
        <v>0</v>
      </c>
      <c r="AN638" s="586">
        <f t="shared" si="526"/>
        <v>0</v>
      </c>
    </row>
    <row r="639" spans="2:40">
      <c r="B639" s="2842"/>
      <c r="C639" s="2931"/>
      <c r="D639" s="599" t="str">
        <f>E$12</f>
        <v>★★</v>
      </c>
      <c r="E639" s="600"/>
      <c r="F639" s="601"/>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3"/>
      <c r="AH639" s="596">
        <f t="shared" si="527"/>
        <v>28</v>
      </c>
      <c r="AI639" s="542">
        <f t="shared" si="531"/>
        <v>0</v>
      </c>
      <c r="AJ639" s="604">
        <f t="shared" si="529"/>
        <v>0</v>
      </c>
      <c r="AM639" s="586">
        <f t="shared" si="530"/>
        <v>0</v>
      </c>
      <c r="AN639" s="586">
        <f t="shared" si="526"/>
        <v>0</v>
      </c>
    </row>
    <row r="640" spans="2:40">
      <c r="B640" s="2843"/>
      <c r="C640" s="2932"/>
      <c r="D640" s="611"/>
      <c r="E640" s="518"/>
      <c r="F640" s="605"/>
      <c r="G640" s="606"/>
      <c r="H640" s="606"/>
      <c r="I640" s="606"/>
      <c r="J640" s="606"/>
      <c r="K640" s="606"/>
      <c r="L640" s="606"/>
      <c r="M640" s="606"/>
      <c r="N640" s="606"/>
      <c r="O640" s="606"/>
      <c r="P640" s="606"/>
      <c r="Q640" s="606"/>
      <c r="R640" s="606"/>
      <c r="S640" s="606"/>
      <c r="T640" s="606"/>
      <c r="U640" s="606"/>
      <c r="V640" s="606"/>
      <c r="W640" s="606"/>
      <c r="X640" s="606"/>
      <c r="Y640" s="606"/>
      <c r="Z640" s="606"/>
      <c r="AA640" s="606"/>
      <c r="AB640" s="606"/>
      <c r="AC640" s="606"/>
      <c r="AD640" s="606"/>
      <c r="AE640" s="606"/>
      <c r="AF640" s="606"/>
      <c r="AG640" s="607"/>
      <c r="AH640" s="596">
        <f t="shared" si="527"/>
        <v>28</v>
      </c>
      <c r="AI640" s="597">
        <f t="shared" si="531"/>
        <v>0</v>
      </c>
      <c r="AJ640" s="598">
        <f>+COUNTIF(F640:AG640,"休")</f>
        <v>0</v>
      </c>
      <c r="AM640" s="586">
        <f>+COUNTIF(F640:AG640,"－")</f>
        <v>0</v>
      </c>
      <c r="AN640" s="586">
        <f t="shared" si="526"/>
        <v>0</v>
      </c>
    </row>
    <row r="641" spans="2:40" ht="24.75" customHeight="1">
      <c r="B641" s="2841" t="s">
        <v>949</v>
      </c>
      <c r="C641" s="2930" t="s">
        <v>950</v>
      </c>
      <c r="D641" s="586" t="s">
        <v>521</v>
      </c>
      <c r="E641" s="608" t="s">
        <v>959</v>
      </c>
      <c r="F641" s="588"/>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90"/>
      <c r="AH641" s="609"/>
      <c r="AI641" s="586"/>
      <c r="AJ641" s="610"/>
    </row>
    <row r="642" spans="2:40" ht="13.5" customHeight="1">
      <c r="B642" s="2842"/>
      <c r="C642" s="2931"/>
      <c r="D642" s="611" t="str">
        <f>E$14</f>
        <v>〇〇</v>
      </c>
      <c r="E642" s="518"/>
      <c r="F642" s="593"/>
      <c r="G642" s="594"/>
      <c r="H642" s="594"/>
      <c r="I642" s="594"/>
      <c r="J642" s="594"/>
      <c r="K642" s="594"/>
      <c r="L642" s="594"/>
      <c r="M642" s="594"/>
      <c r="N642" s="594"/>
      <c r="O642" s="594"/>
      <c r="P642" s="594"/>
      <c r="Q642" s="594"/>
      <c r="R642" s="594"/>
      <c r="S642" s="594"/>
      <c r="T642" s="594"/>
      <c r="U642" s="594"/>
      <c r="V642" s="594"/>
      <c r="W642" s="594"/>
      <c r="X642" s="594"/>
      <c r="Y642" s="594"/>
      <c r="Z642" s="594"/>
      <c r="AA642" s="594"/>
      <c r="AB642" s="594"/>
      <c r="AC642" s="594"/>
      <c r="AD642" s="594"/>
      <c r="AE642" s="594"/>
      <c r="AF642" s="594"/>
      <c r="AG642" s="595"/>
      <c r="AH642" s="596">
        <f t="shared" ref="AH642:AH645" si="532">COUNTA(F$116:AG$116)-AI642</f>
        <v>28</v>
      </c>
      <c r="AI642" s="597">
        <f t="shared" ref="AI642:AI645" si="533">AM642+AN642</f>
        <v>0</v>
      </c>
      <c r="AJ642" s="598">
        <f>+COUNTIF(F642:AG642,"休")</f>
        <v>0</v>
      </c>
      <c r="AM642" s="586">
        <f>+COUNTIF(F642:AG642,"－")</f>
        <v>0</v>
      </c>
      <c r="AN642" s="586">
        <f>+COUNTIF(F642:AG642,"外")</f>
        <v>0</v>
      </c>
    </row>
    <row r="643" spans="2:40">
      <c r="B643" s="2842"/>
      <c r="C643" s="2931"/>
      <c r="D643" s="599" t="str">
        <f>E$15</f>
        <v>●●</v>
      </c>
      <c r="E643" s="600"/>
      <c r="F643" s="601"/>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3"/>
      <c r="AH643" s="596">
        <f t="shared" si="532"/>
        <v>28</v>
      </c>
      <c r="AI643" s="542">
        <f t="shared" si="533"/>
        <v>0</v>
      </c>
      <c r="AJ643" s="604">
        <f t="shared" ref="AJ643:AJ645" si="534">+COUNTIF(F643:AG643,"休")</f>
        <v>0</v>
      </c>
      <c r="AM643" s="586">
        <f t="shared" ref="AM643:AM645" si="535">+COUNTIF(F643:AG643,"－")</f>
        <v>0</v>
      </c>
      <c r="AN643" s="586">
        <f>+COUNTIF(F643:AG643,"外")</f>
        <v>0</v>
      </c>
    </row>
    <row r="644" spans="2:40">
      <c r="B644" s="2842"/>
      <c r="C644" s="2931"/>
      <c r="D644" s="599">
        <f>E$16</f>
        <v>0</v>
      </c>
      <c r="E644" s="600"/>
      <c r="F644" s="601"/>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3"/>
      <c r="AH644" s="596">
        <f t="shared" si="532"/>
        <v>28</v>
      </c>
      <c r="AI644" s="542">
        <f t="shared" si="533"/>
        <v>0</v>
      </c>
      <c r="AJ644" s="604">
        <f t="shared" si="534"/>
        <v>0</v>
      </c>
      <c r="AM644" s="586">
        <f t="shared" si="535"/>
        <v>0</v>
      </c>
      <c r="AN644" s="586">
        <f>+COUNTIF(F644:AG644,"外")</f>
        <v>0</v>
      </c>
    </row>
    <row r="645" spans="2:40">
      <c r="B645" s="2842"/>
      <c r="C645" s="2932"/>
      <c r="D645" s="611">
        <f>E$17</f>
        <v>0</v>
      </c>
      <c r="E645" s="518"/>
      <c r="F645" s="601"/>
      <c r="G645" s="612"/>
      <c r="H645" s="612"/>
      <c r="I645" s="612"/>
      <c r="J645" s="612"/>
      <c r="K645" s="612"/>
      <c r="L645" s="612"/>
      <c r="M645" s="612"/>
      <c r="N645" s="612"/>
      <c r="O645" s="612"/>
      <c r="P645" s="612"/>
      <c r="Q645" s="612"/>
      <c r="R645" s="612"/>
      <c r="S645" s="612"/>
      <c r="T645" s="612"/>
      <c r="U645" s="612"/>
      <c r="V645" s="612"/>
      <c r="W645" s="612"/>
      <c r="X645" s="612"/>
      <c r="Y645" s="612"/>
      <c r="Z645" s="612"/>
      <c r="AA645" s="612"/>
      <c r="AB645" s="612"/>
      <c r="AC645" s="612"/>
      <c r="AD645" s="612"/>
      <c r="AE645" s="612"/>
      <c r="AF645" s="612"/>
      <c r="AG645" s="595"/>
      <c r="AH645" s="596">
        <f t="shared" si="532"/>
        <v>28</v>
      </c>
      <c r="AI645" s="580">
        <f t="shared" si="533"/>
        <v>0</v>
      </c>
      <c r="AJ645" s="598">
        <f t="shared" si="534"/>
        <v>0</v>
      </c>
      <c r="AM645" s="586">
        <f t="shared" si="535"/>
        <v>0</v>
      </c>
      <c r="AN645" s="586">
        <f>+COUNTIF(F645:AG645,"外")</f>
        <v>0</v>
      </c>
    </row>
    <row r="646" spans="2:40" ht="24.75" customHeight="1">
      <c r="B646" s="2842"/>
      <c r="C646" s="2930" t="s">
        <v>953</v>
      </c>
      <c r="D646" s="586" t="s">
        <v>521</v>
      </c>
      <c r="E646" s="608" t="s">
        <v>959</v>
      </c>
      <c r="F646" s="588"/>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90"/>
      <c r="AH646" s="609"/>
      <c r="AI646" s="586"/>
      <c r="AJ646" s="610"/>
    </row>
    <row r="647" spans="2:40">
      <c r="B647" s="2842"/>
      <c r="C647" s="2931"/>
      <c r="D647" s="591" t="str">
        <f>E$18</f>
        <v>●●</v>
      </c>
      <c r="E647" s="592"/>
      <c r="F647" s="593"/>
      <c r="G647" s="594"/>
      <c r="H647" s="594"/>
      <c r="I647" s="594"/>
      <c r="J647" s="594"/>
      <c r="K647" s="594"/>
      <c r="L647" s="594"/>
      <c r="M647" s="594"/>
      <c r="N647" s="594"/>
      <c r="O647" s="594"/>
      <c r="P647" s="594"/>
      <c r="Q647" s="594"/>
      <c r="R647" s="594"/>
      <c r="S647" s="594"/>
      <c r="T647" s="594"/>
      <c r="U647" s="594"/>
      <c r="V647" s="594"/>
      <c r="W647" s="594"/>
      <c r="X647" s="594"/>
      <c r="Y647" s="594"/>
      <c r="Z647" s="594"/>
      <c r="AA647" s="594"/>
      <c r="AB647" s="594"/>
      <c r="AC647" s="594"/>
      <c r="AD647" s="594"/>
      <c r="AE647" s="594"/>
      <c r="AF647" s="594"/>
      <c r="AG647" s="613"/>
      <c r="AH647" s="596">
        <f t="shared" ref="AH647:AH650" si="536">COUNTA(F$116:AG$116)-AI647</f>
        <v>28</v>
      </c>
      <c r="AI647" s="614">
        <f t="shared" ref="AI647:AI650" si="537">AM647+AN647</f>
        <v>0</v>
      </c>
      <c r="AJ647" s="615">
        <f>+COUNTIF(F647:AG647,"休")</f>
        <v>0</v>
      </c>
      <c r="AM647" s="586">
        <f>+COUNTIF(F647:AG647,"－")</f>
        <v>0</v>
      </c>
      <c r="AN647" s="586">
        <f>+COUNTIF(F647:AG647,"外")</f>
        <v>0</v>
      </c>
    </row>
    <row r="648" spans="2:40">
      <c r="B648" s="2842"/>
      <c r="C648" s="2931"/>
      <c r="D648" s="599">
        <f>E$19</f>
        <v>0</v>
      </c>
      <c r="E648" s="600"/>
      <c r="F648" s="601"/>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3"/>
      <c r="AH648" s="596">
        <f t="shared" si="536"/>
        <v>28</v>
      </c>
      <c r="AI648" s="542">
        <f t="shared" si="537"/>
        <v>0</v>
      </c>
      <c r="AJ648" s="604">
        <f t="shared" ref="AJ648:AJ650" si="538">+COUNTIF(F648:AG648,"休")</f>
        <v>0</v>
      </c>
      <c r="AM648" s="586">
        <f t="shared" ref="AM648:AM650" si="539">+COUNTIF(F648:AG648,"－")</f>
        <v>0</v>
      </c>
      <c r="AN648" s="586">
        <f>+COUNTIF(F648:AG648,"外")</f>
        <v>0</v>
      </c>
    </row>
    <row r="649" spans="2:40">
      <c r="B649" s="2842"/>
      <c r="C649" s="2931"/>
      <c r="D649" s="599">
        <f>E$20</f>
        <v>0</v>
      </c>
      <c r="E649" s="600"/>
      <c r="F649" s="601"/>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3"/>
      <c r="AH649" s="596">
        <f t="shared" si="536"/>
        <v>28</v>
      </c>
      <c r="AI649" s="542">
        <f t="shared" si="537"/>
        <v>0</v>
      </c>
      <c r="AJ649" s="604">
        <f t="shared" si="538"/>
        <v>0</v>
      </c>
      <c r="AM649" s="586">
        <f t="shared" si="539"/>
        <v>0</v>
      </c>
      <c r="AN649" s="586">
        <f>+COUNTIF(F649:AG649,"外")</f>
        <v>0</v>
      </c>
    </row>
    <row r="650" spans="2:40">
      <c r="B650" s="2843"/>
      <c r="C650" s="2932"/>
      <c r="D650" s="616">
        <f>E$21</f>
        <v>0</v>
      </c>
      <c r="E650" s="626"/>
      <c r="F650" s="618"/>
      <c r="G650" s="619"/>
      <c r="H650" s="619"/>
      <c r="I650" s="619"/>
      <c r="J650" s="619"/>
      <c r="K650" s="619"/>
      <c r="L650" s="619"/>
      <c r="M650" s="619"/>
      <c r="N650" s="619"/>
      <c r="O650" s="619"/>
      <c r="P650" s="619"/>
      <c r="Q650" s="619"/>
      <c r="R650" s="619"/>
      <c r="S650" s="619"/>
      <c r="T650" s="619"/>
      <c r="U650" s="619"/>
      <c r="V650" s="619"/>
      <c r="W650" s="619"/>
      <c r="X650" s="619"/>
      <c r="Y650" s="619"/>
      <c r="Z650" s="619"/>
      <c r="AA650" s="619"/>
      <c r="AB650" s="619"/>
      <c r="AC650" s="619"/>
      <c r="AD650" s="619"/>
      <c r="AE650" s="619"/>
      <c r="AF650" s="619"/>
      <c r="AG650" s="620"/>
      <c r="AH650" s="621">
        <f t="shared" si="536"/>
        <v>28</v>
      </c>
      <c r="AI650" s="617">
        <f t="shared" si="537"/>
        <v>0</v>
      </c>
      <c r="AJ650" s="622">
        <f t="shared" si="538"/>
        <v>0</v>
      </c>
      <c r="AM650" s="586">
        <f t="shared" si="539"/>
        <v>0</v>
      </c>
      <c r="AN650" s="586">
        <f>+COUNTIF(F650:AG650,"外")</f>
        <v>0</v>
      </c>
    </row>
    <row r="651" spans="2:40">
      <c r="F651" s="533"/>
      <c r="G651" s="533"/>
      <c r="H651" s="533"/>
      <c r="I651" s="533"/>
      <c r="J651" s="533"/>
      <c r="K651" s="533"/>
      <c r="L651" s="533"/>
      <c r="M651" s="533"/>
      <c r="N651" s="533"/>
      <c r="O651" s="533"/>
      <c r="P651" s="533"/>
      <c r="Q651" s="533"/>
      <c r="R651" s="533"/>
      <c r="S651" s="533"/>
      <c r="T651" s="533"/>
      <c r="U651" s="533"/>
      <c r="V651" s="533"/>
      <c r="W651" s="533"/>
      <c r="X651" s="533"/>
      <c r="Y651" s="533"/>
      <c r="Z651" s="533"/>
      <c r="AA651" s="533"/>
      <c r="AB651" s="533"/>
      <c r="AC651" s="533"/>
      <c r="AD651" s="533"/>
      <c r="AE651" s="533"/>
      <c r="AF651" s="533"/>
      <c r="AG651" s="533"/>
    </row>
    <row r="652" spans="2:40" ht="13.5" customHeight="1">
      <c r="B652" s="573"/>
      <c r="C652" s="574"/>
      <c r="D652" s="575"/>
      <c r="E652" s="534" t="s">
        <v>910</v>
      </c>
      <c r="F652" s="535">
        <f>+AG632+1</f>
        <v>45191</v>
      </c>
      <c r="G652" s="536">
        <f>+F652+1</f>
        <v>45192</v>
      </c>
      <c r="H652" s="536">
        <f t="shared" ref="H652:Y652" si="540">+G652+1</f>
        <v>45193</v>
      </c>
      <c r="I652" s="536">
        <f t="shared" si="540"/>
        <v>45194</v>
      </c>
      <c r="J652" s="536">
        <f t="shared" si="540"/>
        <v>45195</v>
      </c>
      <c r="K652" s="536">
        <f t="shared" si="540"/>
        <v>45196</v>
      </c>
      <c r="L652" s="536">
        <f t="shared" si="540"/>
        <v>45197</v>
      </c>
      <c r="M652" s="536">
        <f t="shared" si="540"/>
        <v>45198</v>
      </c>
      <c r="N652" s="536">
        <f t="shared" si="540"/>
        <v>45199</v>
      </c>
      <c r="O652" s="536">
        <f t="shared" si="540"/>
        <v>45200</v>
      </c>
      <c r="P652" s="536">
        <f t="shared" si="540"/>
        <v>45201</v>
      </c>
      <c r="Q652" s="536">
        <f t="shared" si="540"/>
        <v>45202</v>
      </c>
      <c r="R652" s="536">
        <f t="shared" si="540"/>
        <v>45203</v>
      </c>
      <c r="S652" s="536">
        <f t="shared" si="540"/>
        <v>45204</v>
      </c>
      <c r="T652" s="536">
        <f t="shared" si="540"/>
        <v>45205</v>
      </c>
      <c r="U652" s="536">
        <f t="shared" si="540"/>
        <v>45206</v>
      </c>
      <c r="V652" s="536">
        <f t="shared" si="540"/>
        <v>45207</v>
      </c>
      <c r="W652" s="536">
        <f t="shared" si="540"/>
        <v>45208</v>
      </c>
      <c r="X652" s="536">
        <f t="shared" si="540"/>
        <v>45209</v>
      </c>
      <c r="Y652" s="536">
        <f t="shared" si="540"/>
        <v>45210</v>
      </c>
      <c r="Z652" s="536">
        <f>+Y652+1</f>
        <v>45211</v>
      </c>
      <c r="AA652" s="536">
        <f t="shared" ref="AA652:AC652" si="541">+Z652+1</f>
        <v>45212</v>
      </c>
      <c r="AB652" s="536">
        <f t="shared" si="541"/>
        <v>45213</v>
      </c>
      <c r="AC652" s="536">
        <f t="shared" si="541"/>
        <v>45214</v>
      </c>
      <c r="AD652" s="536">
        <f>+AC652+1</f>
        <v>45215</v>
      </c>
      <c r="AE652" s="536">
        <f t="shared" ref="AE652" si="542">+AD652+1</f>
        <v>45216</v>
      </c>
      <c r="AF652" s="536">
        <f>+AE652+1</f>
        <v>45217</v>
      </c>
      <c r="AG652" s="623">
        <f t="shared" ref="AG652" si="543">+AF652+1</f>
        <v>45218</v>
      </c>
      <c r="AH652" s="2915" t="s">
        <v>955</v>
      </c>
      <c r="AI652" s="2918" t="s">
        <v>956</v>
      </c>
      <c r="AJ652" s="2921" t="s">
        <v>931</v>
      </c>
      <c r="AK652" s="2924"/>
      <c r="AM652" s="2925" t="s">
        <v>1010</v>
      </c>
      <c r="AN652" s="2925" t="s">
        <v>958</v>
      </c>
    </row>
    <row r="653" spans="2:40">
      <c r="B653" s="577"/>
      <c r="C653" s="578"/>
      <c r="D653" s="579"/>
      <c r="E653" s="538" t="s">
        <v>911</v>
      </c>
      <c r="F653" s="539" t="str">
        <f>TEXT(WEEKDAY(+F652),"aaa")</f>
        <v>金</v>
      </c>
      <c r="G653" s="540" t="str">
        <f t="shared" ref="G653:AG653" si="544">TEXT(WEEKDAY(+G652),"aaa")</f>
        <v>土</v>
      </c>
      <c r="H653" s="540" t="str">
        <f t="shared" si="544"/>
        <v>日</v>
      </c>
      <c r="I653" s="540" t="str">
        <f t="shared" si="544"/>
        <v>月</v>
      </c>
      <c r="J653" s="540" t="str">
        <f t="shared" si="544"/>
        <v>火</v>
      </c>
      <c r="K653" s="540" t="str">
        <f t="shared" si="544"/>
        <v>水</v>
      </c>
      <c r="L653" s="540" t="str">
        <f t="shared" si="544"/>
        <v>木</v>
      </c>
      <c r="M653" s="540" t="str">
        <f t="shared" si="544"/>
        <v>金</v>
      </c>
      <c r="N653" s="540" t="str">
        <f t="shared" si="544"/>
        <v>土</v>
      </c>
      <c r="O653" s="540" t="str">
        <f t="shared" si="544"/>
        <v>日</v>
      </c>
      <c r="P653" s="540" t="str">
        <f t="shared" si="544"/>
        <v>月</v>
      </c>
      <c r="Q653" s="540" t="str">
        <f t="shared" si="544"/>
        <v>火</v>
      </c>
      <c r="R653" s="540" t="str">
        <f t="shared" si="544"/>
        <v>水</v>
      </c>
      <c r="S653" s="540" t="str">
        <f t="shared" si="544"/>
        <v>木</v>
      </c>
      <c r="T653" s="540" t="str">
        <f t="shared" si="544"/>
        <v>金</v>
      </c>
      <c r="U653" s="540" t="str">
        <f t="shared" si="544"/>
        <v>土</v>
      </c>
      <c r="V653" s="540" t="str">
        <f t="shared" si="544"/>
        <v>日</v>
      </c>
      <c r="W653" s="540" t="str">
        <f t="shared" si="544"/>
        <v>月</v>
      </c>
      <c r="X653" s="540" t="str">
        <f t="shared" si="544"/>
        <v>火</v>
      </c>
      <c r="Y653" s="540" t="str">
        <f t="shared" si="544"/>
        <v>水</v>
      </c>
      <c r="Z653" s="540" t="str">
        <f t="shared" si="544"/>
        <v>木</v>
      </c>
      <c r="AA653" s="540" t="str">
        <f t="shared" si="544"/>
        <v>金</v>
      </c>
      <c r="AB653" s="540" t="str">
        <f t="shared" si="544"/>
        <v>土</v>
      </c>
      <c r="AC653" s="540" t="str">
        <f t="shared" si="544"/>
        <v>日</v>
      </c>
      <c r="AD653" s="540" t="str">
        <f t="shared" si="544"/>
        <v>月</v>
      </c>
      <c r="AE653" s="540" t="str">
        <f t="shared" si="544"/>
        <v>火</v>
      </c>
      <c r="AF653" s="540" t="str">
        <f t="shared" si="544"/>
        <v>水</v>
      </c>
      <c r="AG653" s="625" t="str">
        <f t="shared" si="544"/>
        <v>木</v>
      </c>
      <c r="AH653" s="2916"/>
      <c r="AI653" s="2919"/>
      <c r="AJ653" s="2922"/>
      <c r="AK653" s="2924"/>
      <c r="AM653" s="2925"/>
      <c r="AN653" s="2925"/>
    </row>
    <row r="654" spans="2:40" ht="24.75" customHeight="1">
      <c r="B654" s="584" t="s">
        <v>929</v>
      </c>
      <c r="C654" s="585" t="s">
        <v>930</v>
      </c>
      <c r="D654" s="586" t="s">
        <v>521</v>
      </c>
      <c r="E654" s="608" t="s">
        <v>959</v>
      </c>
      <c r="F654" s="588"/>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90"/>
      <c r="AH654" s="2917"/>
      <c r="AI654" s="2920"/>
      <c r="AJ654" s="2923"/>
      <c r="AK654" s="2924"/>
    </row>
    <row r="655" spans="2:40" ht="13.5" customHeight="1">
      <c r="B655" s="2841" t="s">
        <v>938</v>
      </c>
      <c r="C655" s="2930" t="s">
        <v>939</v>
      </c>
      <c r="D655" s="591" t="str">
        <f>E$8</f>
        <v>〇〇</v>
      </c>
      <c r="E655" s="592"/>
      <c r="F655" s="593"/>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5"/>
      <c r="AH655" s="596">
        <f>COUNTA(F$136:AG$136)-AI655</f>
        <v>28</v>
      </c>
      <c r="AI655" s="597">
        <f>AM655+AN655</f>
        <v>0</v>
      </c>
      <c r="AJ655" s="598">
        <f>+COUNTIF(F655:AG655,"休")</f>
        <v>0</v>
      </c>
      <c r="AM655" s="586">
        <f>+COUNTIF(F655:AG655,"－")</f>
        <v>0</v>
      </c>
      <c r="AN655" s="586">
        <f t="shared" ref="AN655:AN660" si="545">+COUNTIF(F655:AG655,"外")</f>
        <v>0</v>
      </c>
    </row>
    <row r="656" spans="2:40" ht="13.5" customHeight="1">
      <c r="B656" s="2842"/>
      <c r="C656" s="2931"/>
      <c r="D656" s="599" t="str">
        <f>E$9</f>
        <v>●●</v>
      </c>
      <c r="E656" s="600"/>
      <c r="F656" s="601"/>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3"/>
      <c r="AH656" s="596">
        <f t="shared" ref="AH656:AH660" si="546">COUNTA(F$136:AG$136)-AI656</f>
        <v>28</v>
      </c>
      <c r="AI656" s="542">
        <f t="shared" ref="AI656" si="547">AM656+AN656</f>
        <v>0</v>
      </c>
      <c r="AJ656" s="604">
        <f t="shared" ref="AJ656:AJ659" si="548">+COUNTIF(F656:AG656,"休")</f>
        <v>0</v>
      </c>
      <c r="AM656" s="586">
        <f t="shared" ref="AM656:AM659" si="549">+COUNTIF(F656:AG656,"－")</f>
        <v>0</v>
      </c>
      <c r="AN656" s="586">
        <f t="shared" si="545"/>
        <v>0</v>
      </c>
    </row>
    <row r="657" spans="2:40">
      <c r="B657" s="2842"/>
      <c r="C657" s="2931"/>
      <c r="D657" s="599" t="str">
        <f>E$10</f>
        <v>△△</v>
      </c>
      <c r="E657" s="600"/>
      <c r="F657" s="601"/>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3"/>
      <c r="AH657" s="596">
        <f t="shared" si="546"/>
        <v>28</v>
      </c>
      <c r="AI657" s="542">
        <f>AM657+AN657</f>
        <v>0</v>
      </c>
      <c r="AJ657" s="604">
        <f t="shared" si="548"/>
        <v>0</v>
      </c>
      <c r="AM657" s="586">
        <f t="shared" si="549"/>
        <v>0</v>
      </c>
      <c r="AN657" s="586">
        <f t="shared" si="545"/>
        <v>0</v>
      </c>
    </row>
    <row r="658" spans="2:40">
      <c r="B658" s="2842"/>
      <c r="C658" s="2931"/>
      <c r="D658" s="599" t="str">
        <f>E$11</f>
        <v>■■</v>
      </c>
      <c r="E658" s="600"/>
      <c r="F658" s="601"/>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3"/>
      <c r="AH658" s="596">
        <f t="shared" si="546"/>
        <v>28</v>
      </c>
      <c r="AI658" s="542">
        <f t="shared" ref="AI658:AI660" si="550">AM658+AN658</f>
        <v>0</v>
      </c>
      <c r="AJ658" s="604">
        <f t="shared" si="548"/>
        <v>0</v>
      </c>
      <c r="AM658" s="586">
        <f t="shared" si="549"/>
        <v>0</v>
      </c>
      <c r="AN658" s="586">
        <f t="shared" si="545"/>
        <v>0</v>
      </c>
    </row>
    <row r="659" spans="2:40">
      <c r="B659" s="2842"/>
      <c r="C659" s="2931"/>
      <c r="D659" s="599" t="str">
        <f>E$12</f>
        <v>★★</v>
      </c>
      <c r="E659" s="600"/>
      <c r="F659" s="601"/>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3"/>
      <c r="AH659" s="596">
        <f t="shared" si="546"/>
        <v>28</v>
      </c>
      <c r="AI659" s="542">
        <f t="shared" si="550"/>
        <v>0</v>
      </c>
      <c r="AJ659" s="604">
        <f t="shared" si="548"/>
        <v>0</v>
      </c>
      <c r="AM659" s="586">
        <f t="shared" si="549"/>
        <v>0</v>
      </c>
      <c r="AN659" s="586">
        <f t="shared" si="545"/>
        <v>0</v>
      </c>
    </row>
    <row r="660" spans="2:40">
      <c r="B660" s="2843"/>
      <c r="C660" s="2932"/>
      <c r="D660" s="611"/>
      <c r="E660" s="518"/>
      <c r="F660" s="605"/>
      <c r="G660" s="606"/>
      <c r="H660" s="606"/>
      <c r="I660" s="606"/>
      <c r="J660" s="606"/>
      <c r="K660" s="606"/>
      <c r="L660" s="606"/>
      <c r="M660" s="606"/>
      <c r="N660" s="606"/>
      <c r="O660" s="606"/>
      <c r="P660" s="606"/>
      <c r="Q660" s="606"/>
      <c r="R660" s="606"/>
      <c r="S660" s="606"/>
      <c r="T660" s="606"/>
      <c r="U660" s="606"/>
      <c r="V660" s="606"/>
      <c r="W660" s="606"/>
      <c r="X660" s="606"/>
      <c r="Y660" s="606"/>
      <c r="Z660" s="606"/>
      <c r="AA660" s="606"/>
      <c r="AB660" s="606"/>
      <c r="AC660" s="606"/>
      <c r="AD660" s="606"/>
      <c r="AE660" s="606"/>
      <c r="AF660" s="606"/>
      <c r="AG660" s="607"/>
      <c r="AH660" s="596">
        <f t="shared" si="546"/>
        <v>28</v>
      </c>
      <c r="AI660" s="597">
        <f t="shared" si="550"/>
        <v>0</v>
      </c>
      <c r="AJ660" s="598">
        <f>+COUNTIF(F660:AG660,"休")</f>
        <v>0</v>
      </c>
      <c r="AM660" s="586">
        <f>+COUNTIF(F660:AG660,"－")</f>
        <v>0</v>
      </c>
      <c r="AN660" s="586">
        <f t="shared" si="545"/>
        <v>0</v>
      </c>
    </row>
    <row r="661" spans="2:40" ht="24.75" customHeight="1">
      <c r="B661" s="2841" t="s">
        <v>949</v>
      </c>
      <c r="C661" s="2930" t="s">
        <v>950</v>
      </c>
      <c r="D661" s="586" t="s">
        <v>521</v>
      </c>
      <c r="E661" s="608" t="s">
        <v>959</v>
      </c>
      <c r="F661" s="588"/>
      <c r="G661" s="589"/>
      <c r="H661" s="589"/>
      <c r="I661" s="589"/>
      <c r="J661" s="589"/>
      <c r="K661" s="589"/>
      <c r="L661" s="589"/>
      <c r="M661" s="589"/>
      <c r="N661" s="589"/>
      <c r="O661" s="589"/>
      <c r="P661" s="589"/>
      <c r="Q661" s="589"/>
      <c r="R661" s="589"/>
      <c r="S661" s="589"/>
      <c r="T661" s="589"/>
      <c r="U661" s="589"/>
      <c r="V661" s="589"/>
      <c r="W661" s="589"/>
      <c r="X661" s="589"/>
      <c r="Y661" s="589"/>
      <c r="Z661" s="589"/>
      <c r="AA661" s="589"/>
      <c r="AB661" s="589"/>
      <c r="AC661" s="589"/>
      <c r="AD661" s="589"/>
      <c r="AE661" s="589"/>
      <c r="AF661" s="589"/>
      <c r="AG661" s="590"/>
      <c r="AH661" s="609"/>
      <c r="AI661" s="586"/>
      <c r="AJ661" s="610"/>
    </row>
    <row r="662" spans="2:40" ht="13.5" customHeight="1">
      <c r="B662" s="2842"/>
      <c r="C662" s="2931"/>
      <c r="D662" s="611" t="str">
        <f>E$14</f>
        <v>〇〇</v>
      </c>
      <c r="E662" s="518"/>
      <c r="F662" s="593"/>
      <c r="G662" s="594"/>
      <c r="H662" s="594"/>
      <c r="I662" s="594"/>
      <c r="J662" s="594"/>
      <c r="K662" s="594"/>
      <c r="L662" s="594"/>
      <c r="M662" s="594"/>
      <c r="N662" s="594"/>
      <c r="O662" s="594"/>
      <c r="P662" s="594"/>
      <c r="Q662" s="594"/>
      <c r="R662" s="594"/>
      <c r="S662" s="594"/>
      <c r="T662" s="594"/>
      <c r="U662" s="594"/>
      <c r="V662" s="594"/>
      <c r="W662" s="594"/>
      <c r="X662" s="594"/>
      <c r="Y662" s="594"/>
      <c r="Z662" s="594"/>
      <c r="AA662" s="594"/>
      <c r="AB662" s="594"/>
      <c r="AC662" s="594"/>
      <c r="AD662" s="594"/>
      <c r="AE662" s="594"/>
      <c r="AF662" s="594"/>
      <c r="AG662" s="595"/>
      <c r="AH662" s="596">
        <f t="shared" ref="AH662" si="551">COUNTA(F$136:AG$136)-AI662</f>
        <v>28</v>
      </c>
      <c r="AI662" s="597">
        <f t="shared" ref="AI662:AI665" si="552">AM662+AN662</f>
        <v>0</v>
      </c>
      <c r="AJ662" s="598">
        <f>+COUNTIF(F662:AG662,"休")</f>
        <v>0</v>
      </c>
      <c r="AM662" s="586">
        <f>+COUNTIF(F662:AG662,"－")</f>
        <v>0</v>
      </c>
      <c r="AN662" s="586">
        <f>+COUNTIF(F662:AG662,"外")</f>
        <v>0</v>
      </c>
    </row>
    <row r="663" spans="2:40">
      <c r="B663" s="2842"/>
      <c r="C663" s="2931"/>
      <c r="D663" s="599" t="str">
        <f>E$15</f>
        <v>●●</v>
      </c>
      <c r="E663" s="600"/>
      <c r="F663" s="601"/>
      <c r="G663" s="602"/>
      <c r="H663" s="602" t="s">
        <v>961</v>
      </c>
      <c r="I663" s="602"/>
      <c r="J663" s="602"/>
      <c r="K663" s="602"/>
      <c r="L663" s="602"/>
      <c r="M663" s="602"/>
      <c r="N663" s="602"/>
      <c r="O663" s="602"/>
      <c r="P663" s="602"/>
      <c r="Q663" s="602"/>
      <c r="R663" s="602"/>
      <c r="S663" s="602"/>
      <c r="T663" s="602"/>
      <c r="U663" s="602"/>
      <c r="V663" s="602"/>
      <c r="W663" s="602"/>
      <c r="X663" s="602"/>
      <c r="Y663" s="602"/>
      <c r="Z663" s="602"/>
      <c r="AA663" s="602"/>
      <c r="AB663" s="602"/>
      <c r="AC663" s="602"/>
      <c r="AD663" s="602"/>
      <c r="AE663" s="602"/>
      <c r="AF663" s="602"/>
      <c r="AG663" s="603"/>
      <c r="AH663" s="596">
        <f>COUNTA(F$136:AG$136)-AI663</f>
        <v>28</v>
      </c>
      <c r="AI663" s="542">
        <f t="shared" si="552"/>
        <v>0</v>
      </c>
      <c r="AJ663" s="604">
        <f t="shared" ref="AJ663:AJ665" si="553">+COUNTIF(F663:AG663,"休")</f>
        <v>1</v>
      </c>
      <c r="AM663" s="586">
        <f t="shared" ref="AM663:AM665" si="554">+COUNTIF(F663:AG663,"－")</f>
        <v>0</v>
      </c>
      <c r="AN663" s="586">
        <f>+COUNTIF(F663:AG663,"外")</f>
        <v>0</v>
      </c>
    </row>
    <row r="664" spans="2:40">
      <c r="B664" s="2842"/>
      <c r="C664" s="2931"/>
      <c r="D664" s="599">
        <f>E$16</f>
        <v>0</v>
      </c>
      <c r="E664" s="600"/>
      <c r="F664" s="601"/>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3"/>
      <c r="AH664" s="596">
        <f t="shared" ref="AH664:AH665" si="555">COUNTA(F$136:AG$136)-AI664</f>
        <v>28</v>
      </c>
      <c r="AI664" s="542">
        <f t="shared" si="552"/>
        <v>0</v>
      </c>
      <c r="AJ664" s="604">
        <f t="shared" si="553"/>
        <v>0</v>
      </c>
      <c r="AM664" s="586">
        <f t="shared" si="554"/>
        <v>0</v>
      </c>
      <c r="AN664" s="586">
        <f>+COUNTIF(F664:AG664,"外")</f>
        <v>0</v>
      </c>
    </row>
    <row r="665" spans="2:40">
      <c r="B665" s="2842"/>
      <c r="C665" s="2932"/>
      <c r="D665" s="611">
        <f>E$17</f>
        <v>0</v>
      </c>
      <c r="E665" s="518"/>
      <c r="F665" s="601"/>
      <c r="G665" s="612"/>
      <c r="H665" s="612"/>
      <c r="I665" s="612"/>
      <c r="J665" s="612"/>
      <c r="K665" s="612"/>
      <c r="L665" s="612"/>
      <c r="M665" s="612"/>
      <c r="N665" s="612"/>
      <c r="O665" s="612"/>
      <c r="P665" s="612"/>
      <c r="Q665" s="612"/>
      <c r="R665" s="612"/>
      <c r="S665" s="612"/>
      <c r="T665" s="612"/>
      <c r="U665" s="612"/>
      <c r="V665" s="612"/>
      <c r="W665" s="612"/>
      <c r="X665" s="612"/>
      <c r="Y665" s="612"/>
      <c r="Z665" s="612"/>
      <c r="AA665" s="612"/>
      <c r="AB665" s="612"/>
      <c r="AC665" s="612"/>
      <c r="AD665" s="612"/>
      <c r="AE665" s="612"/>
      <c r="AF665" s="612"/>
      <c r="AG665" s="595"/>
      <c r="AH665" s="596">
        <f t="shared" si="555"/>
        <v>28</v>
      </c>
      <c r="AI665" s="580">
        <f t="shared" si="552"/>
        <v>0</v>
      </c>
      <c r="AJ665" s="598">
        <f t="shared" si="553"/>
        <v>0</v>
      </c>
      <c r="AM665" s="586">
        <f t="shared" si="554"/>
        <v>0</v>
      </c>
      <c r="AN665" s="586">
        <f>+COUNTIF(F665:AG665,"外")</f>
        <v>0</v>
      </c>
    </row>
    <row r="666" spans="2:40" ht="24.75" customHeight="1">
      <c r="B666" s="2842"/>
      <c r="C666" s="2930" t="s">
        <v>953</v>
      </c>
      <c r="D666" s="586" t="s">
        <v>521</v>
      </c>
      <c r="E666" s="608" t="s">
        <v>959</v>
      </c>
      <c r="F666" s="588"/>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90"/>
      <c r="AH666" s="609"/>
      <c r="AI666" s="586"/>
      <c r="AJ666" s="610"/>
    </row>
    <row r="667" spans="2:40">
      <c r="B667" s="2842"/>
      <c r="C667" s="2931"/>
      <c r="D667" s="591" t="str">
        <f>E$18</f>
        <v>●●</v>
      </c>
      <c r="E667" s="592"/>
      <c r="F667" s="593"/>
      <c r="G667" s="594"/>
      <c r="H667" s="594"/>
      <c r="I667" s="594"/>
      <c r="J667" s="594"/>
      <c r="K667" s="594"/>
      <c r="L667" s="594"/>
      <c r="M667" s="594"/>
      <c r="N667" s="594"/>
      <c r="O667" s="594"/>
      <c r="P667" s="594"/>
      <c r="Q667" s="594"/>
      <c r="R667" s="594"/>
      <c r="S667" s="594"/>
      <c r="T667" s="594"/>
      <c r="U667" s="594"/>
      <c r="V667" s="594"/>
      <c r="W667" s="594"/>
      <c r="X667" s="594"/>
      <c r="Y667" s="594"/>
      <c r="Z667" s="594"/>
      <c r="AA667" s="594"/>
      <c r="AB667" s="594"/>
      <c r="AC667" s="594"/>
      <c r="AD667" s="594"/>
      <c r="AE667" s="594"/>
      <c r="AF667" s="594"/>
      <c r="AG667" s="613"/>
      <c r="AH667" s="596">
        <f t="shared" ref="AH667:AH670" si="556">COUNTA(F$136:AG$136)-AI667</f>
        <v>28</v>
      </c>
      <c r="AI667" s="614">
        <f t="shared" ref="AI667:AI670" si="557">AM667+AN667</f>
        <v>0</v>
      </c>
      <c r="AJ667" s="615">
        <f>+COUNTIF(F667:AG667,"休")</f>
        <v>0</v>
      </c>
      <c r="AM667" s="586">
        <f>+COUNTIF(F667:AG667,"－")</f>
        <v>0</v>
      </c>
      <c r="AN667" s="586">
        <f>+COUNTIF(F667:AG667,"外")</f>
        <v>0</v>
      </c>
    </row>
    <row r="668" spans="2:40">
      <c r="B668" s="2842"/>
      <c r="C668" s="2931"/>
      <c r="D668" s="599">
        <f>E$19</f>
        <v>0</v>
      </c>
      <c r="E668" s="600"/>
      <c r="F668" s="601"/>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3"/>
      <c r="AH668" s="596">
        <f t="shared" si="556"/>
        <v>28</v>
      </c>
      <c r="AI668" s="542">
        <f t="shared" si="557"/>
        <v>0</v>
      </c>
      <c r="AJ668" s="604">
        <f t="shared" ref="AJ668:AJ670" si="558">+COUNTIF(F668:AG668,"休")</f>
        <v>0</v>
      </c>
      <c r="AM668" s="586">
        <f t="shared" ref="AM668:AM670" si="559">+COUNTIF(F668:AG668,"－")</f>
        <v>0</v>
      </c>
      <c r="AN668" s="586">
        <f>+COUNTIF(F668:AG668,"外")</f>
        <v>0</v>
      </c>
    </row>
    <row r="669" spans="2:40">
      <c r="B669" s="2842"/>
      <c r="C669" s="2931"/>
      <c r="D669" s="599">
        <f>E$20</f>
        <v>0</v>
      </c>
      <c r="E669" s="600"/>
      <c r="F669" s="601"/>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3"/>
      <c r="AH669" s="596">
        <f t="shared" si="556"/>
        <v>28</v>
      </c>
      <c r="AI669" s="542">
        <f t="shared" si="557"/>
        <v>0</v>
      </c>
      <c r="AJ669" s="604">
        <f t="shared" si="558"/>
        <v>0</v>
      </c>
      <c r="AM669" s="586">
        <f t="shared" si="559"/>
        <v>0</v>
      </c>
      <c r="AN669" s="586">
        <f>+COUNTIF(F669:AG669,"外")</f>
        <v>0</v>
      </c>
    </row>
    <row r="670" spans="2:40">
      <c r="B670" s="2843"/>
      <c r="C670" s="2932"/>
      <c r="D670" s="616">
        <f>E$21</f>
        <v>0</v>
      </c>
      <c r="E670" s="626"/>
      <c r="F670" s="618"/>
      <c r="G670" s="619"/>
      <c r="H670" s="619"/>
      <c r="I670" s="619"/>
      <c r="J670" s="619"/>
      <c r="K670" s="619"/>
      <c r="L670" s="619"/>
      <c r="M670" s="619"/>
      <c r="N670" s="619"/>
      <c r="O670" s="619"/>
      <c r="P670" s="619"/>
      <c r="Q670" s="619"/>
      <c r="R670" s="619"/>
      <c r="S670" s="619"/>
      <c r="T670" s="619"/>
      <c r="U670" s="619"/>
      <c r="V670" s="619"/>
      <c r="W670" s="619"/>
      <c r="X670" s="619"/>
      <c r="Y670" s="619"/>
      <c r="Z670" s="619"/>
      <c r="AA670" s="619"/>
      <c r="AB670" s="619"/>
      <c r="AC670" s="619"/>
      <c r="AD670" s="619"/>
      <c r="AE670" s="619"/>
      <c r="AF670" s="619"/>
      <c r="AG670" s="620"/>
      <c r="AH670" s="621">
        <f t="shared" si="556"/>
        <v>28</v>
      </c>
      <c r="AI670" s="617">
        <f t="shared" si="557"/>
        <v>0</v>
      </c>
      <c r="AJ670" s="622">
        <f t="shared" si="558"/>
        <v>0</v>
      </c>
      <c r="AM670" s="586">
        <f t="shared" si="559"/>
        <v>0</v>
      </c>
      <c r="AN670" s="586">
        <f>+COUNTIF(F670:AG670,"外")</f>
        <v>0</v>
      </c>
    </row>
    <row r="671" spans="2:40">
      <c r="F671" s="533"/>
      <c r="G671" s="533"/>
      <c r="H671" s="533"/>
      <c r="I671" s="533"/>
      <c r="J671" s="533"/>
      <c r="K671" s="533"/>
      <c r="L671" s="533"/>
      <c r="M671" s="533"/>
      <c r="N671" s="533"/>
      <c r="O671" s="533"/>
      <c r="P671" s="533"/>
      <c r="Q671" s="533"/>
      <c r="R671" s="533"/>
      <c r="S671" s="533"/>
      <c r="T671" s="533"/>
      <c r="U671" s="533"/>
      <c r="V671" s="533"/>
      <c r="W671" s="533"/>
      <c r="X671" s="533"/>
      <c r="Y671" s="533"/>
      <c r="Z671" s="533"/>
      <c r="AA671" s="533"/>
      <c r="AB671" s="533"/>
      <c r="AC671" s="533"/>
      <c r="AD671" s="533"/>
      <c r="AE671" s="533"/>
      <c r="AF671" s="533"/>
      <c r="AG671" s="533"/>
    </row>
    <row r="672" spans="2:40" ht="13.5" customHeight="1">
      <c r="B672" s="573"/>
      <c r="C672" s="574"/>
      <c r="D672" s="575"/>
      <c r="E672" s="519" t="s">
        <v>910</v>
      </c>
      <c r="F672" s="520">
        <f>+AG652+1</f>
        <v>45219</v>
      </c>
      <c r="G672" s="521">
        <f>+F672+1</f>
        <v>45220</v>
      </c>
      <c r="H672" s="521">
        <f t="shared" ref="H672:Y672" si="560">+G672+1</f>
        <v>45221</v>
      </c>
      <c r="I672" s="521">
        <f t="shared" si="560"/>
        <v>45222</v>
      </c>
      <c r="J672" s="521">
        <f t="shared" si="560"/>
        <v>45223</v>
      </c>
      <c r="K672" s="521">
        <f t="shared" si="560"/>
        <v>45224</v>
      </c>
      <c r="L672" s="521">
        <f t="shared" si="560"/>
        <v>45225</v>
      </c>
      <c r="M672" s="521">
        <f t="shared" si="560"/>
        <v>45226</v>
      </c>
      <c r="N672" s="521">
        <f t="shared" si="560"/>
        <v>45227</v>
      </c>
      <c r="O672" s="521">
        <f t="shared" si="560"/>
        <v>45228</v>
      </c>
      <c r="P672" s="521">
        <f t="shared" si="560"/>
        <v>45229</v>
      </c>
      <c r="Q672" s="521">
        <f t="shared" si="560"/>
        <v>45230</v>
      </c>
      <c r="R672" s="521">
        <f t="shared" si="560"/>
        <v>45231</v>
      </c>
      <c r="S672" s="521">
        <f t="shared" si="560"/>
        <v>45232</v>
      </c>
      <c r="T672" s="521">
        <f t="shared" si="560"/>
        <v>45233</v>
      </c>
      <c r="U672" s="521">
        <f t="shared" si="560"/>
        <v>45234</v>
      </c>
      <c r="V672" s="521">
        <f t="shared" si="560"/>
        <v>45235</v>
      </c>
      <c r="W672" s="521">
        <f t="shared" si="560"/>
        <v>45236</v>
      </c>
      <c r="X672" s="521">
        <f t="shared" si="560"/>
        <v>45237</v>
      </c>
      <c r="Y672" s="521">
        <f t="shared" si="560"/>
        <v>45238</v>
      </c>
      <c r="Z672" s="521">
        <f>+Y672+1</f>
        <v>45239</v>
      </c>
      <c r="AA672" s="521">
        <f t="shared" ref="AA672:AC672" si="561">+Z672+1</f>
        <v>45240</v>
      </c>
      <c r="AB672" s="521">
        <f t="shared" si="561"/>
        <v>45241</v>
      </c>
      <c r="AC672" s="521">
        <f t="shared" si="561"/>
        <v>45242</v>
      </c>
      <c r="AD672" s="521">
        <f>+AC672+1</f>
        <v>45243</v>
      </c>
      <c r="AE672" s="521">
        <f t="shared" ref="AE672:AG672" si="562">+AD672+1</f>
        <v>45244</v>
      </c>
      <c r="AF672" s="521">
        <f t="shared" si="562"/>
        <v>45245</v>
      </c>
      <c r="AG672" s="623">
        <f t="shared" si="562"/>
        <v>45246</v>
      </c>
      <c r="AH672" s="2915" t="s">
        <v>955</v>
      </c>
      <c r="AI672" s="2918" t="s">
        <v>956</v>
      </c>
      <c r="AJ672" s="2921" t="s">
        <v>931</v>
      </c>
      <c r="AK672" s="2924"/>
      <c r="AM672" s="2925" t="s">
        <v>1011</v>
      </c>
      <c r="AN672" s="2925" t="s">
        <v>958</v>
      </c>
    </row>
    <row r="673" spans="2:40">
      <c r="B673" s="577"/>
      <c r="C673" s="578"/>
      <c r="D673" s="579"/>
      <c r="E673" s="542" t="s">
        <v>911</v>
      </c>
      <c r="F673" s="543" t="str">
        <f>TEXT(WEEKDAY(+F672),"aaa")</f>
        <v>金</v>
      </c>
      <c r="G673" s="544" t="str">
        <f t="shared" ref="G673:AG673" si="563">TEXT(WEEKDAY(+G672),"aaa")</f>
        <v>土</v>
      </c>
      <c r="H673" s="544" t="str">
        <f t="shared" si="563"/>
        <v>日</v>
      </c>
      <c r="I673" s="544" t="str">
        <f t="shared" si="563"/>
        <v>月</v>
      </c>
      <c r="J673" s="544" t="str">
        <f t="shared" si="563"/>
        <v>火</v>
      </c>
      <c r="K673" s="544" t="str">
        <f t="shared" si="563"/>
        <v>水</v>
      </c>
      <c r="L673" s="544" t="str">
        <f t="shared" si="563"/>
        <v>木</v>
      </c>
      <c r="M673" s="544" t="str">
        <f t="shared" si="563"/>
        <v>金</v>
      </c>
      <c r="N673" s="544" t="str">
        <f t="shared" si="563"/>
        <v>土</v>
      </c>
      <c r="O673" s="544" t="str">
        <f t="shared" si="563"/>
        <v>日</v>
      </c>
      <c r="P673" s="544" t="str">
        <f t="shared" si="563"/>
        <v>月</v>
      </c>
      <c r="Q673" s="544" t="str">
        <f t="shared" si="563"/>
        <v>火</v>
      </c>
      <c r="R673" s="544" t="str">
        <f t="shared" si="563"/>
        <v>水</v>
      </c>
      <c r="S673" s="544" t="str">
        <f t="shared" si="563"/>
        <v>木</v>
      </c>
      <c r="T673" s="544" t="str">
        <f t="shared" si="563"/>
        <v>金</v>
      </c>
      <c r="U673" s="544" t="str">
        <f t="shared" si="563"/>
        <v>土</v>
      </c>
      <c r="V673" s="544" t="str">
        <f t="shared" si="563"/>
        <v>日</v>
      </c>
      <c r="W673" s="544" t="str">
        <f t="shared" si="563"/>
        <v>月</v>
      </c>
      <c r="X673" s="544" t="str">
        <f t="shared" si="563"/>
        <v>火</v>
      </c>
      <c r="Y673" s="544" t="str">
        <f t="shared" si="563"/>
        <v>水</v>
      </c>
      <c r="Z673" s="544" t="str">
        <f t="shared" si="563"/>
        <v>木</v>
      </c>
      <c r="AA673" s="544" t="str">
        <f t="shared" si="563"/>
        <v>金</v>
      </c>
      <c r="AB673" s="544" t="str">
        <f t="shared" si="563"/>
        <v>土</v>
      </c>
      <c r="AC673" s="544" t="str">
        <f t="shared" si="563"/>
        <v>日</v>
      </c>
      <c r="AD673" s="544" t="str">
        <f t="shared" si="563"/>
        <v>月</v>
      </c>
      <c r="AE673" s="544" t="str">
        <f t="shared" si="563"/>
        <v>火</v>
      </c>
      <c r="AF673" s="544" t="str">
        <f t="shared" si="563"/>
        <v>水</v>
      </c>
      <c r="AG673" s="544" t="str">
        <f t="shared" si="563"/>
        <v>木</v>
      </c>
      <c r="AH673" s="2916"/>
      <c r="AI673" s="2919"/>
      <c r="AJ673" s="2922"/>
      <c r="AK673" s="2924"/>
      <c r="AM673" s="2925"/>
      <c r="AN673" s="2925"/>
    </row>
    <row r="674" spans="2:40" ht="24.75" customHeight="1">
      <c r="B674" s="584" t="s">
        <v>929</v>
      </c>
      <c r="C674" s="585" t="s">
        <v>930</v>
      </c>
      <c r="D674" s="586" t="s">
        <v>521</v>
      </c>
      <c r="E674" s="608" t="s">
        <v>959</v>
      </c>
      <c r="F674" s="588"/>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90"/>
      <c r="AH674" s="2917"/>
      <c r="AI674" s="2920"/>
      <c r="AJ674" s="2923"/>
      <c r="AK674" s="2924"/>
    </row>
    <row r="675" spans="2:40" ht="13.5" customHeight="1">
      <c r="B675" s="2841" t="s">
        <v>938</v>
      </c>
      <c r="C675" s="2930" t="s">
        <v>939</v>
      </c>
      <c r="D675" s="591" t="str">
        <f>E$8</f>
        <v>〇〇</v>
      </c>
      <c r="E675" s="592"/>
      <c r="F675" s="593"/>
      <c r="G675" s="594"/>
      <c r="H675" s="594"/>
      <c r="I675" s="594"/>
      <c r="J675" s="594"/>
      <c r="K675" s="594"/>
      <c r="L675" s="594"/>
      <c r="M675" s="594"/>
      <c r="N675" s="594"/>
      <c r="O675" s="594"/>
      <c r="P675" s="594"/>
      <c r="Q675" s="594"/>
      <c r="R675" s="594"/>
      <c r="S675" s="594"/>
      <c r="T675" s="594"/>
      <c r="U675" s="594"/>
      <c r="V675" s="594"/>
      <c r="W675" s="594"/>
      <c r="X675" s="594"/>
      <c r="Y675" s="594"/>
      <c r="Z675" s="594"/>
      <c r="AA675" s="594"/>
      <c r="AB675" s="594"/>
      <c r="AC675" s="594"/>
      <c r="AD675" s="594"/>
      <c r="AE675" s="594"/>
      <c r="AF675" s="594"/>
      <c r="AG675" s="595"/>
      <c r="AH675" s="596">
        <f>COUNTA(F$156:AG$156)-AI675</f>
        <v>28</v>
      </c>
      <c r="AI675" s="597">
        <f>AM675+AN675</f>
        <v>0</v>
      </c>
      <c r="AJ675" s="598">
        <f>+COUNTIF(F675:AG675,"休")</f>
        <v>0</v>
      </c>
      <c r="AM675" s="586">
        <f>+COUNTIF(F675:AG675,"－")</f>
        <v>0</v>
      </c>
      <c r="AN675" s="586">
        <f t="shared" ref="AN675:AN680" si="564">+COUNTIF(F675:AG675,"外")</f>
        <v>0</v>
      </c>
    </row>
    <row r="676" spans="2:40" ht="13.5" customHeight="1">
      <c r="B676" s="2842"/>
      <c r="C676" s="2931"/>
      <c r="D676" s="599" t="str">
        <f>E$9</f>
        <v>●●</v>
      </c>
      <c r="E676" s="600"/>
      <c r="F676" s="601"/>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3"/>
      <c r="AH676" s="596">
        <f>COUNTA(F$156:AG$156)-AI676</f>
        <v>28</v>
      </c>
      <c r="AI676" s="542">
        <f t="shared" ref="AI676" si="565">AM676+AN676</f>
        <v>0</v>
      </c>
      <c r="AJ676" s="604">
        <f t="shared" ref="AJ676:AJ679" si="566">+COUNTIF(F676:AG676,"休")</f>
        <v>0</v>
      </c>
      <c r="AM676" s="586">
        <f t="shared" ref="AM676:AM679" si="567">+COUNTIF(F676:AG676,"－")</f>
        <v>0</v>
      </c>
      <c r="AN676" s="586">
        <f t="shared" si="564"/>
        <v>0</v>
      </c>
    </row>
    <row r="677" spans="2:40">
      <c r="B677" s="2842"/>
      <c r="C677" s="2931"/>
      <c r="D677" s="599" t="str">
        <f>E$10</f>
        <v>△△</v>
      </c>
      <c r="E677" s="600"/>
      <c r="F677" s="601"/>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3"/>
      <c r="AH677" s="596">
        <f t="shared" ref="AH677:AH678" si="568">COUNTA(F$156:AG$156)-AI677</f>
        <v>28</v>
      </c>
      <c r="AI677" s="542">
        <f>AM677+AN677</f>
        <v>0</v>
      </c>
      <c r="AJ677" s="604">
        <f t="shared" si="566"/>
        <v>0</v>
      </c>
      <c r="AM677" s="586">
        <f t="shared" si="567"/>
        <v>0</v>
      </c>
      <c r="AN677" s="586">
        <f t="shared" si="564"/>
        <v>0</v>
      </c>
    </row>
    <row r="678" spans="2:40">
      <c r="B678" s="2842"/>
      <c r="C678" s="2931"/>
      <c r="D678" s="599" t="str">
        <f>E$11</f>
        <v>■■</v>
      </c>
      <c r="E678" s="600"/>
      <c r="F678" s="601"/>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3"/>
      <c r="AH678" s="596">
        <f t="shared" si="568"/>
        <v>28</v>
      </c>
      <c r="AI678" s="542">
        <f t="shared" ref="AI678:AI680" si="569">AM678+AN678</f>
        <v>0</v>
      </c>
      <c r="AJ678" s="604">
        <f t="shared" si="566"/>
        <v>0</v>
      </c>
      <c r="AM678" s="586">
        <f t="shared" si="567"/>
        <v>0</v>
      </c>
      <c r="AN678" s="586">
        <f t="shared" si="564"/>
        <v>0</v>
      </c>
    </row>
    <row r="679" spans="2:40">
      <c r="B679" s="2842"/>
      <c r="C679" s="2931"/>
      <c r="D679" s="599" t="str">
        <f>E$12</f>
        <v>★★</v>
      </c>
      <c r="E679" s="600"/>
      <c r="F679" s="601"/>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3"/>
      <c r="AH679" s="596">
        <f>COUNTA(F$156:AG$156)-AI679</f>
        <v>28</v>
      </c>
      <c r="AI679" s="542">
        <f t="shared" si="569"/>
        <v>0</v>
      </c>
      <c r="AJ679" s="604">
        <f t="shared" si="566"/>
        <v>0</v>
      </c>
      <c r="AM679" s="586">
        <f t="shared" si="567"/>
        <v>0</v>
      </c>
      <c r="AN679" s="586">
        <f t="shared" si="564"/>
        <v>0</v>
      </c>
    </row>
    <row r="680" spans="2:40">
      <c r="B680" s="2843"/>
      <c r="C680" s="2932"/>
      <c r="D680" s="611"/>
      <c r="E680" s="518"/>
      <c r="F680" s="605"/>
      <c r="G680" s="606"/>
      <c r="H680" s="606"/>
      <c r="I680" s="606"/>
      <c r="J680" s="606"/>
      <c r="K680" s="606"/>
      <c r="L680" s="606"/>
      <c r="M680" s="606"/>
      <c r="N680" s="606"/>
      <c r="O680" s="606"/>
      <c r="P680" s="606"/>
      <c r="Q680" s="606"/>
      <c r="R680" s="606"/>
      <c r="S680" s="606"/>
      <c r="T680" s="606"/>
      <c r="U680" s="606"/>
      <c r="V680" s="606"/>
      <c r="W680" s="606"/>
      <c r="X680" s="606"/>
      <c r="Y680" s="606"/>
      <c r="Z680" s="606"/>
      <c r="AA680" s="606"/>
      <c r="AB680" s="606"/>
      <c r="AC680" s="606"/>
      <c r="AD680" s="606"/>
      <c r="AE680" s="606"/>
      <c r="AF680" s="606"/>
      <c r="AG680" s="607"/>
      <c r="AH680" s="596">
        <f>COUNTA(F$156:AG$156)-AI680</f>
        <v>28</v>
      </c>
      <c r="AI680" s="597">
        <f t="shared" si="569"/>
        <v>0</v>
      </c>
      <c r="AJ680" s="598">
        <f>+COUNTIF(F680:AG680,"休")</f>
        <v>0</v>
      </c>
      <c r="AM680" s="586">
        <f>+COUNTIF(F680:AG680,"－")</f>
        <v>0</v>
      </c>
      <c r="AN680" s="586">
        <f t="shared" si="564"/>
        <v>0</v>
      </c>
    </row>
    <row r="681" spans="2:40" ht="24.75" customHeight="1">
      <c r="B681" s="2841" t="s">
        <v>949</v>
      </c>
      <c r="C681" s="2930" t="s">
        <v>950</v>
      </c>
      <c r="D681" s="586" t="s">
        <v>521</v>
      </c>
      <c r="E681" s="608" t="s">
        <v>959</v>
      </c>
      <c r="F681" s="588"/>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90"/>
      <c r="AH681" s="609"/>
      <c r="AI681" s="586"/>
      <c r="AJ681" s="610"/>
    </row>
    <row r="682" spans="2:40" ht="13.5" customHeight="1">
      <c r="B682" s="2842"/>
      <c r="C682" s="2931"/>
      <c r="D682" s="611" t="str">
        <f>E$14</f>
        <v>〇〇</v>
      </c>
      <c r="E682" s="518"/>
      <c r="F682" s="593"/>
      <c r="G682" s="594"/>
      <c r="H682" s="594"/>
      <c r="I682" s="594"/>
      <c r="J682" s="594"/>
      <c r="K682" s="594"/>
      <c r="L682" s="594"/>
      <c r="M682" s="594"/>
      <c r="N682" s="594"/>
      <c r="O682" s="594"/>
      <c r="P682" s="594"/>
      <c r="Q682" s="594"/>
      <c r="R682" s="594"/>
      <c r="S682" s="594"/>
      <c r="T682" s="594"/>
      <c r="U682" s="594"/>
      <c r="V682" s="594"/>
      <c r="W682" s="594"/>
      <c r="X682" s="594"/>
      <c r="Y682" s="594"/>
      <c r="Z682" s="594"/>
      <c r="AA682" s="594"/>
      <c r="AB682" s="594"/>
      <c r="AC682" s="594"/>
      <c r="AD682" s="594"/>
      <c r="AE682" s="594"/>
      <c r="AF682" s="594"/>
      <c r="AG682" s="595"/>
      <c r="AH682" s="596">
        <f>COUNTA(F$156:AG$156)-AI682</f>
        <v>28</v>
      </c>
      <c r="AI682" s="597">
        <f t="shared" ref="AI682:AI685" si="570">AM682+AN682</f>
        <v>0</v>
      </c>
      <c r="AJ682" s="598">
        <f>+COUNTIF(F682:AG682,"休")</f>
        <v>0</v>
      </c>
      <c r="AM682" s="586">
        <f>+COUNTIF(F682:AG682,"－")</f>
        <v>0</v>
      </c>
      <c r="AN682" s="586">
        <f>+COUNTIF(F682:AG682,"外")</f>
        <v>0</v>
      </c>
    </row>
    <row r="683" spans="2:40">
      <c r="B683" s="2842"/>
      <c r="C683" s="2931"/>
      <c r="D683" s="599" t="str">
        <f>E$15</f>
        <v>●●</v>
      </c>
      <c r="E683" s="600"/>
      <c r="F683" s="601"/>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3"/>
      <c r="AH683" s="596">
        <f>COUNTA(F$156:AG$156)-AI683</f>
        <v>28</v>
      </c>
      <c r="AI683" s="542">
        <f t="shared" si="570"/>
        <v>0</v>
      </c>
      <c r="AJ683" s="604">
        <f t="shared" ref="AJ683:AJ685" si="571">+COUNTIF(F683:AG683,"休")</f>
        <v>0</v>
      </c>
      <c r="AM683" s="586">
        <f t="shared" ref="AM683:AM685" si="572">+COUNTIF(F683:AG683,"－")</f>
        <v>0</v>
      </c>
      <c r="AN683" s="586">
        <f>+COUNTIF(F683:AG683,"外")</f>
        <v>0</v>
      </c>
    </row>
    <row r="684" spans="2:40">
      <c r="B684" s="2842"/>
      <c r="C684" s="2931"/>
      <c r="D684" s="599">
        <f>E$16</f>
        <v>0</v>
      </c>
      <c r="E684" s="600"/>
      <c r="F684" s="601"/>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3"/>
      <c r="AH684" s="596">
        <f t="shared" ref="AH684:AH685" si="573">COUNTA(F$156:AG$156)-AI684</f>
        <v>28</v>
      </c>
      <c r="AI684" s="542">
        <f t="shared" si="570"/>
        <v>0</v>
      </c>
      <c r="AJ684" s="604">
        <f t="shared" si="571"/>
        <v>0</v>
      </c>
      <c r="AM684" s="586">
        <f t="shared" si="572"/>
        <v>0</v>
      </c>
      <c r="AN684" s="586">
        <f>+COUNTIF(F684:AG684,"外")</f>
        <v>0</v>
      </c>
    </row>
    <row r="685" spans="2:40">
      <c r="B685" s="2842"/>
      <c r="C685" s="2932"/>
      <c r="D685" s="611">
        <f>E$17</f>
        <v>0</v>
      </c>
      <c r="E685" s="518"/>
      <c r="F685" s="601"/>
      <c r="G685" s="612"/>
      <c r="H685" s="612"/>
      <c r="I685" s="612"/>
      <c r="J685" s="612"/>
      <c r="K685" s="612"/>
      <c r="L685" s="612"/>
      <c r="M685" s="612"/>
      <c r="N685" s="612"/>
      <c r="O685" s="612"/>
      <c r="P685" s="612"/>
      <c r="Q685" s="612"/>
      <c r="R685" s="612"/>
      <c r="S685" s="612"/>
      <c r="T685" s="612"/>
      <c r="U685" s="612"/>
      <c r="V685" s="612"/>
      <c r="W685" s="612"/>
      <c r="X685" s="612"/>
      <c r="Y685" s="612"/>
      <c r="Z685" s="612"/>
      <c r="AA685" s="612"/>
      <c r="AB685" s="612"/>
      <c r="AC685" s="612"/>
      <c r="AD685" s="612"/>
      <c r="AE685" s="612"/>
      <c r="AF685" s="612"/>
      <c r="AG685" s="595"/>
      <c r="AH685" s="596">
        <f t="shared" si="573"/>
        <v>28</v>
      </c>
      <c r="AI685" s="580">
        <f t="shared" si="570"/>
        <v>0</v>
      </c>
      <c r="AJ685" s="598">
        <f t="shared" si="571"/>
        <v>0</v>
      </c>
      <c r="AM685" s="586">
        <f t="shared" si="572"/>
        <v>0</v>
      </c>
      <c r="AN685" s="586">
        <f>+COUNTIF(F685:AG685,"外")</f>
        <v>0</v>
      </c>
    </row>
    <row r="686" spans="2:40" ht="24.75" customHeight="1">
      <c r="B686" s="2842"/>
      <c r="C686" s="2930" t="s">
        <v>953</v>
      </c>
      <c r="D686" s="586" t="s">
        <v>521</v>
      </c>
      <c r="E686" s="608" t="s">
        <v>959</v>
      </c>
      <c r="F686" s="588"/>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90"/>
      <c r="AH686" s="609"/>
      <c r="AI686" s="586"/>
      <c r="AJ686" s="610"/>
    </row>
    <row r="687" spans="2:40">
      <c r="B687" s="2842"/>
      <c r="C687" s="2931"/>
      <c r="D687" s="591" t="str">
        <f>E$18</f>
        <v>●●</v>
      </c>
      <c r="E687" s="592"/>
      <c r="F687" s="593"/>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4"/>
      <c r="AD687" s="594"/>
      <c r="AE687" s="594"/>
      <c r="AF687" s="594"/>
      <c r="AG687" s="613"/>
      <c r="AH687" s="596">
        <f>COUNTA(F$156:AG$156)-AI687</f>
        <v>28</v>
      </c>
      <c r="AI687" s="614">
        <f t="shared" ref="AI687:AI690" si="574">AM687+AN687</f>
        <v>0</v>
      </c>
      <c r="AJ687" s="615">
        <f>+COUNTIF(F687:AG687,"休")</f>
        <v>0</v>
      </c>
      <c r="AM687" s="586">
        <f>+COUNTIF(F687:AG687,"－")</f>
        <v>0</v>
      </c>
      <c r="AN687" s="586">
        <f>+COUNTIF(F687:AG687,"外")</f>
        <v>0</v>
      </c>
    </row>
    <row r="688" spans="2:40">
      <c r="B688" s="2842"/>
      <c r="C688" s="2931"/>
      <c r="D688" s="599">
        <f>E$19</f>
        <v>0</v>
      </c>
      <c r="E688" s="600"/>
      <c r="F688" s="601"/>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3"/>
      <c r="AH688" s="596">
        <f>COUNTA(F$156:AG$156)-AI688</f>
        <v>28</v>
      </c>
      <c r="AI688" s="542">
        <f t="shared" si="574"/>
        <v>0</v>
      </c>
      <c r="AJ688" s="604">
        <f t="shared" ref="AJ688:AJ690" si="575">+COUNTIF(F688:AG688,"休")</f>
        <v>0</v>
      </c>
      <c r="AM688" s="586">
        <f t="shared" ref="AM688:AM690" si="576">+COUNTIF(F688:AG688,"－")</f>
        <v>0</v>
      </c>
      <c r="AN688" s="586">
        <f>+COUNTIF(F688:AG688,"外")</f>
        <v>0</v>
      </c>
    </row>
    <row r="689" spans="1:40">
      <c r="B689" s="2842"/>
      <c r="C689" s="2931"/>
      <c r="D689" s="599">
        <f>E$20</f>
        <v>0</v>
      </c>
      <c r="E689" s="600"/>
      <c r="F689" s="601"/>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3"/>
      <c r="AH689" s="596">
        <f t="shared" ref="AH689:AH690" si="577">COUNTA(F$156:AG$156)-AI689</f>
        <v>28</v>
      </c>
      <c r="AI689" s="542">
        <f t="shared" si="574"/>
        <v>0</v>
      </c>
      <c r="AJ689" s="604">
        <f t="shared" si="575"/>
        <v>0</v>
      </c>
      <c r="AM689" s="586">
        <f t="shared" si="576"/>
        <v>0</v>
      </c>
      <c r="AN689" s="586">
        <f>+COUNTIF(F689:AG689,"外")</f>
        <v>0</v>
      </c>
    </row>
    <row r="690" spans="1:40">
      <c r="B690" s="2843"/>
      <c r="C690" s="2932"/>
      <c r="D690" s="616">
        <f>E$21</f>
        <v>0</v>
      </c>
      <c r="E690" s="626"/>
      <c r="F690" s="618"/>
      <c r="G690" s="619"/>
      <c r="H690" s="619"/>
      <c r="I690" s="619"/>
      <c r="J690" s="619"/>
      <c r="K690" s="619"/>
      <c r="L690" s="619"/>
      <c r="M690" s="619"/>
      <c r="N690" s="619"/>
      <c r="O690" s="619"/>
      <c r="P690" s="619"/>
      <c r="Q690" s="619"/>
      <c r="R690" s="619"/>
      <c r="S690" s="619"/>
      <c r="T690" s="619"/>
      <c r="U690" s="619"/>
      <c r="V690" s="619"/>
      <c r="W690" s="619"/>
      <c r="X690" s="619"/>
      <c r="Y690" s="619"/>
      <c r="Z690" s="619"/>
      <c r="AA690" s="619"/>
      <c r="AB690" s="619"/>
      <c r="AC690" s="619"/>
      <c r="AD690" s="619"/>
      <c r="AE690" s="619"/>
      <c r="AF690" s="619"/>
      <c r="AG690" s="620"/>
      <c r="AH690" s="621">
        <f t="shared" si="577"/>
        <v>28</v>
      </c>
      <c r="AI690" s="617">
        <f t="shared" si="574"/>
        <v>0</v>
      </c>
      <c r="AJ690" s="622">
        <f t="shared" si="575"/>
        <v>0</v>
      </c>
      <c r="AM690" s="586">
        <f t="shared" si="576"/>
        <v>0</v>
      </c>
      <c r="AN690" s="586">
        <f>+COUNTIF(F690:AG690,"外")</f>
        <v>0</v>
      </c>
    </row>
    <row r="692" spans="1:40" ht="6" customHeight="1">
      <c r="B692" s="531"/>
      <c r="C692" s="531"/>
      <c r="D692" s="531"/>
      <c r="E692" s="518"/>
      <c r="F692" s="518"/>
      <c r="G692" s="635"/>
      <c r="H692" s="635"/>
      <c r="I692" s="635"/>
      <c r="J692" s="635"/>
      <c r="K692" s="635"/>
      <c r="L692" s="635"/>
      <c r="M692" s="635"/>
      <c r="N692" s="635"/>
      <c r="O692" s="635"/>
      <c r="P692" s="635"/>
      <c r="Q692" s="635"/>
      <c r="R692" s="635"/>
      <c r="S692" s="635"/>
      <c r="T692" s="635"/>
      <c r="U692" s="635"/>
      <c r="V692" s="635"/>
      <c r="W692" s="635"/>
      <c r="X692" s="635"/>
      <c r="Y692" s="635"/>
      <c r="Z692" s="635"/>
      <c r="AA692" s="635"/>
      <c r="AB692" s="635"/>
      <c r="AC692" s="635"/>
      <c r="AD692" s="635"/>
      <c r="AE692" s="635"/>
      <c r="AF692" s="635"/>
      <c r="AG692" s="635"/>
      <c r="AH692" s="531"/>
      <c r="AI692" s="531"/>
      <c r="AJ692" s="531"/>
    </row>
    <row r="693" spans="1:40" ht="19.2">
      <c r="A693" s="508" t="s">
        <v>924</v>
      </c>
      <c r="B693" s="508"/>
      <c r="C693" s="508"/>
      <c r="D693" s="508"/>
      <c r="E693" s="508"/>
      <c r="P693" s="510"/>
      <c r="AJ693" s="512" t="s">
        <v>925</v>
      </c>
    </row>
    <row r="694" spans="1:40" ht="13.5" customHeight="1">
      <c r="AD694" s="2940" t="s">
        <v>926</v>
      </c>
      <c r="AE694" s="2940"/>
      <c r="AF694" s="2940"/>
      <c r="AG694" s="2942">
        <f>AG$2</f>
        <v>37778</v>
      </c>
      <c r="AH694" s="2942"/>
      <c r="AI694" s="2942"/>
      <c r="AJ694" s="2942"/>
    </row>
    <row r="695" spans="1:40" s="643" customFormat="1" ht="18" customHeight="1">
      <c r="B695" s="2933" t="s">
        <v>900</v>
      </c>
      <c r="C695" s="2933"/>
      <c r="D695" s="644" t="s">
        <v>1012</v>
      </c>
      <c r="E695" s="645" t="str">
        <f>E$3</f>
        <v>県道博多天神線排水性舗装工事（第２工区）</v>
      </c>
      <c r="F695" s="645"/>
      <c r="G695" s="645"/>
      <c r="H695" s="645"/>
      <c r="I695" s="645"/>
      <c r="J695" s="645"/>
      <c r="K695" s="645"/>
      <c r="L695" s="645"/>
      <c r="M695" s="645"/>
      <c r="N695" s="645"/>
      <c r="O695" s="644"/>
      <c r="P695" s="644"/>
      <c r="Q695" s="644"/>
      <c r="R695" s="646" t="s">
        <v>904</v>
      </c>
      <c r="S695" s="646"/>
      <c r="T695" s="646"/>
      <c r="U695" s="647"/>
      <c r="V695" s="647"/>
      <c r="W695" s="644" t="s">
        <v>1013</v>
      </c>
      <c r="X695" s="2811">
        <f>X$3</f>
        <v>44379</v>
      </c>
      <c r="Y695" s="2811"/>
      <c r="Z695" s="2811"/>
      <c r="AA695" s="2811"/>
      <c r="AB695" s="2811"/>
      <c r="AC695" s="644"/>
      <c r="AD695" s="644"/>
      <c r="AE695" s="644"/>
      <c r="AF695" s="644"/>
      <c r="AG695" s="644"/>
    </row>
    <row r="696" spans="1:40" s="643" customFormat="1" ht="18" customHeight="1">
      <c r="B696" s="2934" t="s">
        <v>908</v>
      </c>
      <c r="C696" s="2934"/>
      <c r="D696" s="644" t="s">
        <v>1013</v>
      </c>
      <c r="E696" s="2813">
        <f>+X696-X695+1</f>
        <v>88</v>
      </c>
      <c r="F696" s="2813"/>
      <c r="G696" s="2813"/>
      <c r="H696" s="644"/>
      <c r="I696" s="644"/>
      <c r="J696" s="644"/>
      <c r="K696" s="644"/>
      <c r="L696" s="644"/>
      <c r="M696" s="644"/>
      <c r="N696" s="644"/>
      <c r="O696" s="644"/>
      <c r="P696" s="644"/>
      <c r="Q696" s="644"/>
      <c r="R696" s="646" t="s">
        <v>907</v>
      </c>
      <c r="S696" s="648"/>
      <c r="T696" s="648"/>
      <c r="U696" s="649"/>
      <c r="V696" s="649"/>
      <c r="W696" s="644" t="s">
        <v>1013</v>
      </c>
      <c r="X696" s="2814">
        <f>X$4</f>
        <v>44466</v>
      </c>
      <c r="Y696" s="2814"/>
      <c r="Z696" s="2814"/>
      <c r="AA696" s="2814"/>
      <c r="AB696" s="2814"/>
      <c r="AC696" s="644"/>
      <c r="AD696" s="644"/>
      <c r="AE696" s="644"/>
      <c r="AF696" s="644"/>
      <c r="AG696" s="644"/>
    </row>
    <row r="697" spans="1:40">
      <c r="F697" s="533"/>
      <c r="G697" s="533"/>
      <c r="H697" s="533"/>
      <c r="I697" s="533"/>
      <c r="J697" s="533"/>
      <c r="K697" s="533"/>
      <c r="L697" s="533"/>
      <c r="M697" s="533"/>
      <c r="N697" s="533"/>
      <c r="O697" s="533"/>
      <c r="P697" s="533"/>
      <c r="Q697" s="533"/>
      <c r="R697" s="533"/>
      <c r="S697" s="533"/>
      <c r="T697" s="533"/>
      <c r="U697" s="533"/>
      <c r="V697" s="533"/>
      <c r="W697" s="533"/>
      <c r="X697" s="533"/>
      <c r="Y697" s="533"/>
      <c r="Z697" s="533"/>
      <c r="AA697" s="533"/>
      <c r="AB697" s="533"/>
      <c r="AC697" s="533"/>
      <c r="AD697" s="533"/>
      <c r="AE697" s="533"/>
      <c r="AF697" s="533"/>
      <c r="AG697" s="533"/>
    </row>
    <row r="698" spans="1:40" ht="13.5" customHeight="1">
      <c r="B698" s="573"/>
      <c r="C698" s="574"/>
      <c r="D698" s="575"/>
      <c r="E698" s="534" t="s">
        <v>910</v>
      </c>
      <c r="F698" s="535">
        <f>+AG672+1</f>
        <v>45247</v>
      </c>
      <c r="G698" s="536">
        <f>+F698+1</f>
        <v>45248</v>
      </c>
      <c r="H698" s="536">
        <f t="shared" ref="H698:Y698" si="578">+G698+1</f>
        <v>45249</v>
      </c>
      <c r="I698" s="536">
        <f t="shared" si="578"/>
        <v>45250</v>
      </c>
      <c r="J698" s="536">
        <f t="shared" si="578"/>
        <v>45251</v>
      </c>
      <c r="K698" s="536">
        <f t="shared" si="578"/>
        <v>45252</v>
      </c>
      <c r="L698" s="536">
        <f t="shared" si="578"/>
        <v>45253</v>
      </c>
      <c r="M698" s="536">
        <f t="shared" si="578"/>
        <v>45254</v>
      </c>
      <c r="N698" s="536">
        <f t="shared" si="578"/>
        <v>45255</v>
      </c>
      <c r="O698" s="536">
        <f t="shared" si="578"/>
        <v>45256</v>
      </c>
      <c r="P698" s="536">
        <f t="shared" si="578"/>
        <v>45257</v>
      </c>
      <c r="Q698" s="536">
        <f t="shared" si="578"/>
        <v>45258</v>
      </c>
      <c r="R698" s="536">
        <f t="shared" si="578"/>
        <v>45259</v>
      </c>
      <c r="S698" s="536">
        <f t="shared" si="578"/>
        <v>45260</v>
      </c>
      <c r="T698" s="536">
        <f t="shared" si="578"/>
        <v>45261</v>
      </c>
      <c r="U698" s="536">
        <f t="shared" si="578"/>
        <v>45262</v>
      </c>
      <c r="V698" s="536">
        <f t="shared" si="578"/>
        <v>45263</v>
      </c>
      <c r="W698" s="536">
        <f t="shared" si="578"/>
        <v>45264</v>
      </c>
      <c r="X698" s="536">
        <f t="shared" si="578"/>
        <v>45265</v>
      </c>
      <c r="Y698" s="536">
        <f t="shared" si="578"/>
        <v>45266</v>
      </c>
      <c r="Z698" s="536">
        <f>+Y698+1</f>
        <v>45267</v>
      </c>
      <c r="AA698" s="536">
        <f t="shared" ref="AA698:AC698" si="579">+Z698+1</f>
        <v>45268</v>
      </c>
      <c r="AB698" s="536">
        <f t="shared" si="579"/>
        <v>45269</v>
      </c>
      <c r="AC698" s="536">
        <f t="shared" si="579"/>
        <v>45270</v>
      </c>
      <c r="AD698" s="536">
        <f>+AC698+1</f>
        <v>45271</v>
      </c>
      <c r="AE698" s="536">
        <f t="shared" ref="AE698" si="580">+AD698+1</f>
        <v>45272</v>
      </c>
      <c r="AF698" s="536">
        <f>+AE698+1</f>
        <v>45273</v>
      </c>
      <c r="AG698" s="623">
        <f t="shared" ref="AG698" si="581">+AF698+1</f>
        <v>45274</v>
      </c>
      <c r="AH698" s="2915" t="s">
        <v>955</v>
      </c>
      <c r="AI698" s="2918" t="s">
        <v>956</v>
      </c>
      <c r="AJ698" s="2921" t="s">
        <v>931</v>
      </c>
      <c r="AK698" s="2924"/>
      <c r="AM698" s="2925" t="s">
        <v>1014</v>
      </c>
      <c r="AN698" s="2925" t="s">
        <v>958</v>
      </c>
    </row>
    <row r="699" spans="1:40">
      <c r="B699" s="577"/>
      <c r="C699" s="578"/>
      <c r="D699" s="579"/>
      <c r="E699" s="538" t="s">
        <v>911</v>
      </c>
      <c r="F699" s="539" t="str">
        <f>TEXT(WEEKDAY(+F698),"aaa")</f>
        <v>金</v>
      </c>
      <c r="G699" s="540" t="str">
        <f t="shared" ref="G699:AG699" si="582">TEXT(WEEKDAY(+G698),"aaa")</f>
        <v>土</v>
      </c>
      <c r="H699" s="540" t="str">
        <f t="shared" si="582"/>
        <v>日</v>
      </c>
      <c r="I699" s="540" t="str">
        <f t="shared" si="582"/>
        <v>月</v>
      </c>
      <c r="J699" s="540" t="str">
        <f t="shared" si="582"/>
        <v>火</v>
      </c>
      <c r="K699" s="540" t="str">
        <f t="shared" si="582"/>
        <v>水</v>
      </c>
      <c r="L699" s="540" t="str">
        <f t="shared" si="582"/>
        <v>木</v>
      </c>
      <c r="M699" s="540" t="str">
        <f t="shared" si="582"/>
        <v>金</v>
      </c>
      <c r="N699" s="540" t="str">
        <f t="shared" si="582"/>
        <v>土</v>
      </c>
      <c r="O699" s="540" t="str">
        <f t="shared" si="582"/>
        <v>日</v>
      </c>
      <c r="P699" s="540" t="str">
        <f t="shared" si="582"/>
        <v>月</v>
      </c>
      <c r="Q699" s="540" t="str">
        <f t="shared" si="582"/>
        <v>火</v>
      </c>
      <c r="R699" s="540" t="str">
        <f t="shared" si="582"/>
        <v>水</v>
      </c>
      <c r="S699" s="540" t="str">
        <f t="shared" si="582"/>
        <v>木</v>
      </c>
      <c r="T699" s="540" t="str">
        <f t="shared" si="582"/>
        <v>金</v>
      </c>
      <c r="U699" s="540" t="str">
        <f t="shared" si="582"/>
        <v>土</v>
      </c>
      <c r="V699" s="540" t="str">
        <f t="shared" si="582"/>
        <v>日</v>
      </c>
      <c r="W699" s="540" t="str">
        <f t="shared" si="582"/>
        <v>月</v>
      </c>
      <c r="X699" s="540" t="str">
        <f t="shared" si="582"/>
        <v>火</v>
      </c>
      <c r="Y699" s="540" t="str">
        <f t="shared" si="582"/>
        <v>水</v>
      </c>
      <c r="Z699" s="540" t="str">
        <f t="shared" si="582"/>
        <v>木</v>
      </c>
      <c r="AA699" s="540" t="str">
        <f t="shared" si="582"/>
        <v>金</v>
      </c>
      <c r="AB699" s="540" t="str">
        <f t="shared" si="582"/>
        <v>土</v>
      </c>
      <c r="AC699" s="540" t="str">
        <f t="shared" si="582"/>
        <v>日</v>
      </c>
      <c r="AD699" s="540" t="str">
        <f t="shared" si="582"/>
        <v>月</v>
      </c>
      <c r="AE699" s="540" t="str">
        <f t="shared" si="582"/>
        <v>火</v>
      </c>
      <c r="AF699" s="540" t="str">
        <f t="shared" si="582"/>
        <v>水</v>
      </c>
      <c r="AG699" s="625" t="str">
        <f t="shared" si="582"/>
        <v>木</v>
      </c>
      <c r="AH699" s="2916"/>
      <c r="AI699" s="2919"/>
      <c r="AJ699" s="2922"/>
      <c r="AK699" s="2924"/>
      <c r="AM699" s="2925"/>
      <c r="AN699" s="2925"/>
    </row>
    <row r="700" spans="1:40" ht="24.75" customHeight="1">
      <c r="B700" s="584" t="s">
        <v>929</v>
      </c>
      <c r="C700" s="585" t="s">
        <v>930</v>
      </c>
      <c r="D700" s="586" t="s">
        <v>521</v>
      </c>
      <c r="E700" s="608" t="s">
        <v>959</v>
      </c>
      <c r="F700" s="588"/>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90"/>
      <c r="AH700" s="2917"/>
      <c r="AI700" s="2920"/>
      <c r="AJ700" s="2923"/>
      <c r="AK700" s="2924"/>
    </row>
    <row r="701" spans="1:40" ht="13.5" customHeight="1">
      <c r="B701" s="2841" t="s">
        <v>938</v>
      </c>
      <c r="C701" s="2930" t="s">
        <v>939</v>
      </c>
      <c r="D701" s="591" t="str">
        <f>E$8</f>
        <v>〇〇</v>
      </c>
      <c r="E701" s="592"/>
      <c r="F701" s="593"/>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594"/>
      <c r="AD701" s="594"/>
      <c r="AE701" s="594"/>
      <c r="AF701" s="594"/>
      <c r="AG701" s="595"/>
      <c r="AH701" s="596">
        <f>COUNTA(F$96:AG$96)-AI701</f>
        <v>28</v>
      </c>
      <c r="AI701" s="597">
        <f>AM701+AN701</f>
        <v>0</v>
      </c>
      <c r="AJ701" s="598">
        <f>+COUNTIF(F701:AG701,"休")</f>
        <v>0</v>
      </c>
      <c r="AM701" s="586">
        <f>+COUNTIF(F701:AG701,"－")</f>
        <v>0</v>
      </c>
      <c r="AN701" s="586">
        <f t="shared" ref="AN701:AN706" si="583">+COUNTIF(F701:AG701,"外")</f>
        <v>0</v>
      </c>
    </row>
    <row r="702" spans="1:40" ht="13.5" customHeight="1">
      <c r="B702" s="2842"/>
      <c r="C702" s="2931"/>
      <c r="D702" s="599" t="str">
        <f>E$9</f>
        <v>●●</v>
      </c>
      <c r="E702" s="600"/>
      <c r="F702" s="601"/>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3"/>
      <c r="AH702" s="596">
        <f t="shared" ref="AH702:AH706" si="584">COUNTA(F$96:AG$96)-AI702</f>
        <v>28</v>
      </c>
      <c r="AI702" s="542">
        <f t="shared" ref="AI702" si="585">AM702+AN702</f>
        <v>0</v>
      </c>
      <c r="AJ702" s="604">
        <f t="shared" ref="AJ702:AJ705" si="586">+COUNTIF(F702:AG702,"休")</f>
        <v>0</v>
      </c>
      <c r="AM702" s="586">
        <f t="shared" ref="AM702:AM705" si="587">+COUNTIF(F702:AG702,"－")</f>
        <v>0</v>
      </c>
      <c r="AN702" s="586">
        <f t="shared" si="583"/>
        <v>0</v>
      </c>
    </row>
    <row r="703" spans="1:40">
      <c r="B703" s="2842"/>
      <c r="C703" s="2931"/>
      <c r="D703" s="599" t="str">
        <f>E$10</f>
        <v>△△</v>
      </c>
      <c r="E703" s="600"/>
      <c r="F703" s="601"/>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3"/>
      <c r="AH703" s="596">
        <f t="shared" si="584"/>
        <v>28</v>
      </c>
      <c r="AI703" s="542">
        <f>AM703+AN703</f>
        <v>0</v>
      </c>
      <c r="AJ703" s="604">
        <f t="shared" si="586"/>
        <v>0</v>
      </c>
      <c r="AM703" s="586">
        <f t="shared" si="587"/>
        <v>0</v>
      </c>
      <c r="AN703" s="586">
        <f t="shared" si="583"/>
        <v>0</v>
      </c>
    </row>
    <row r="704" spans="1:40">
      <c r="B704" s="2842"/>
      <c r="C704" s="2931"/>
      <c r="D704" s="599" t="str">
        <f>E$11</f>
        <v>■■</v>
      </c>
      <c r="E704" s="600"/>
      <c r="F704" s="601"/>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3"/>
      <c r="AH704" s="596">
        <f t="shared" si="584"/>
        <v>28</v>
      </c>
      <c r="AI704" s="542">
        <f t="shared" ref="AI704:AI706" si="588">AM704+AN704</f>
        <v>0</v>
      </c>
      <c r="AJ704" s="604">
        <f t="shared" si="586"/>
        <v>0</v>
      </c>
      <c r="AM704" s="586">
        <f t="shared" si="587"/>
        <v>0</v>
      </c>
      <c r="AN704" s="586">
        <f t="shared" si="583"/>
        <v>0</v>
      </c>
    </row>
    <row r="705" spans="2:40">
      <c r="B705" s="2842"/>
      <c r="C705" s="2931"/>
      <c r="D705" s="599" t="str">
        <f>E$12</f>
        <v>★★</v>
      </c>
      <c r="E705" s="600"/>
      <c r="F705" s="601"/>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3"/>
      <c r="AH705" s="596">
        <f t="shared" si="584"/>
        <v>28</v>
      </c>
      <c r="AI705" s="542">
        <f t="shared" si="588"/>
        <v>0</v>
      </c>
      <c r="AJ705" s="604">
        <f t="shared" si="586"/>
        <v>0</v>
      </c>
      <c r="AM705" s="586">
        <f t="shared" si="587"/>
        <v>0</v>
      </c>
      <c r="AN705" s="586">
        <f t="shared" si="583"/>
        <v>0</v>
      </c>
    </row>
    <row r="706" spans="2:40">
      <c r="B706" s="2843"/>
      <c r="C706" s="2932"/>
      <c r="D706" s="611"/>
      <c r="E706" s="518"/>
      <c r="F706" s="605"/>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6"/>
      <c r="AD706" s="606"/>
      <c r="AE706" s="606"/>
      <c r="AF706" s="606"/>
      <c r="AG706" s="607"/>
      <c r="AH706" s="596">
        <f t="shared" si="584"/>
        <v>28</v>
      </c>
      <c r="AI706" s="597">
        <f t="shared" si="588"/>
        <v>0</v>
      </c>
      <c r="AJ706" s="598">
        <f>+COUNTIF(F706:AG706,"休")</f>
        <v>0</v>
      </c>
      <c r="AM706" s="586">
        <f>+COUNTIF(F706:AG706,"－")</f>
        <v>0</v>
      </c>
      <c r="AN706" s="586">
        <f t="shared" si="583"/>
        <v>0</v>
      </c>
    </row>
    <row r="707" spans="2:40" ht="24.75" customHeight="1">
      <c r="B707" s="2841" t="s">
        <v>949</v>
      </c>
      <c r="C707" s="2930" t="s">
        <v>950</v>
      </c>
      <c r="D707" s="586" t="s">
        <v>521</v>
      </c>
      <c r="E707" s="608" t="s">
        <v>959</v>
      </c>
      <c r="F707" s="588"/>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90"/>
      <c r="AH707" s="609"/>
      <c r="AI707" s="586"/>
      <c r="AJ707" s="610"/>
    </row>
    <row r="708" spans="2:40" ht="13.5" customHeight="1">
      <c r="B708" s="2842"/>
      <c r="C708" s="2931"/>
      <c r="D708" s="611" t="str">
        <f>E$14</f>
        <v>〇〇</v>
      </c>
      <c r="E708" s="518"/>
      <c r="F708" s="593"/>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594"/>
      <c r="AE708" s="594"/>
      <c r="AF708" s="594"/>
      <c r="AG708" s="595"/>
      <c r="AH708" s="596">
        <f t="shared" ref="AH708:AH711" si="589">COUNTA(F$96:AG$96)-AI708</f>
        <v>28</v>
      </c>
      <c r="AI708" s="597">
        <f t="shared" ref="AI708:AI711" si="590">AM708+AN708</f>
        <v>0</v>
      </c>
      <c r="AJ708" s="598">
        <f>+COUNTIF(F708:AG708,"休")</f>
        <v>0</v>
      </c>
      <c r="AM708" s="586">
        <f>+COUNTIF(F708:AG708,"－")</f>
        <v>0</v>
      </c>
      <c r="AN708" s="586">
        <f>+COUNTIF(F708:AG708,"外")</f>
        <v>0</v>
      </c>
    </row>
    <row r="709" spans="2:40">
      <c r="B709" s="2842"/>
      <c r="C709" s="2931"/>
      <c r="D709" s="599" t="str">
        <f>E$15</f>
        <v>●●</v>
      </c>
      <c r="E709" s="600"/>
      <c r="F709" s="601"/>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3"/>
      <c r="AH709" s="596">
        <f t="shared" si="589"/>
        <v>28</v>
      </c>
      <c r="AI709" s="542">
        <f t="shared" si="590"/>
        <v>0</v>
      </c>
      <c r="AJ709" s="604">
        <f t="shared" ref="AJ709:AJ711" si="591">+COUNTIF(F709:AG709,"休")</f>
        <v>0</v>
      </c>
      <c r="AM709" s="586">
        <f t="shared" ref="AM709:AM711" si="592">+COUNTIF(F709:AG709,"－")</f>
        <v>0</v>
      </c>
      <c r="AN709" s="586">
        <f>+COUNTIF(F709:AG709,"外")</f>
        <v>0</v>
      </c>
    </row>
    <row r="710" spans="2:40">
      <c r="B710" s="2842"/>
      <c r="C710" s="2931"/>
      <c r="D710" s="599">
        <f>E$16</f>
        <v>0</v>
      </c>
      <c r="E710" s="600"/>
      <c r="F710" s="601"/>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3"/>
      <c r="AH710" s="596">
        <f t="shared" si="589"/>
        <v>28</v>
      </c>
      <c r="AI710" s="542">
        <f t="shared" si="590"/>
        <v>0</v>
      </c>
      <c r="AJ710" s="604">
        <f t="shared" si="591"/>
        <v>0</v>
      </c>
      <c r="AM710" s="586">
        <f t="shared" si="592"/>
        <v>0</v>
      </c>
      <c r="AN710" s="586">
        <f>+COUNTIF(F710:AG710,"外")</f>
        <v>0</v>
      </c>
    </row>
    <row r="711" spans="2:40">
      <c r="B711" s="2842"/>
      <c r="C711" s="2932"/>
      <c r="D711" s="611">
        <f>E$17</f>
        <v>0</v>
      </c>
      <c r="E711" s="518"/>
      <c r="F711" s="601"/>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2"/>
      <c r="AD711" s="612"/>
      <c r="AE711" s="612"/>
      <c r="AF711" s="612"/>
      <c r="AG711" s="595"/>
      <c r="AH711" s="596">
        <f t="shared" si="589"/>
        <v>28</v>
      </c>
      <c r="AI711" s="580">
        <f t="shared" si="590"/>
        <v>0</v>
      </c>
      <c r="AJ711" s="598">
        <f t="shared" si="591"/>
        <v>0</v>
      </c>
      <c r="AM711" s="586">
        <f t="shared" si="592"/>
        <v>0</v>
      </c>
      <c r="AN711" s="586">
        <f>+COUNTIF(F711:AG711,"外")</f>
        <v>0</v>
      </c>
    </row>
    <row r="712" spans="2:40" ht="24.75" customHeight="1">
      <c r="B712" s="2842"/>
      <c r="C712" s="2930" t="s">
        <v>953</v>
      </c>
      <c r="D712" s="586" t="s">
        <v>521</v>
      </c>
      <c r="E712" s="608" t="s">
        <v>959</v>
      </c>
      <c r="F712" s="588"/>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90"/>
      <c r="AH712" s="609"/>
      <c r="AI712" s="586"/>
      <c r="AJ712" s="610"/>
    </row>
    <row r="713" spans="2:40">
      <c r="B713" s="2842"/>
      <c r="C713" s="2931"/>
      <c r="D713" s="591" t="str">
        <f>E$18</f>
        <v>●●</v>
      </c>
      <c r="E713" s="592"/>
      <c r="F713" s="593"/>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4"/>
      <c r="AD713" s="594"/>
      <c r="AE713" s="594"/>
      <c r="AF713" s="594"/>
      <c r="AG713" s="613"/>
      <c r="AH713" s="596">
        <f t="shared" ref="AH713:AH716" si="593">COUNTA(F$96:AG$96)-AI713</f>
        <v>28</v>
      </c>
      <c r="AI713" s="614">
        <f t="shared" ref="AI713:AI716" si="594">AM713+AN713</f>
        <v>0</v>
      </c>
      <c r="AJ713" s="615">
        <f>+COUNTIF(F713:AG713,"休")</f>
        <v>0</v>
      </c>
      <c r="AM713" s="586">
        <f>+COUNTIF(F713:AG713,"－")</f>
        <v>0</v>
      </c>
      <c r="AN713" s="586">
        <f>+COUNTIF(F713:AG713,"外")</f>
        <v>0</v>
      </c>
    </row>
    <row r="714" spans="2:40">
      <c r="B714" s="2842"/>
      <c r="C714" s="2931"/>
      <c r="D714" s="599">
        <f>E$19</f>
        <v>0</v>
      </c>
      <c r="E714" s="600"/>
      <c r="F714" s="601"/>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3"/>
      <c r="AH714" s="596">
        <f t="shared" si="593"/>
        <v>28</v>
      </c>
      <c r="AI714" s="542">
        <f t="shared" si="594"/>
        <v>0</v>
      </c>
      <c r="AJ714" s="604">
        <f t="shared" ref="AJ714:AJ716" si="595">+COUNTIF(F714:AG714,"休")</f>
        <v>0</v>
      </c>
      <c r="AM714" s="586">
        <f t="shared" ref="AM714:AM716" si="596">+COUNTIF(F714:AG714,"－")</f>
        <v>0</v>
      </c>
      <c r="AN714" s="586">
        <f>+COUNTIF(F714:AG714,"外")</f>
        <v>0</v>
      </c>
    </row>
    <row r="715" spans="2:40">
      <c r="B715" s="2842"/>
      <c r="C715" s="2931"/>
      <c r="D715" s="599">
        <f>E$20</f>
        <v>0</v>
      </c>
      <c r="E715" s="600"/>
      <c r="F715" s="601"/>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3"/>
      <c r="AH715" s="596">
        <f t="shared" si="593"/>
        <v>28</v>
      </c>
      <c r="AI715" s="542">
        <f t="shared" si="594"/>
        <v>0</v>
      </c>
      <c r="AJ715" s="604">
        <f t="shared" si="595"/>
        <v>0</v>
      </c>
      <c r="AM715" s="586">
        <f t="shared" si="596"/>
        <v>0</v>
      </c>
      <c r="AN715" s="586">
        <f>+COUNTIF(F715:AG715,"外")</f>
        <v>0</v>
      </c>
    </row>
    <row r="716" spans="2:40">
      <c r="B716" s="2843"/>
      <c r="C716" s="2932"/>
      <c r="D716" s="616">
        <f>E$21</f>
        <v>0</v>
      </c>
      <c r="E716" s="626"/>
      <c r="F716" s="618"/>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19"/>
      <c r="AD716" s="619"/>
      <c r="AE716" s="619"/>
      <c r="AF716" s="619"/>
      <c r="AG716" s="620"/>
      <c r="AH716" s="621">
        <f t="shared" si="593"/>
        <v>28</v>
      </c>
      <c r="AI716" s="617">
        <f t="shared" si="594"/>
        <v>0</v>
      </c>
      <c r="AJ716" s="622">
        <f t="shared" si="595"/>
        <v>0</v>
      </c>
      <c r="AM716" s="586">
        <f t="shared" si="596"/>
        <v>0</v>
      </c>
      <c r="AN716" s="586">
        <f>+COUNTIF(F716:AG716,"外")</f>
        <v>0</v>
      </c>
    </row>
    <row r="717" spans="2:40">
      <c r="F717" s="533"/>
      <c r="G717" s="533"/>
      <c r="H717" s="533"/>
      <c r="I717" s="533"/>
      <c r="J717" s="533"/>
      <c r="K717" s="533"/>
      <c r="L717" s="533"/>
      <c r="M717" s="533"/>
      <c r="N717" s="533"/>
      <c r="O717" s="533"/>
      <c r="P717" s="533"/>
      <c r="Q717" s="533"/>
      <c r="R717" s="533"/>
      <c r="S717" s="533"/>
      <c r="T717" s="533"/>
      <c r="U717" s="533"/>
      <c r="V717" s="533"/>
      <c r="W717" s="533"/>
      <c r="X717" s="533"/>
      <c r="Y717" s="533"/>
      <c r="Z717" s="533"/>
      <c r="AA717" s="533"/>
      <c r="AB717" s="533"/>
      <c r="AC717" s="533"/>
      <c r="AD717" s="533"/>
      <c r="AE717" s="533"/>
      <c r="AF717" s="533"/>
      <c r="AG717" s="533"/>
    </row>
    <row r="718" spans="2:40" ht="13.5" customHeight="1">
      <c r="B718" s="573"/>
      <c r="C718" s="574"/>
      <c r="D718" s="575"/>
      <c r="E718" s="519" t="s">
        <v>910</v>
      </c>
      <c r="F718" s="520">
        <f>+AG698+1</f>
        <v>45275</v>
      </c>
      <c r="G718" s="521">
        <f>+F718+1</f>
        <v>45276</v>
      </c>
      <c r="H718" s="521">
        <f t="shared" ref="H718:Y718" si="597">+G718+1</f>
        <v>45277</v>
      </c>
      <c r="I718" s="521">
        <f t="shared" si="597"/>
        <v>45278</v>
      </c>
      <c r="J718" s="521">
        <f t="shared" si="597"/>
        <v>45279</v>
      </c>
      <c r="K718" s="521">
        <f t="shared" si="597"/>
        <v>45280</v>
      </c>
      <c r="L718" s="521">
        <f t="shared" si="597"/>
        <v>45281</v>
      </c>
      <c r="M718" s="521">
        <f t="shared" si="597"/>
        <v>45282</v>
      </c>
      <c r="N718" s="521">
        <f t="shared" si="597"/>
        <v>45283</v>
      </c>
      <c r="O718" s="521">
        <f t="shared" si="597"/>
        <v>45284</v>
      </c>
      <c r="P718" s="521">
        <f t="shared" si="597"/>
        <v>45285</v>
      </c>
      <c r="Q718" s="521">
        <f t="shared" si="597"/>
        <v>45286</v>
      </c>
      <c r="R718" s="521">
        <f t="shared" si="597"/>
        <v>45287</v>
      </c>
      <c r="S718" s="521">
        <f t="shared" si="597"/>
        <v>45288</v>
      </c>
      <c r="T718" s="521">
        <f t="shared" si="597"/>
        <v>45289</v>
      </c>
      <c r="U718" s="521">
        <f t="shared" si="597"/>
        <v>45290</v>
      </c>
      <c r="V718" s="521">
        <f t="shared" si="597"/>
        <v>45291</v>
      </c>
      <c r="W718" s="521">
        <f t="shared" si="597"/>
        <v>45292</v>
      </c>
      <c r="X718" s="521">
        <f t="shared" si="597"/>
        <v>45293</v>
      </c>
      <c r="Y718" s="521">
        <f t="shared" si="597"/>
        <v>45294</v>
      </c>
      <c r="Z718" s="521">
        <f>+Y718+1</f>
        <v>45295</v>
      </c>
      <c r="AA718" s="521">
        <f t="shared" ref="AA718:AC718" si="598">+Z718+1</f>
        <v>45296</v>
      </c>
      <c r="AB718" s="521">
        <f t="shared" si="598"/>
        <v>45297</v>
      </c>
      <c r="AC718" s="521">
        <f t="shared" si="598"/>
        <v>45298</v>
      </c>
      <c r="AD718" s="521">
        <f>+AC718+1</f>
        <v>45299</v>
      </c>
      <c r="AE718" s="521">
        <f t="shared" ref="AE718" si="599">+AD718+1</f>
        <v>45300</v>
      </c>
      <c r="AF718" s="521">
        <f>+AE718+1</f>
        <v>45301</v>
      </c>
      <c r="AG718" s="576">
        <f t="shared" ref="AG718" si="600">+AF718+1</f>
        <v>45302</v>
      </c>
      <c r="AH718" s="2915" t="s">
        <v>955</v>
      </c>
      <c r="AI718" s="2918" t="s">
        <v>956</v>
      </c>
      <c r="AJ718" s="2921" t="s">
        <v>931</v>
      </c>
      <c r="AK718" s="2924"/>
      <c r="AM718" s="2925" t="s">
        <v>1015</v>
      </c>
      <c r="AN718" s="2925" t="s">
        <v>958</v>
      </c>
    </row>
    <row r="719" spans="2:40">
      <c r="B719" s="577"/>
      <c r="C719" s="578"/>
      <c r="D719" s="579"/>
      <c r="E719" s="542" t="s">
        <v>911</v>
      </c>
      <c r="F719" s="543" t="str">
        <f>TEXT(WEEKDAY(+F718),"aaa")</f>
        <v>金</v>
      </c>
      <c r="G719" s="544" t="str">
        <f t="shared" ref="G719:AG719" si="601">TEXT(WEEKDAY(+G718),"aaa")</f>
        <v>土</v>
      </c>
      <c r="H719" s="544" t="str">
        <f t="shared" si="601"/>
        <v>日</v>
      </c>
      <c r="I719" s="544" t="str">
        <f t="shared" si="601"/>
        <v>月</v>
      </c>
      <c r="J719" s="544" t="str">
        <f t="shared" si="601"/>
        <v>火</v>
      </c>
      <c r="K719" s="544" t="str">
        <f t="shared" si="601"/>
        <v>水</v>
      </c>
      <c r="L719" s="544" t="str">
        <f t="shared" si="601"/>
        <v>木</v>
      </c>
      <c r="M719" s="544" t="str">
        <f t="shared" si="601"/>
        <v>金</v>
      </c>
      <c r="N719" s="544" t="str">
        <f t="shared" si="601"/>
        <v>土</v>
      </c>
      <c r="O719" s="544" t="str">
        <f t="shared" si="601"/>
        <v>日</v>
      </c>
      <c r="P719" s="544" t="str">
        <f t="shared" si="601"/>
        <v>月</v>
      </c>
      <c r="Q719" s="544" t="str">
        <f t="shared" si="601"/>
        <v>火</v>
      </c>
      <c r="R719" s="544" t="str">
        <f t="shared" si="601"/>
        <v>水</v>
      </c>
      <c r="S719" s="544" t="str">
        <f t="shared" si="601"/>
        <v>木</v>
      </c>
      <c r="T719" s="544" t="str">
        <f t="shared" si="601"/>
        <v>金</v>
      </c>
      <c r="U719" s="544" t="str">
        <f t="shared" si="601"/>
        <v>土</v>
      </c>
      <c r="V719" s="544" t="str">
        <f t="shared" si="601"/>
        <v>日</v>
      </c>
      <c r="W719" s="544" t="str">
        <f t="shared" si="601"/>
        <v>月</v>
      </c>
      <c r="X719" s="544" t="str">
        <f t="shared" si="601"/>
        <v>火</v>
      </c>
      <c r="Y719" s="544" t="str">
        <f t="shared" si="601"/>
        <v>水</v>
      </c>
      <c r="Z719" s="544" t="str">
        <f t="shared" si="601"/>
        <v>木</v>
      </c>
      <c r="AA719" s="544" t="str">
        <f t="shared" si="601"/>
        <v>金</v>
      </c>
      <c r="AB719" s="544" t="str">
        <f t="shared" si="601"/>
        <v>土</v>
      </c>
      <c r="AC719" s="544" t="str">
        <f t="shared" si="601"/>
        <v>日</v>
      </c>
      <c r="AD719" s="544" t="str">
        <f t="shared" si="601"/>
        <v>月</v>
      </c>
      <c r="AE719" s="544" t="str">
        <f t="shared" si="601"/>
        <v>火</v>
      </c>
      <c r="AF719" s="544" t="str">
        <f t="shared" si="601"/>
        <v>水</v>
      </c>
      <c r="AG719" s="632" t="str">
        <f t="shared" si="601"/>
        <v>木</v>
      </c>
      <c r="AH719" s="2916"/>
      <c r="AI719" s="2919"/>
      <c r="AJ719" s="2922"/>
      <c r="AK719" s="2924"/>
      <c r="AM719" s="2925"/>
      <c r="AN719" s="2925"/>
    </row>
    <row r="720" spans="2:40" ht="24.75" customHeight="1">
      <c r="B720" s="584" t="s">
        <v>929</v>
      </c>
      <c r="C720" s="585" t="s">
        <v>930</v>
      </c>
      <c r="D720" s="586" t="s">
        <v>521</v>
      </c>
      <c r="E720" s="608" t="s">
        <v>959</v>
      </c>
      <c r="F720" s="588"/>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90"/>
      <c r="AH720" s="2917"/>
      <c r="AI720" s="2920"/>
      <c r="AJ720" s="2923"/>
      <c r="AK720" s="2924"/>
    </row>
    <row r="721" spans="2:40" ht="13.5" customHeight="1">
      <c r="B721" s="2841" t="s">
        <v>938</v>
      </c>
      <c r="C721" s="2930" t="s">
        <v>939</v>
      </c>
      <c r="D721" s="591" t="str">
        <f>E$8</f>
        <v>〇〇</v>
      </c>
      <c r="E721" s="592"/>
      <c r="F721" s="593"/>
      <c r="G721" s="594"/>
      <c r="H721" s="594"/>
      <c r="I721" s="594"/>
      <c r="J721" s="594"/>
      <c r="K721" s="594"/>
      <c r="L721" s="594"/>
      <c r="M721" s="594"/>
      <c r="N721" s="594"/>
      <c r="O721" s="594"/>
      <c r="P721" s="594"/>
      <c r="Q721" s="594"/>
      <c r="R721" s="594"/>
      <c r="S721" s="594"/>
      <c r="T721" s="594"/>
      <c r="U721" s="594"/>
      <c r="V721" s="594"/>
      <c r="W721" s="594"/>
      <c r="X721" s="594"/>
      <c r="Y721" s="594"/>
      <c r="Z721" s="594"/>
      <c r="AA721" s="594"/>
      <c r="AB721" s="594"/>
      <c r="AC721" s="594"/>
      <c r="AD721" s="594"/>
      <c r="AE721" s="594"/>
      <c r="AF721" s="594"/>
      <c r="AG721" s="595"/>
      <c r="AH721" s="596">
        <f>COUNTA(F$116:AG$116)-AI721</f>
        <v>28</v>
      </c>
      <c r="AI721" s="597">
        <f>AM721+AN721</f>
        <v>0</v>
      </c>
      <c r="AJ721" s="598">
        <f>+COUNTIF(F721:AG721,"休")</f>
        <v>0</v>
      </c>
      <c r="AM721" s="586">
        <f>+COUNTIF(F721:AG721,"－")</f>
        <v>0</v>
      </c>
      <c r="AN721" s="586">
        <f t="shared" ref="AN721:AN726" si="602">+COUNTIF(F721:AG721,"外")</f>
        <v>0</v>
      </c>
    </row>
    <row r="722" spans="2:40" ht="13.5" customHeight="1">
      <c r="B722" s="2842"/>
      <c r="C722" s="2931"/>
      <c r="D722" s="599" t="str">
        <f>E$9</f>
        <v>●●</v>
      </c>
      <c r="E722" s="600"/>
      <c r="F722" s="601"/>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3"/>
      <c r="AH722" s="596">
        <f t="shared" ref="AH722:AH726" si="603">COUNTA(F$116:AG$116)-AI722</f>
        <v>28</v>
      </c>
      <c r="AI722" s="542">
        <f t="shared" ref="AI722" si="604">AM722+AN722</f>
        <v>0</v>
      </c>
      <c r="AJ722" s="604">
        <f t="shared" ref="AJ722:AJ725" si="605">+COUNTIF(F722:AG722,"休")</f>
        <v>0</v>
      </c>
      <c r="AM722" s="586">
        <f t="shared" ref="AM722:AM725" si="606">+COUNTIF(F722:AG722,"－")</f>
        <v>0</v>
      </c>
      <c r="AN722" s="586">
        <f t="shared" si="602"/>
        <v>0</v>
      </c>
    </row>
    <row r="723" spans="2:40">
      <c r="B723" s="2842"/>
      <c r="C723" s="2931"/>
      <c r="D723" s="599" t="str">
        <f>E$10</f>
        <v>△△</v>
      </c>
      <c r="E723" s="600"/>
      <c r="F723" s="601"/>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3"/>
      <c r="AH723" s="596">
        <f t="shared" si="603"/>
        <v>28</v>
      </c>
      <c r="AI723" s="542">
        <f>AM723+AN723</f>
        <v>0</v>
      </c>
      <c r="AJ723" s="604">
        <f t="shared" si="605"/>
        <v>0</v>
      </c>
      <c r="AM723" s="586">
        <f t="shared" si="606"/>
        <v>0</v>
      </c>
      <c r="AN723" s="586">
        <f t="shared" si="602"/>
        <v>0</v>
      </c>
    </row>
    <row r="724" spans="2:40">
      <c r="B724" s="2842"/>
      <c r="C724" s="2931"/>
      <c r="D724" s="599" t="str">
        <f>E$11</f>
        <v>■■</v>
      </c>
      <c r="E724" s="600"/>
      <c r="F724" s="601"/>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3"/>
      <c r="AH724" s="596">
        <f t="shared" si="603"/>
        <v>28</v>
      </c>
      <c r="AI724" s="542">
        <f t="shared" ref="AI724:AI726" si="607">AM724+AN724</f>
        <v>0</v>
      </c>
      <c r="AJ724" s="604">
        <f t="shared" si="605"/>
        <v>0</v>
      </c>
      <c r="AM724" s="586">
        <f t="shared" si="606"/>
        <v>0</v>
      </c>
      <c r="AN724" s="586">
        <f t="shared" si="602"/>
        <v>0</v>
      </c>
    </row>
    <row r="725" spans="2:40">
      <c r="B725" s="2842"/>
      <c r="C725" s="2931"/>
      <c r="D725" s="599" t="str">
        <f>E$12</f>
        <v>★★</v>
      </c>
      <c r="E725" s="600"/>
      <c r="F725" s="601"/>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3"/>
      <c r="AH725" s="596">
        <f t="shared" si="603"/>
        <v>28</v>
      </c>
      <c r="AI725" s="542">
        <f t="shared" si="607"/>
        <v>0</v>
      </c>
      <c r="AJ725" s="604">
        <f t="shared" si="605"/>
        <v>0</v>
      </c>
      <c r="AM725" s="586">
        <f t="shared" si="606"/>
        <v>0</v>
      </c>
      <c r="AN725" s="586">
        <f t="shared" si="602"/>
        <v>0</v>
      </c>
    </row>
    <row r="726" spans="2:40">
      <c r="B726" s="2843"/>
      <c r="C726" s="2932"/>
      <c r="D726" s="611"/>
      <c r="E726" s="518"/>
      <c r="F726" s="605"/>
      <c r="G726" s="606"/>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7"/>
      <c r="AH726" s="596">
        <f t="shared" si="603"/>
        <v>28</v>
      </c>
      <c r="AI726" s="597">
        <f t="shared" si="607"/>
        <v>0</v>
      </c>
      <c r="AJ726" s="598">
        <f>+COUNTIF(F726:AG726,"休")</f>
        <v>0</v>
      </c>
      <c r="AM726" s="586">
        <f>+COUNTIF(F726:AG726,"－")</f>
        <v>0</v>
      </c>
      <c r="AN726" s="586">
        <f t="shared" si="602"/>
        <v>0</v>
      </c>
    </row>
    <row r="727" spans="2:40" ht="24.75" customHeight="1">
      <c r="B727" s="2841" t="s">
        <v>949</v>
      </c>
      <c r="C727" s="2930" t="s">
        <v>950</v>
      </c>
      <c r="D727" s="586" t="s">
        <v>521</v>
      </c>
      <c r="E727" s="608" t="s">
        <v>959</v>
      </c>
      <c r="F727" s="588"/>
      <c r="G727" s="589"/>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90"/>
      <c r="AH727" s="609"/>
      <c r="AI727" s="586"/>
      <c r="AJ727" s="610"/>
    </row>
    <row r="728" spans="2:40" ht="13.5" customHeight="1">
      <c r="B728" s="2842"/>
      <c r="C728" s="2931"/>
      <c r="D728" s="611" t="str">
        <f>E$14</f>
        <v>〇〇</v>
      </c>
      <c r="E728" s="518"/>
      <c r="F728" s="593"/>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5"/>
      <c r="AH728" s="596">
        <f t="shared" ref="AH728:AH731" si="608">COUNTA(F$116:AG$116)-AI728</f>
        <v>28</v>
      </c>
      <c r="AI728" s="597">
        <f t="shared" ref="AI728:AI731" si="609">AM728+AN728</f>
        <v>0</v>
      </c>
      <c r="AJ728" s="598">
        <f>+COUNTIF(F728:AG728,"休")</f>
        <v>0</v>
      </c>
      <c r="AM728" s="586">
        <f>+COUNTIF(F728:AG728,"－")</f>
        <v>0</v>
      </c>
      <c r="AN728" s="586">
        <f>+COUNTIF(F728:AG728,"外")</f>
        <v>0</v>
      </c>
    </row>
    <row r="729" spans="2:40">
      <c r="B729" s="2842"/>
      <c r="C729" s="2931"/>
      <c r="D729" s="599" t="str">
        <f>E$15</f>
        <v>●●</v>
      </c>
      <c r="E729" s="600"/>
      <c r="F729" s="601"/>
      <c r="G729" s="602"/>
      <c r="H729" s="602"/>
      <c r="I729" s="602"/>
      <c r="J729" s="602"/>
      <c r="K729" s="602"/>
      <c r="L729" s="602"/>
      <c r="M729" s="602"/>
      <c r="N729" s="602"/>
      <c r="O729" s="602"/>
      <c r="P729" s="602"/>
      <c r="Q729" s="602"/>
      <c r="R729" s="602"/>
      <c r="S729" s="602"/>
      <c r="T729" s="602"/>
      <c r="U729" s="602"/>
      <c r="V729" s="602"/>
      <c r="W729" s="602"/>
      <c r="X729" s="602"/>
      <c r="Y729" s="602"/>
      <c r="Z729" s="602"/>
      <c r="AA729" s="602"/>
      <c r="AB729" s="602"/>
      <c r="AC729" s="602"/>
      <c r="AD729" s="602"/>
      <c r="AE729" s="602"/>
      <c r="AF729" s="602"/>
      <c r="AG729" s="603"/>
      <c r="AH729" s="596">
        <f t="shared" si="608"/>
        <v>28</v>
      </c>
      <c r="AI729" s="542">
        <f t="shared" si="609"/>
        <v>0</v>
      </c>
      <c r="AJ729" s="604">
        <f t="shared" ref="AJ729:AJ731" si="610">+COUNTIF(F729:AG729,"休")</f>
        <v>0</v>
      </c>
      <c r="AM729" s="586">
        <f t="shared" ref="AM729:AM731" si="611">+COUNTIF(F729:AG729,"－")</f>
        <v>0</v>
      </c>
      <c r="AN729" s="586">
        <f>+COUNTIF(F729:AG729,"外")</f>
        <v>0</v>
      </c>
    </row>
    <row r="730" spans="2:40">
      <c r="B730" s="2842"/>
      <c r="C730" s="2931"/>
      <c r="D730" s="599">
        <f>E$16</f>
        <v>0</v>
      </c>
      <c r="E730" s="600"/>
      <c r="F730" s="601"/>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3"/>
      <c r="AH730" s="596">
        <f t="shared" si="608"/>
        <v>28</v>
      </c>
      <c r="AI730" s="542">
        <f t="shared" si="609"/>
        <v>0</v>
      </c>
      <c r="AJ730" s="604">
        <f t="shared" si="610"/>
        <v>0</v>
      </c>
      <c r="AM730" s="586">
        <f t="shared" si="611"/>
        <v>0</v>
      </c>
      <c r="AN730" s="586">
        <f>+COUNTIF(F730:AG730,"外")</f>
        <v>0</v>
      </c>
    </row>
    <row r="731" spans="2:40">
      <c r="B731" s="2842"/>
      <c r="C731" s="2932"/>
      <c r="D731" s="611">
        <f>E$17</f>
        <v>0</v>
      </c>
      <c r="E731" s="518"/>
      <c r="F731" s="601"/>
      <c r="G731" s="612"/>
      <c r="H731" s="612"/>
      <c r="I731" s="612"/>
      <c r="J731" s="612"/>
      <c r="K731" s="612"/>
      <c r="L731" s="612"/>
      <c r="M731" s="612"/>
      <c r="N731" s="612"/>
      <c r="O731" s="612"/>
      <c r="P731" s="612"/>
      <c r="Q731" s="612"/>
      <c r="R731" s="612"/>
      <c r="S731" s="612"/>
      <c r="T731" s="612"/>
      <c r="U731" s="612"/>
      <c r="V731" s="612"/>
      <c r="W731" s="612"/>
      <c r="X731" s="612"/>
      <c r="Y731" s="612"/>
      <c r="Z731" s="612"/>
      <c r="AA731" s="612"/>
      <c r="AB731" s="612"/>
      <c r="AC731" s="612"/>
      <c r="AD731" s="612"/>
      <c r="AE731" s="612"/>
      <c r="AF731" s="612"/>
      <c r="AG731" s="595"/>
      <c r="AH731" s="596">
        <f t="shared" si="608"/>
        <v>28</v>
      </c>
      <c r="AI731" s="580">
        <f t="shared" si="609"/>
        <v>0</v>
      </c>
      <c r="AJ731" s="598">
        <f t="shared" si="610"/>
        <v>0</v>
      </c>
      <c r="AM731" s="586">
        <f t="shared" si="611"/>
        <v>0</v>
      </c>
      <c r="AN731" s="586">
        <f>+COUNTIF(F731:AG731,"外")</f>
        <v>0</v>
      </c>
    </row>
    <row r="732" spans="2:40" ht="24.75" customHeight="1">
      <c r="B732" s="2842"/>
      <c r="C732" s="2930" t="s">
        <v>953</v>
      </c>
      <c r="D732" s="586" t="s">
        <v>521</v>
      </c>
      <c r="E732" s="608" t="s">
        <v>959</v>
      </c>
      <c r="F732" s="588"/>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90"/>
      <c r="AH732" s="609"/>
      <c r="AI732" s="586"/>
      <c r="AJ732" s="610"/>
    </row>
    <row r="733" spans="2:40">
      <c r="B733" s="2842"/>
      <c r="C733" s="2931"/>
      <c r="D733" s="591" t="str">
        <f>E$18</f>
        <v>●●</v>
      </c>
      <c r="E733" s="592"/>
      <c r="F733" s="593"/>
      <c r="G733" s="594"/>
      <c r="H733" s="594"/>
      <c r="I733" s="594"/>
      <c r="J733" s="594"/>
      <c r="K733" s="594"/>
      <c r="L733" s="594"/>
      <c r="M733" s="594"/>
      <c r="N733" s="594"/>
      <c r="O733" s="594"/>
      <c r="P733" s="594"/>
      <c r="Q733" s="594"/>
      <c r="R733" s="594"/>
      <c r="S733" s="594"/>
      <c r="T733" s="594"/>
      <c r="U733" s="594"/>
      <c r="V733" s="594"/>
      <c r="W733" s="594"/>
      <c r="X733" s="594"/>
      <c r="Y733" s="594"/>
      <c r="Z733" s="594"/>
      <c r="AA733" s="594"/>
      <c r="AB733" s="594"/>
      <c r="AC733" s="594"/>
      <c r="AD733" s="594"/>
      <c r="AE733" s="594"/>
      <c r="AF733" s="594"/>
      <c r="AG733" s="613"/>
      <c r="AH733" s="596">
        <f t="shared" ref="AH733:AH736" si="612">COUNTA(F$116:AG$116)-AI733</f>
        <v>28</v>
      </c>
      <c r="AI733" s="614">
        <f t="shared" ref="AI733:AI736" si="613">AM733+AN733</f>
        <v>0</v>
      </c>
      <c r="AJ733" s="615">
        <f>+COUNTIF(F733:AG733,"休")</f>
        <v>0</v>
      </c>
      <c r="AM733" s="586">
        <f>+COUNTIF(F733:AG733,"－")</f>
        <v>0</v>
      </c>
      <c r="AN733" s="586">
        <f>+COUNTIF(F733:AG733,"外")</f>
        <v>0</v>
      </c>
    </row>
    <row r="734" spans="2:40">
      <c r="B734" s="2842"/>
      <c r="C734" s="2931"/>
      <c r="D734" s="599">
        <f>E$19</f>
        <v>0</v>
      </c>
      <c r="E734" s="600"/>
      <c r="F734" s="601"/>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3"/>
      <c r="AH734" s="596">
        <f t="shared" si="612"/>
        <v>28</v>
      </c>
      <c r="AI734" s="542">
        <f t="shared" si="613"/>
        <v>0</v>
      </c>
      <c r="AJ734" s="604">
        <f t="shared" ref="AJ734:AJ736" si="614">+COUNTIF(F734:AG734,"休")</f>
        <v>0</v>
      </c>
      <c r="AM734" s="586">
        <f t="shared" ref="AM734:AM736" si="615">+COUNTIF(F734:AG734,"－")</f>
        <v>0</v>
      </c>
      <c r="AN734" s="586">
        <f>+COUNTIF(F734:AG734,"外")</f>
        <v>0</v>
      </c>
    </row>
    <row r="735" spans="2:40">
      <c r="B735" s="2842"/>
      <c r="C735" s="2931"/>
      <c r="D735" s="599">
        <f>E$20</f>
        <v>0</v>
      </c>
      <c r="E735" s="600"/>
      <c r="F735" s="601"/>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3"/>
      <c r="AH735" s="596">
        <f t="shared" si="612"/>
        <v>28</v>
      </c>
      <c r="AI735" s="542">
        <f t="shared" si="613"/>
        <v>0</v>
      </c>
      <c r="AJ735" s="604">
        <f t="shared" si="614"/>
        <v>0</v>
      </c>
      <c r="AM735" s="586">
        <f t="shared" si="615"/>
        <v>0</v>
      </c>
      <c r="AN735" s="586">
        <f>+COUNTIF(F735:AG735,"外")</f>
        <v>0</v>
      </c>
    </row>
    <row r="736" spans="2:40">
      <c r="B736" s="2843"/>
      <c r="C736" s="2932"/>
      <c r="D736" s="616">
        <f>E$21</f>
        <v>0</v>
      </c>
      <c r="E736" s="626"/>
      <c r="F736" s="618"/>
      <c r="G736" s="619"/>
      <c r="H736" s="619"/>
      <c r="I736" s="619"/>
      <c r="J736" s="619"/>
      <c r="K736" s="619"/>
      <c r="L736" s="619"/>
      <c r="M736" s="619"/>
      <c r="N736" s="619"/>
      <c r="O736" s="619"/>
      <c r="P736" s="619"/>
      <c r="Q736" s="619"/>
      <c r="R736" s="619"/>
      <c r="S736" s="619"/>
      <c r="T736" s="619"/>
      <c r="U736" s="619"/>
      <c r="V736" s="619"/>
      <c r="W736" s="619"/>
      <c r="X736" s="619"/>
      <c r="Y736" s="619"/>
      <c r="Z736" s="619"/>
      <c r="AA736" s="619"/>
      <c r="AB736" s="619"/>
      <c r="AC736" s="619"/>
      <c r="AD736" s="619"/>
      <c r="AE736" s="619"/>
      <c r="AF736" s="619"/>
      <c r="AG736" s="620"/>
      <c r="AH736" s="621">
        <f t="shared" si="612"/>
        <v>28</v>
      </c>
      <c r="AI736" s="617">
        <f t="shared" si="613"/>
        <v>0</v>
      </c>
      <c r="AJ736" s="622">
        <f t="shared" si="614"/>
        <v>0</v>
      </c>
      <c r="AM736" s="586">
        <f t="shared" si="615"/>
        <v>0</v>
      </c>
      <c r="AN736" s="586">
        <f>+COUNTIF(F736:AG736,"外")</f>
        <v>0</v>
      </c>
    </row>
    <row r="737" spans="2:40">
      <c r="F737" s="533"/>
      <c r="G737" s="533"/>
      <c r="H737" s="533"/>
      <c r="I737" s="533"/>
      <c r="J737" s="533"/>
      <c r="K737" s="533"/>
      <c r="L737" s="533"/>
      <c r="M737" s="533"/>
      <c r="N737" s="533"/>
      <c r="O737" s="533"/>
      <c r="P737" s="533"/>
      <c r="Q737" s="533"/>
      <c r="R737" s="533"/>
      <c r="S737" s="533"/>
      <c r="T737" s="533"/>
      <c r="U737" s="533"/>
      <c r="V737" s="533"/>
      <c r="W737" s="533"/>
      <c r="X737" s="533"/>
      <c r="Y737" s="533"/>
      <c r="Z737" s="533"/>
      <c r="AA737" s="533"/>
      <c r="AB737" s="533"/>
      <c r="AC737" s="533"/>
      <c r="AD737" s="533"/>
      <c r="AE737" s="533"/>
      <c r="AF737" s="533"/>
      <c r="AG737" s="533"/>
    </row>
    <row r="738" spans="2:40" ht="13.5" customHeight="1">
      <c r="B738" s="573"/>
      <c r="C738" s="574"/>
      <c r="D738" s="575"/>
      <c r="E738" s="534" t="s">
        <v>910</v>
      </c>
      <c r="F738" s="535">
        <f>+AG718+1</f>
        <v>45303</v>
      </c>
      <c r="G738" s="536">
        <f>+F738+1</f>
        <v>45304</v>
      </c>
      <c r="H738" s="536">
        <f t="shared" ref="H738:Y738" si="616">+G738+1</f>
        <v>45305</v>
      </c>
      <c r="I738" s="536">
        <f t="shared" si="616"/>
        <v>45306</v>
      </c>
      <c r="J738" s="536">
        <f t="shared" si="616"/>
        <v>45307</v>
      </c>
      <c r="K738" s="536">
        <f t="shared" si="616"/>
        <v>45308</v>
      </c>
      <c r="L738" s="536">
        <f t="shared" si="616"/>
        <v>45309</v>
      </c>
      <c r="M738" s="536">
        <f t="shared" si="616"/>
        <v>45310</v>
      </c>
      <c r="N738" s="536">
        <f t="shared" si="616"/>
        <v>45311</v>
      </c>
      <c r="O738" s="536">
        <f t="shared" si="616"/>
        <v>45312</v>
      </c>
      <c r="P738" s="536">
        <f t="shared" si="616"/>
        <v>45313</v>
      </c>
      <c r="Q738" s="536">
        <f t="shared" si="616"/>
        <v>45314</v>
      </c>
      <c r="R738" s="536">
        <f t="shared" si="616"/>
        <v>45315</v>
      </c>
      <c r="S738" s="536">
        <f t="shared" si="616"/>
        <v>45316</v>
      </c>
      <c r="T738" s="536">
        <f t="shared" si="616"/>
        <v>45317</v>
      </c>
      <c r="U738" s="536">
        <f t="shared" si="616"/>
        <v>45318</v>
      </c>
      <c r="V738" s="536">
        <f t="shared" si="616"/>
        <v>45319</v>
      </c>
      <c r="W738" s="536">
        <f t="shared" si="616"/>
        <v>45320</v>
      </c>
      <c r="X738" s="536">
        <f t="shared" si="616"/>
        <v>45321</v>
      </c>
      <c r="Y738" s="536">
        <f t="shared" si="616"/>
        <v>45322</v>
      </c>
      <c r="Z738" s="536">
        <f>+Y738+1</f>
        <v>45323</v>
      </c>
      <c r="AA738" s="536">
        <f t="shared" ref="AA738:AC738" si="617">+Z738+1</f>
        <v>45324</v>
      </c>
      <c r="AB738" s="536">
        <f t="shared" si="617"/>
        <v>45325</v>
      </c>
      <c r="AC738" s="536">
        <f t="shared" si="617"/>
        <v>45326</v>
      </c>
      <c r="AD738" s="536">
        <f>+AC738+1</f>
        <v>45327</v>
      </c>
      <c r="AE738" s="536">
        <f t="shared" ref="AE738" si="618">+AD738+1</f>
        <v>45328</v>
      </c>
      <c r="AF738" s="536">
        <f>+AE738+1</f>
        <v>45329</v>
      </c>
      <c r="AG738" s="623">
        <f t="shared" ref="AG738" si="619">+AF738+1</f>
        <v>45330</v>
      </c>
      <c r="AH738" s="2915" t="s">
        <v>955</v>
      </c>
      <c r="AI738" s="2918" t="s">
        <v>956</v>
      </c>
      <c r="AJ738" s="2921" t="s">
        <v>931</v>
      </c>
      <c r="AK738" s="2924"/>
      <c r="AM738" s="2925" t="s">
        <v>957</v>
      </c>
      <c r="AN738" s="2925" t="s">
        <v>958</v>
      </c>
    </row>
    <row r="739" spans="2:40">
      <c r="B739" s="577"/>
      <c r="C739" s="578"/>
      <c r="D739" s="579"/>
      <c r="E739" s="538" t="s">
        <v>911</v>
      </c>
      <c r="F739" s="539" t="str">
        <f>TEXT(WEEKDAY(+F738),"aaa")</f>
        <v>金</v>
      </c>
      <c r="G739" s="540" t="str">
        <f t="shared" ref="G739:AG739" si="620">TEXT(WEEKDAY(+G738),"aaa")</f>
        <v>土</v>
      </c>
      <c r="H739" s="540" t="str">
        <f t="shared" si="620"/>
        <v>日</v>
      </c>
      <c r="I739" s="540" t="str">
        <f t="shared" si="620"/>
        <v>月</v>
      </c>
      <c r="J739" s="540" t="str">
        <f t="shared" si="620"/>
        <v>火</v>
      </c>
      <c r="K739" s="540" t="str">
        <f t="shared" si="620"/>
        <v>水</v>
      </c>
      <c r="L739" s="540" t="str">
        <f t="shared" si="620"/>
        <v>木</v>
      </c>
      <c r="M739" s="540" t="str">
        <f t="shared" si="620"/>
        <v>金</v>
      </c>
      <c r="N739" s="540" t="str">
        <f t="shared" si="620"/>
        <v>土</v>
      </c>
      <c r="O739" s="540" t="str">
        <f t="shared" si="620"/>
        <v>日</v>
      </c>
      <c r="P739" s="540" t="str">
        <f t="shared" si="620"/>
        <v>月</v>
      </c>
      <c r="Q739" s="540" t="str">
        <f t="shared" si="620"/>
        <v>火</v>
      </c>
      <c r="R739" s="540" t="str">
        <f t="shared" si="620"/>
        <v>水</v>
      </c>
      <c r="S739" s="540" t="str">
        <f t="shared" si="620"/>
        <v>木</v>
      </c>
      <c r="T739" s="540" t="str">
        <f t="shared" si="620"/>
        <v>金</v>
      </c>
      <c r="U739" s="540" t="str">
        <f t="shared" si="620"/>
        <v>土</v>
      </c>
      <c r="V739" s="540" t="str">
        <f t="shared" si="620"/>
        <v>日</v>
      </c>
      <c r="W739" s="540" t="str">
        <f t="shared" si="620"/>
        <v>月</v>
      </c>
      <c r="X739" s="540" t="str">
        <f t="shared" si="620"/>
        <v>火</v>
      </c>
      <c r="Y739" s="540" t="str">
        <f t="shared" si="620"/>
        <v>水</v>
      </c>
      <c r="Z739" s="540" t="str">
        <f t="shared" si="620"/>
        <v>木</v>
      </c>
      <c r="AA739" s="540" t="str">
        <f t="shared" si="620"/>
        <v>金</v>
      </c>
      <c r="AB739" s="540" t="str">
        <f t="shared" si="620"/>
        <v>土</v>
      </c>
      <c r="AC739" s="540" t="str">
        <f t="shared" si="620"/>
        <v>日</v>
      </c>
      <c r="AD739" s="540" t="str">
        <f t="shared" si="620"/>
        <v>月</v>
      </c>
      <c r="AE739" s="540" t="str">
        <f t="shared" si="620"/>
        <v>火</v>
      </c>
      <c r="AF739" s="540" t="str">
        <f t="shared" si="620"/>
        <v>水</v>
      </c>
      <c r="AG739" s="625" t="str">
        <f t="shared" si="620"/>
        <v>木</v>
      </c>
      <c r="AH739" s="2916"/>
      <c r="AI739" s="2919"/>
      <c r="AJ739" s="2922"/>
      <c r="AK739" s="2924"/>
      <c r="AM739" s="2925"/>
      <c r="AN739" s="2925"/>
    </row>
    <row r="740" spans="2:40" ht="24.75" customHeight="1">
      <c r="B740" s="584" t="s">
        <v>929</v>
      </c>
      <c r="C740" s="585" t="s">
        <v>930</v>
      </c>
      <c r="D740" s="586" t="s">
        <v>521</v>
      </c>
      <c r="E740" s="608" t="s">
        <v>959</v>
      </c>
      <c r="F740" s="588"/>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90"/>
      <c r="AH740" s="2917"/>
      <c r="AI740" s="2920"/>
      <c r="AJ740" s="2923"/>
      <c r="AK740" s="2924"/>
    </row>
    <row r="741" spans="2:40" ht="13.5" customHeight="1">
      <c r="B741" s="2841" t="s">
        <v>938</v>
      </c>
      <c r="C741" s="2930" t="s">
        <v>939</v>
      </c>
      <c r="D741" s="591" t="str">
        <f>E$8</f>
        <v>〇〇</v>
      </c>
      <c r="E741" s="592"/>
      <c r="F741" s="593"/>
      <c r="G741" s="594"/>
      <c r="H741" s="594"/>
      <c r="I741" s="594"/>
      <c r="J741" s="594"/>
      <c r="K741" s="594"/>
      <c r="L741" s="594"/>
      <c r="M741" s="594"/>
      <c r="N741" s="594"/>
      <c r="O741" s="594"/>
      <c r="P741" s="594"/>
      <c r="Q741" s="594"/>
      <c r="R741" s="594"/>
      <c r="S741" s="594"/>
      <c r="T741" s="594"/>
      <c r="U741" s="594"/>
      <c r="V741" s="594"/>
      <c r="W741" s="594"/>
      <c r="X741" s="594"/>
      <c r="Y741" s="594"/>
      <c r="Z741" s="594"/>
      <c r="AA741" s="594"/>
      <c r="AB741" s="594"/>
      <c r="AC741" s="594"/>
      <c r="AD741" s="594"/>
      <c r="AE741" s="594"/>
      <c r="AF741" s="594"/>
      <c r="AG741" s="595"/>
      <c r="AH741" s="596">
        <f>COUNTA(F$136:AG$136)-AI741</f>
        <v>28</v>
      </c>
      <c r="AI741" s="597">
        <f>AM741+AN741</f>
        <v>0</v>
      </c>
      <c r="AJ741" s="598">
        <f>+COUNTIF(F741:AG741,"休")</f>
        <v>0</v>
      </c>
      <c r="AM741" s="586">
        <f>+COUNTIF(F741:AG741,"－")</f>
        <v>0</v>
      </c>
      <c r="AN741" s="586">
        <f t="shared" ref="AN741:AN746" si="621">+COUNTIF(F741:AG741,"外")</f>
        <v>0</v>
      </c>
    </row>
    <row r="742" spans="2:40" ht="13.5" customHeight="1">
      <c r="B742" s="2842"/>
      <c r="C742" s="2931"/>
      <c r="D742" s="599" t="str">
        <f>E$9</f>
        <v>●●</v>
      </c>
      <c r="E742" s="600"/>
      <c r="F742" s="601"/>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3"/>
      <c r="AH742" s="596">
        <f t="shared" ref="AH742:AH746" si="622">COUNTA(F$136:AG$136)-AI742</f>
        <v>28</v>
      </c>
      <c r="AI742" s="542">
        <f t="shared" ref="AI742" si="623">AM742+AN742</f>
        <v>0</v>
      </c>
      <c r="AJ742" s="604">
        <f t="shared" ref="AJ742:AJ745" si="624">+COUNTIF(F742:AG742,"休")</f>
        <v>0</v>
      </c>
      <c r="AM742" s="586">
        <f t="shared" ref="AM742:AM745" si="625">+COUNTIF(F742:AG742,"－")</f>
        <v>0</v>
      </c>
      <c r="AN742" s="586">
        <f t="shared" si="621"/>
        <v>0</v>
      </c>
    </row>
    <row r="743" spans="2:40">
      <c r="B743" s="2842"/>
      <c r="C743" s="2931"/>
      <c r="D743" s="599" t="str">
        <f>E$10</f>
        <v>△△</v>
      </c>
      <c r="E743" s="600"/>
      <c r="F743" s="601"/>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3"/>
      <c r="AH743" s="596">
        <f t="shared" si="622"/>
        <v>28</v>
      </c>
      <c r="AI743" s="542">
        <f>AM743+AN743</f>
        <v>0</v>
      </c>
      <c r="AJ743" s="604">
        <f t="shared" si="624"/>
        <v>0</v>
      </c>
      <c r="AM743" s="586">
        <f t="shared" si="625"/>
        <v>0</v>
      </c>
      <c r="AN743" s="586">
        <f t="shared" si="621"/>
        <v>0</v>
      </c>
    </row>
    <row r="744" spans="2:40">
      <c r="B744" s="2842"/>
      <c r="C744" s="2931"/>
      <c r="D744" s="599" t="str">
        <f>E$11</f>
        <v>■■</v>
      </c>
      <c r="E744" s="600"/>
      <c r="F744" s="601"/>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3"/>
      <c r="AH744" s="596">
        <f t="shared" si="622"/>
        <v>28</v>
      </c>
      <c r="AI744" s="542">
        <f t="shared" ref="AI744:AI746" si="626">AM744+AN744</f>
        <v>0</v>
      </c>
      <c r="AJ744" s="604">
        <f t="shared" si="624"/>
        <v>0</v>
      </c>
      <c r="AM744" s="586">
        <f t="shared" si="625"/>
        <v>0</v>
      </c>
      <c r="AN744" s="586">
        <f t="shared" si="621"/>
        <v>0</v>
      </c>
    </row>
    <row r="745" spans="2:40">
      <c r="B745" s="2842"/>
      <c r="C745" s="2931"/>
      <c r="D745" s="599" t="str">
        <f>E$12</f>
        <v>★★</v>
      </c>
      <c r="E745" s="600"/>
      <c r="F745" s="601"/>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3"/>
      <c r="AH745" s="596">
        <f t="shared" si="622"/>
        <v>28</v>
      </c>
      <c r="AI745" s="542">
        <f t="shared" si="626"/>
        <v>0</v>
      </c>
      <c r="AJ745" s="604">
        <f t="shared" si="624"/>
        <v>0</v>
      </c>
      <c r="AM745" s="586">
        <f t="shared" si="625"/>
        <v>0</v>
      </c>
      <c r="AN745" s="586">
        <f t="shared" si="621"/>
        <v>0</v>
      </c>
    </row>
    <row r="746" spans="2:40">
      <c r="B746" s="2843"/>
      <c r="C746" s="2932"/>
      <c r="D746" s="611"/>
      <c r="E746" s="518"/>
      <c r="F746" s="605"/>
      <c r="G746" s="606"/>
      <c r="H746" s="606"/>
      <c r="I746" s="606"/>
      <c r="J746" s="606"/>
      <c r="K746" s="606"/>
      <c r="L746" s="606"/>
      <c r="M746" s="606"/>
      <c r="N746" s="606"/>
      <c r="O746" s="606"/>
      <c r="P746" s="606"/>
      <c r="Q746" s="606"/>
      <c r="R746" s="606"/>
      <c r="S746" s="606"/>
      <c r="T746" s="606"/>
      <c r="U746" s="606"/>
      <c r="V746" s="606"/>
      <c r="W746" s="606"/>
      <c r="X746" s="606"/>
      <c r="Y746" s="606"/>
      <c r="Z746" s="606"/>
      <c r="AA746" s="606"/>
      <c r="AB746" s="606"/>
      <c r="AC746" s="606"/>
      <c r="AD746" s="606"/>
      <c r="AE746" s="606"/>
      <c r="AF746" s="606"/>
      <c r="AG746" s="607"/>
      <c r="AH746" s="596">
        <f t="shared" si="622"/>
        <v>28</v>
      </c>
      <c r="AI746" s="597">
        <f t="shared" si="626"/>
        <v>0</v>
      </c>
      <c r="AJ746" s="598">
        <f>+COUNTIF(F746:AG746,"休")</f>
        <v>0</v>
      </c>
      <c r="AM746" s="586">
        <f>+COUNTIF(F746:AG746,"－")</f>
        <v>0</v>
      </c>
      <c r="AN746" s="586">
        <f t="shared" si="621"/>
        <v>0</v>
      </c>
    </row>
    <row r="747" spans="2:40" ht="24.75" customHeight="1">
      <c r="B747" s="2841" t="s">
        <v>949</v>
      </c>
      <c r="C747" s="2930" t="s">
        <v>950</v>
      </c>
      <c r="D747" s="586" t="s">
        <v>521</v>
      </c>
      <c r="E747" s="608" t="s">
        <v>959</v>
      </c>
      <c r="F747" s="588"/>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90"/>
      <c r="AH747" s="609"/>
      <c r="AI747" s="586"/>
      <c r="AJ747" s="610"/>
    </row>
    <row r="748" spans="2:40" ht="13.5" customHeight="1">
      <c r="B748" s="2842"/>
      <c r="C748" s="2931"/>
      <c r="D748" s="611" t="str">
        <f>E$14</f>
        <v>〇〇</v>
      </c>
      <c r="E748" s="518"/>
      <c r="F748" s="593"/>
      <c r="G748" s="594"/>
      <c r="H748" s="594"/>
      <c r="I748" s="594"/>
      <c r="J748" s="594"/>
      <c r="K748" s="594"/>
      <c r="L748" s="594"/>
      <c r="M748" s="594"/>
      <c r="N748" s="594"/>
      <c r="O748" s="594"/>
      <c r="P748" s="594"/>
      <c r="Q748" s="594"/>
      <c r="R748" s="594"/>
      <c r="S748" s="594"/>
      <c r="T748" s="594"/>
      <c r="U748" s="594"/>
      <c r="V748" s="594"/>
      <c r="W748" s="594"/>
      <c r="X748" s="594"/>
      <c r="Y748" s="594"/>
      <c r="Z748" s="594"/>
      <c r="AA748" s="594"/>
      <c r="AB748" s="594"/>
      <c r="AC748" s="594"/>
      <c r="AD748" s="594"/>
      <c r="AE748" s="594"/>
      <c r="AF748" s="594"/>
      <c r="AG748" s="595"/>
      <c r="AH748" s="596">
        <f t="shared" ref="AH748" si="627">COUNTA(F$136:AG$136)-AI748</f>
        <v>28</v>
      </c>
      <c r="AI748" s="597">
        <f t="shared" ref="AI748:AI751" si="628">AM748+AN748</f>
        <v>0</v>
      </c>
      <c r="AJ748" s="598">
        <f>+COUNTIF(F748:AG748,"休")</f>
        <v>0</v>
      </c>
      <c r="AM748" s="586">
        <f>+COUNTIF(F748:AG748,"－")</f>
        <v>0</v>
      </c>
      <c r="AN748" s="586">
        <f>+COUNTIF(F748:AG748,"外")</f>
        <v>0</v>
      </c>
    </row>
    <row r="749" spans="2:40">
      <c r="B749" s="2842"/>
      <c r="C749" s="2931"/>
      <c r="D749" s="599" t="str">
        <f>E$15</f>
        <v>●●</v>
      </c>
      <c r="E749" s="600"/>
      <c r="F749" s="601"/>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3"/>
      <c r="AH749" s="596">
        <f>COUNTA(F$136:AG$136)-AI749</f>
        <v>28</v>
      </c>
      <c r="AI749" s="542">
        <f t="shared" si="628"/>
        <v>0</v>
      </c>
      <c r="AJ749" s="604">
        <f t="shared" ref="AJ749:AJ751" si="629">+COUNTIF(F749:AG749,"休")</f>
        <v>0</v>
      </c>
      <c r="AM749" s="586">
        <f t="shared" ref="AM749:AM751" si="630">+COUNTIF(F749:AG749,"－")</f>
        <v>0</v>
      </c>
      <c r="AN749" s="586">
        <f>+COUNTIF(F749:AG749,"外")</f>
        <v>0</v>
      </c>
    </row>
    <row r="750" spans="2:40">
      <c r="B750" s="2842"/>
      <c r="C750" s="2931"/>
      <c r="D750" s="599">
        <f>E$16</f>
        <v>0</v>
      </c>
      <c r="E750" s="600"/>
      <c r="F750" s="601"/>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3"/>
      <c r="AH750" s="596">
        <f t="shared" ref="AH750:AH751" si="631">COUNTA(F$136:AG$136)-AI750</f>
        <v>28</v>
      </c>
      <c r="AI750" s="542">
        <f t="shared" si="628"/>
        <v>0</v>
      </c>
      <c r="AJ750" s="604">
        <f t="shared" si="629"/>
        <v>0</v>
      </c>
      <c r="AM750" s="586">
        <f t="shared" si="630"/>
        <v>0</v>
      </c>
      <c r="AN750" s="586">
        <f>+COUNTIF(F750:AG750,"外")</f>
        <v>0</v>
      </c>
    </row>
    <row r="751" spans="2:40">
      <c r="B751" s="2842"/>
      <c r="C751" s="2932"/>
      <c r="D751" s="611">
        <f>E$17</f>
        <v>0</v>
      </c>
      <c r="E751" s="518"/>
      <c r="F751" s="601"/>
      <c r="G751" s="612"/>
      <c r="H751" s="612"/>
      <c r="I751" s="612"/>
      <c r="J751" s="612"/>
      <c r="K751" s="612"/>
      <c r="L751" s="612"/>
      <c r="M751" s="612"/>
      <c r="N751" s="612"/>
      <c r="O751" s="612"/>
      <c r="P751" s="612"/>
      <c r="Q751" s="612"/>
      <c r="R751" s="612"/>
      <c r="S751" s="612"/>
      <c r="T751" s="612"/>
      <c r="U751" s="612"/>
      <c r="V751" s="612"/>
      <c r="W751" s="612"/>
      <c r="X751" s="612"/>
      <c r="Y751" s="612"/>
      <c r="Z751" s="612"/>
      <c r="AA751" s="612"/>
      <c r="AB751" s="612"/>
      <c r="AC751" s="612"/>
      <c r="AD751" s="612"/>
      <c r="AE751" s="612"/>
      <c r="AF751" s="612"/>
      <c r="AG751" s="595"/>
      <c r="AH751" s="596">
        <f t="shared" si="631"/>
        <v>28</v>
      </c>
      <c r="AI751" s="580">
        <f t="shared" si="628"/>
        <v>0</v>
      </c>
      <c r="AJ751" s="598">
        <f t="shared" si="629"/>
        <v>0</v>
      </c>
      <c r="AM751" s="586">
        <f t="shared" si="630"/>
        <v>0</v>
      </c>
      <c r="AN751" s="586">
        <f>+COUNTIF(F751:AG751,"外")</f>
        <v>0</v>
      </c>
    </row>
    <row r="752" spans="2:40" ht="24.75" customHeight="1">
      <c r="B752" s="2842"/>
      <c r="C752" s="2930" t="s">
        <v>953</v>
      </c>
      <c r="D752" s="586" t="s">
        <v>521</v>
      </c>
      <c r="E752" s="608" t="s">
        <v>959</v>
      </c>
      <c r="F752" s="588"/>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90"/>
      <c r="AH752" s="609"/>
      <c r="AI752" s="586"/>
      <c r="AJ752" s="610"/>
    </row>
    <row r="753" spans="2:40">
      <c r="B753" s="2842"/>
      <c r="C753" s="2931"/>
      <c r="D753" s="591" t="str">
        <f>E$18</f>
        <v>●●</v>
      </c>
      <c r="E753" s="592"/>
      <c r="F753" s="593"/>
      <c r="G753" s="594"/>
      <c r="H753" s="594"/>
      <c r="I753" s="594"/>
      <c r="J753" s="594"/>
      <c r="K753" s="594"/>
      <c r="L753" s="594"/>
      <c r="M753" s="594"/>
      <c r="N753" s="594"/>
      <c r="O753" s="594"/>
      <c r="P753" s="594"/>
      <c r="Q753" s="594"/>
      <c r="R753" s="594"/>
      <c r="S753" s="594"/>
      <c r="T753" s="594"/>
      <c r="U753" s="594"/>
      <c r="V753" s="594"/>
      <c r="W753" s="594"/>
      <c r="X753" s="594"/>
      <c r="Y753" s="594"/>
      <c r="Z753" s="594"/>
      <c r="AA753" s="594"/>
      <c r="AB753" s="594"/>
      <c r="AC753" s="594"/>
      <c r="AD753" s="594"/>
      <c r="AE753" s="594"/>
      <c r="AF753" s="594"/>
      <c r="AG753" s="613"/>
      <c r="AH753" s="596">
        <f t="shared" ref="AH753:AH756" si="632">COUNTA(F$136:AG$136)-AI753</f>
        <v>28</v>
      </c>
      <c r="AI753" s="614">
        <f t="shared" ref="AI753:AI756" si="633">AM753+AN753</f>
        <v>0</v>
      </c>
      <c r="AJ753" s="615">
        <f>+COUNTIF(F753:AG753,"休")</f>
        <v>0</v>
      </c>
      <c r="AM753" s="586">
        <f>+COUNTIF(F753:AG753,"－")</f>
        <v>0</v>
      </c>
      <c r="AN753" s="586">
        <f>+COUNTIF(F753:AG753,"外")</f>
        <v>0</v>
      </c>
    </row>
    <row r="754" spans="2:40">
      <c r="B754" s="2842"/>
      <c r="C754" s="2931"/>
      <c r="D754" s="599">
        <f>E$19</f>
        <v>0</v>
      </c>
      <c r="E754" s="600"/>
      <c r="F754" s="601"/>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3"/>
      <c r="AH754" s="596">
        <f t="shared" si="632"/>
        <v>28</v>
      </c>
      <c r="AI754" s="542">
        <f t="shared" si="633"/>
        <v>0</v>
      </c>
      <c r="AJ754" s="604">
        <f t="shared" ref="AJ754:AJ756" si="634">+COUNTIF(F754:AG754,"休")</f>
        <v>0</v>
      </c>
      <c r="AM754" s="586">
        <f t="shared" ref="AM754:AM756" si="635">+COUNTIF(F754:AG754,"－")</f>
        <v>0</v>
      </c>
      <c r="AN754" s="586">
        <f>+COUNTIF(F754:AG754,"外")</f>
        <v>0</v>
      </c>
    </row>
    <row r="755" spans="2:40">
      <c r="B755" s="2842"/>
      <c r="C755" s="2931"/>
      <c r="D755" s="599">
        <f>E$20</f>
        <v>0</v>
      </c>
      <c r="E755" s="600"/>
      <c r="F755" s="601"/>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3"/>
      <c r="AH755" s="596">
        <f t="shared" si="632"/>
        <v>28</v>
      </c>
      <c r="AI755" s="542">
        <f t="shared" si="633"/>
        <v>0</v>
      </c>
      <c r="AJ755" s="604">
        <f t="shared" si="634"/>
        <v>0</v>
      </c>
      <c r="AM755" s="586">
        <f t="shared" si="635"/>
        <v>0</v>
      </c>
      <c r="AN755" s="586">
        <f>+COUNTIF(F755:AG755,"外")</f>
        <v>0</v>
      </c>
    </row>
    <row r="756" spans="2:40">
      <c r="B756" s="2843"/>
      <c r="C756" s="2932"/>
      <c r="D756" s="616">
        <f>E$21</f>
        <v>0</v>
      </c>
      <c r="E756" s="626"/>
      <c r="F756" s="618"/>
      <c r="G756" s="619"/>
      <c r="H756" s="619"/>
      <c r="I756" s="619"/>
      <c r="J756" s="619"/>
      <c r="K756" s="619"/>
      <c r="L756" s="619"/>
      <c r="M756" s="619"/>
      <c r="N756" s="619"/>
      <c r="O756" s="619"/>
      <c r="P756" s="619"/>
      <c r="Q756" s="619"/>
      <c r="R756" s="619"/>
      <c r="S756" s="619"/>
      <c r="T756" s="619"/>
      <c r="U756" s="619"/>
      <c r="V756" s="619"/>
      <c r="W756" s="619"/>
      <c r="X756" s="619"/>
      <c r="Y756" s="619"/>
      <c r="Z756" s="619"/>
      <c r="AA756" s="619"/>
      <c r="AB756" s="619"/>
      <c r="AC756" s="619"/>
      <c r="AD756" s="619"/>
      <c r="AE756" s="619"/>
      <c r="AF756" s="619"/>
      <c r="AG756" s="620"/>
      <c r="AH756" s="621">
        <f t="shared" si="632"/>
        <v>28</v>
      </c>
      <c r="AI756" s="617">
        <f t="shared" si="633"/>
        <v>0</v>
      </c>
      <c r="AJ756" s="622">
        <f t="shared" si="634"/>
        <v>0</v>
      </c>
      <c r="AM756" s="586">
        <f t="shared" si="635"/>
        <v>0</v>
      </c>
      <c r="AN756" s="586">
        <f>+COUNTIF(F756:AG756,"外")</f>
        <v>0</v>
      </c>
    </row>
    <row r="757" spans="2:40">
      <c r="F757" s="533"/>
      <c r="G757" s="533"/>
      <c r="H757" s="533"/>
      <c r="I757" s="533"/>
      <c r="J757" s="533"/>
      <c r="K757" s="533"/>
      <c r="L757" s="533"/>
      <c r="M757" s="533"/>
      <c r="N757" s="533"/>
      <c r="O757" s="533"/>
      <c r="P757" s="533"/>
      <c r="Q757" s="533"/>
      <c r="R757" s="533"/>
      <c r="S757" s="533"/>
      <c r="T757" s="533"/>
      <c r="U757" s="533"/>
      <c r="V757" s="533"/>
      <c r="W757" s="533"/>
      <c r="X757" s="533"/>
      <c r="Y757" s="533"/>
      <c r="Z757" s="533"/>
      <c r="AA757" s="533"/>
      <c r="AB757" s="533"/>
      <c r="AC757" s="533"/>
      <c r="AD757" s="533"/>
      <c r="AE757" s="533"/>
      <c r="AF757" s="533"/>
      <c r="AG757" s="533"/>
    </row>
    <row r="758" spans="2:40" ht="13.5" customHeight="1">
      <c r="B758" s="573"/>
      <c r="C758" s="574"/>
      <c r="D758" s="575"/>
      <c r="E758" s="519" t="s">
        <v>910</v>
      </c>
      <c r="F758" s="520">
        <f>+AG738+1</f>
        <v>45331</v>
      </c>
      <c r="G758" s="521">
        <f>+F758+1</f>
        <v>45332</v>
      </c>
      <c r="H758" s="521">
        <f t="shared" ref="H758:Y758" si="636">+G758+1</f>
        <v>45333</v>
      </c>
      <c r="I758" s="521">
        <f t="shared" si="636"/>
        <v>45334</v>
      </c>
      <c r="J758" s="521">
        <f t="shared" si="636"/>
        <v>45335</v>
      </c>
      <c r="K758" s="521">
        <f t="shared" si="636"/>
        <v>45336</v>
      </c>
      <c r="L758" s="521">
        <f t="shared" si="636"/>
        <v>45337</v>
      </c>
      <c r="M758" s="521">
        <f t="shared" si="636"/>
        <v>45338</v>
      </c>
      <c r="N758" s="521">
        <f t="shared" si="636"/>
        <v>45339</v>
      </c>
      <c r="O758" s="521">
        <f t="shared" si="636"/>
        <v>45340</v>
      </c>
      <c r="P758" s="521">
        <f t="shared" si="636"/>
        <v>45341</v>
      </c>
      <c r="Q758" s="521">
        <f t="shared" si="636"/>
        <v>45342</v>
      </c>
      <c r="R758" s="521">
        <f t="shared" si="636"/>
        <v>45343</v>
      </c>
      <c r="S758" s="521">
        <f t="shared" si="636"/>
        <v>45344</v>
      </c>
      <c r="T758" s="521">
        <f t="shared" si="636"/>
        <v>45345</v>
      </c>
      <c r="U758" s="521">
        <f t="shared" si="636"/>
        <v>45346</v>
      </c>
      <c r="V758" s="521">
        <f t="shared" si="636"/>
        <v>45347</v>
      </c>
      <c r="W758" s="521">
        <f t="shared" si="636"/>
        <v>45348</v>
      </c>
      <c r="X758" s="521">
        <f t="shared" si="636"/>
        <v>45349</v>
      </c>
      <c r="Y758" s="521">
        <f t="shared" si="636"/>
        <v>45350</v>
      </c>
      <c r="Z758" s="521">
        <f>+Y758+1</f>
        <v>45351</v>
      </c>
      <c r="AA758" s="521">
        <f t="shared" ref="AA758:AC758" si="637">+Z758+1</f>
        <v>45352</v>
      </c>
      <c r="AB758" s="521">
        <f t="shared" si="637"/>
        <v>45353</v>
      </c>
      <c r="AC758" s="521">
        <f t="shared" si="637"/>
        <v>45354</v>
      </c>
      <c r="AD758" s="521">
        <f>+AC758+1</f>
        <v>45355</v>
      </c>
      <c r="AE758" s="521">
        <f t="shared" ref="AE758:AG758" si="638">+AD758+1</f>
        <v>45356</v>
      </c>
      <c r="AF758" s="521">
        <f t="shared" si="638"/>
        <v>45357</v>
      </c>
      <c r="AG758" s="623">
        <f t="shared" si="638"/>
        <v>45358</v>
      </c>
      <c r="AH758" s="2915" t="s">
        <v>955</v>
      </c>
      <c r="AI758" s="2918" t="s">
        <v>956</v>
      </c>
      <c r="AJ758" s="2921" t="s">
        <v>931</v>
      </c>
      <c r="AK758" s="2924"/>
      <c r="AM758" s="2925" t="s">
        <v>999</v>
      </c>
      <c r="AN758" s="2925" t="s">
        <v>958</v>
      </c>
    </row>
    <row r="759" spans="2:40">
      <c r="B759" s="577"/>
      <c r="C759" s="578"/>
      <c r="D759" s="579"/>
      <c r="E759" s="542" t="s">
        <v>911</v>
      </c>
      <c r="F759" s="543" t="str">
        <f>TEXT(WEEKDAY(+F758),"aaa")</f>
        <v>金</v>
      </c>
      <c r="G759" s="544" t="str">
        <f t="shared" ref="G759:AG759" si="639">TEXT(WEEKDAY(+G758),"aaa")</f>
        <v>土</v>
      </c>
      <c r="H759" s="544" t="str">
        <f t="shared" si="639"/>
        <v>日</v>
      </c>
      <c r="I759" s="544" t="str">
        <f t="shared" si="639"/>
        <v>月</v>
      </c>
      <c r="J759" s="544" t="str">
        <f t="shared" si="639"/>
        <v>火</v>
      </c>
      <c r="K759" s="544" t="str">
        <f t="shared" si="639"/>
        <v>水</v>
      </c>
      <c r="L759" s="544" t="str">
        <f t="shared" si="639"/>
        <v>木</v>
      </c>
      <c r="M759" s="544" t="str">
        <f t="shared" si="639"/>
        <v>金</v>
      </c>
      <c r="N759" s="544" t="str">
        <f t="shared" si="639"/>
        <v>土</v>
      </c>
      <c r="O759" s="544" t="str">
        <f t="shared" si="639"/>
        <v>日</v>
      </c>
      <c r="P759" s="544" t="str">
        <f t="shared" si="639"/>
        <v>月</v>
      </c>
      <c r="Q759" s="544" t="str">
        <f t="shared" si="639"/>
        <v>火</v>
      </c>
      <c r="R759" s="544" t="str">
        <f t="shared" si="639"/>
        <v>水</v>
      </c>
      <c r="S759" s="544" t="str">
        <f t="shared" si="639"/>
        <v>木</v>
      </c>
      <c r="T759" s="544" t="str">
        <f t="shared" si="639"/>
        <v>金</v>
      </c>
      <c r="U759" s="544" t="str">
        <f t="shared" si="639"/>
        <v>土</v>
      </c>
      <c r="V759" s="544" t="str">
        <f t="shared" si="639"/>
        <v>日</v>
      </c>
      <c r="W759" s="544" t="str">
        <f t="shared" si="639"/>
        <v>月</v>
      </c>
      <c r="X759" s="544" t="str">
        <f t="shared" si="639"/>
        <v>火</v>
      </c>
      <c r="Y759" s="544" t="str">
        <f t="shared" si="639"/>
        <v>水</v>
      </c>
      <c r="Z759" s="544" t="str">
        <f t="shared" si="639"/>
        <v>木</v>
      </c>
      <c r="AA759" s="544" t="str">
        <f t="shared" si="639"/>
        <v>金</v>
      </c>
      <c r="AB759" s="544" t="str">
        <f t="shared" si="639"/>
        <v>土</v>
      </c>
      <c r="AC759" s="544" t="str">
        <f t="shared" si="639"/>
        <v>日</v>
      </c>
      <c r="AD759" s="544" t="str">
        <f t="shared" si="639"/>
        <v>月</v>
      </c>
      <c r="AE759" s="544" t="str">
        <f t="shared" si="639"/>
        <v>火</v>
      </c>
      <c r="AF759" s="544" t="str">
        <f t="shared" si="639"/>
        <v>水</v>
      </c>
      <c r="AG759" s="544" t="str">
        <f t="shared" si="639"/>
        <v>木</v>
      </c>
      <c r="AH759" s="2916"/>
      <c r="AI759" s="2919"/>
      <c r="AJ759" s="2922"/>
      <c r="AK759" s="2924"/>
      <c r="AM759" s="2925"/>
      <c r="AN759" s="2925"/>
    </row>
    <row r="760" spans="2:40" ht="24.75" customHeight="1">
      <c r="B760" s="584" t="s">
        <v>929</v>
      </c>
      <c r="C760" s="585" t="s">
        <v>930</v>
      </c>
      <c r="D760" s="586" t="s">
        <v>521</v>
      </c>
      <c r="E760" s="608" t="s">
        <v>959</v>
      </c>
      <c r="F760" s="588"/>
      <c r="G760" s="589"/>
      <c r="H760" s="589"/>
      <c r="I760" s="589"/>
      <c r="J760" s="589"/>
      <c r="K760" s="589"/>
      <c r="L760" s="589"/>
      <c r="M760" s="589"/>
      <c r="N760" s="589"/>
      <c r="O760" s="589"/>
      <c r="P760" s="589"/>
      <c r="Q760" s="589"/>
      <c r="R760" s="589"/>
      <c r="S760" s="589"/>
      <c r="T760" s="589"/>
      <c r="U760" s="589"/>
      <c r="V760" s="589"/>
      <c r="W760" s="589"/>
      <c r="X760" s="589"/>
      <c r="Y760" s="589"/>
      <c r="Z760" s="589"/>
      <c r="AA760" s="589"/>
      <c r="AB760" s="589"/>
      <c r="AC760" s="589"/>
      <c r="AD760" s="589"/>
      <c r="AE760" s="589"/>
      <c r="AF760" s="589"/>
      <c r="AG760" s="590"/>
      <c r="AH760" s="2917"/>
      <c r="AI760" s="2920"/>
      <c r="AJ760" s="2923"/>
      <c r="AK760" s="2924"/>
    </row>
    <row r="761" spans="2:40" ht="13.5" customHeight="1">
      <c r="B761" s="2841" t="s">
        <v>938</v>
      </c>
      <c r="C761" s="2930" t="s">
        <v>939</v>
      </c>
      <c r="D761" s="591" t="str">
        <f>E$8</f>
        <v>〇〇</v>
      </c>
      <c r="E761" s="592"/>
      <c r="F761" s="593"/>
      <c r="G761" s="594"/>
      <c r="H761" s="594"/>
      <c r="I761" s="594"/>
      <c r="J761" s="594"/>
      <c r="K761" s="594"/>
      <c r="L761" s="594"/>
      <c r="M761" s="594"/>
      <c r="N761" s="594"/>
      <c r="O761" s="594"/>
      <c r="P761" s="594"/>
      <c r="Q761" s="594"/>
      <c r="R761" s="594"/>
      <c r="S761" s="594"/>
      <c r="T761" s="594"/>
      <c r="U761" s="594"/>
      <c r="V761" s="594"/>
      <c r="W761" s="594"/>
      <c r="X761" s="594"/>
      <c r="Y761" s="594"/>
      <c r="Z761" s="594"/>
      <c r="AA761" s="594"/>
      <c r="AB761" s="594"/>
      <c r="AC761" s="594"/>
      <c r="AD761" s="594"/>
      <c r="AE761" s="594"/>
      <c r="AF761" s="594"/>
      <c r="AG761" s="595"/>
      <c r="AH761" s="596">
        <f>COUNTA(F$156:AG$156)-AI761</f>
        <v>28</v>
      </c>
      <c r="AI761" s="597">
        <f>AM761+AN761</f>
        <v>0</v>
      </c>
      <c r="AJ761" s="598">
        <f>+COUNTIF(F761:AG761,"休")</f>
        <v>0</v>
      </c>
      <c r="AM761" s="586">
        <f>+COUNTIF(F761:AG761,"－")</f>
        <v>0</v>
      </c>
      <c r="AN761" s="586">
        <f t="shared" ref="AN761:AN766" si="640">+COUNTIF(F761:AG761,"外")</f>
        <v>0</v>
      </c>
    </row>
    <row r="762" spans="2:40" ht="13.5" customHeight="1">
      <c r="B762" s="2842"/>
      <c r="C762" s="2931"/>
      <c r="D762" s="599" t="str">
        <f>E$9</f>
        <v>●●</v>
      </c>
      <c r="E762" s="600"/>
      <c r="F762" s="601"/>
      <c r="G762" s="602"/>
      <c r="H762" s="602"/>
      <c r="I762" s="602"/>
      <c r="J762" s="602"/>
      <c r="K762" s="602"/>
      <c r="L762" s="602"/>
      <c r="M762" s="602"/>
      <c r="N762" s="602"/>
      <c r="O762" s="602"/>
      <c r="P762" s="602"/>
      <c r="Q762" s="602"/>
      <c r="R762" s="602"/>
      <c r="S762" s="602"/>
      <c r="T762" s="602"/>
      <c r="U762" s="602"/>
      <c r="V762" s="602"/>
      <c r="W762" s="602"/>
      <c r="X762" s="602"/>
      <c r="Y762" s="602"/>
      <c r="Z762" s="602"/>
      <c r="AA762" s="602"/>
      <c r="AB762" s="602"/>
      <c r="AC762" s="602"/>
      <c r="AD762" s="602"/>
      <c r="AE762" s="602"/>
      <c r="AF762" s="602"/>
      <c r="AG762" s="603"/>
      <c r="AH762" s="596">
        <f>COUNTA(F$156:AG$156)-AI762</f>
        <v>28</v>
      </c>
      <c r="AI762" s="542">
        <f t="shared" ref="AI762" si="641">AM762+AN762</f>
        <v>0</v>
      </c>
      <c r="AJ762" s="604">
        <f t="shared" ref="AJ762:AJ765" si="642">+COUNTIF(F762:AG762,"休")</f>
        <v>0</v>
      </c>
      <c r="AM762" s="586">
        <f t="shared" ref="AM762:AM765" si="643">+COUNTIF(F762:AG762,"－")</f>
        <v>0</v>
      </c>
      <c r="AN762" s="586">
        <f t="shared" si="640"/>
        <v>0</v>
      </c>
    </row>
    <row r="763" spans="2:40">
      <c r="B763" s="2842"/>
      <c r="C763" s="2931"/>
      <c r="D763" s="599" t="str">
        <f>E$10</f>
        <v>△△</v>
      </c>
      <c r="E763" s="600"/>
      <c r="F763" s="601"/>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3"/>
      <c r="AH763" s="596">
        <f t="shared" ref="AH763:AH764" si="644">COUNTA(F$156:AG$156)-AI763</f>
        <v>28</v>
      </c>
      <c r="AI763" s="542">
        <f>AM763+AN763</f>
        <v>0</v>
      </c>
      <c r="AJ763" s="604">
        <f t="shared" si="642"/>
        <v>0</v>
      </c>
      <c r="AM763" s="586">
        <f t="shared" si="643"/>
        <v>0</v>
      </c>
      <c r="AN763" s="586">
        <f t="shared" si="640"/>
        <v>0</v>
      </c>
    </row>
    <row r="764" spans="2:40">
      <c r="B764" s="2842"/>
      <c r="C764" s="2931"/>
      <c r="D764" s="599" t="str">
        <f>E$11</f>
        <v>■■</v>
      </c>
      <c r="E764" s="600"/>
      <c r="F764" s="601"/>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3"/>
      <c r="AH764" s="596">
        <f t="shared" si="644"/>
        <v>28</v>
      </c>
      <c r="AI764" s="542">
        <f t="shared" ref="AI764:AI766" si="645">AM764+AN764</f>
        <v>0</v>
      </c>
      <c r="AJ764" s="604">
        <f t="shared" si="642"/>
        <v>0</v>
      </c>
      <c r="AM764" s="586">
        <f t="shared" si="643"/>
        <v>0</v>
      </c>
      <c r="AN764" s="586">
        <f t="shared" si="640"/>
        <v>0</v>
      </c>
    </row>
    <row r="765" spans="2:40">
      <c r="B765" s="2842"/>
      <c r="C765" s="2931"/>
      <c r="D765" s="599" t="str">
        <f>E$12</f>
        <v>★★</v>
      </c>
      <c r="E765" s="600"/>
      <c r="F765" s="601"/>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3"/>
      <c r="AH765" s="596">
        <f>COUNTA(F$156:AG$156)-AI765</f>
        <v>28</v>
      </c>
      <c r="AI765" s="542">
        <f t="shared" si="645"/>
        <v>0</v>
      </c>
      <c r="AJ765" s="604">
        <f t="shared" si="642"/>
        <v>0</v>
      </c>
      <c r="AM765" s="586">
        <f t="shared" si="643"/>
        <v>0</v>
      </c>
      <c r="AN765" s="586">
        <f t="shared" si="640"/>
        <v>0</v>
      </c>
    </row>
    <row r="766" spans="2:40">
      <c r="B766" s="2843"/>
      <c r="C766" s="2932"/>
      <c r="D766" s="611"/>
      <c r="E766" s="518"/>
      <c r="F766" s="605"/>
      <c r="G766" s="606"/>
      <c r="H766" s="606"/>
      <c r="I766" s="606"/>
      <c r="J766" s="606"/>
      <c r="K766" s="606"/>
      <c r="L766" s="606"/>
      <c r="M766" s="606"/>
      <c r="N766" s="606"/>
      <c r="O766" s="606"/>
      <c r="P766" s="606"/>
      <c r="Q766" s="606"/>
      <c r="R766" s="606"/>
      <c r="S766" s="606"/>
      <c r="T766" s="606"/>
      <c r="U766" s="606"/>
      <c r="V766" s="606"/>
      <c r="W766" s="606"/>
      <c r="X766" s="606"/>
      <c r="Y766" s="606"/>
      <c r="Z766" s="606"/>
      <c r="AA766" s="606"/>
      <c r="AB766" s="606"/>
      <c r="AC766" s="606"/>
      <c r="AD766" s="606"/>
      <c r="AE766" s="606"/>
      <c r="AF766" s="606"/>
      <c r="AG766" s="607"/>
      <c r="AH766" s="596">
        <f>COUNTA(F$156:AG$156)-AI766</f>
        <v>28</v>
      </c>
      <c r="AI766" s="597">
        <f t="shared" si="645"/>
        <v>0</v>
      </c>
      <c r="AJ766" s="598">
        <f>+COUNTIF(F766:AG766,"休")</f>
        <v>0</v>
      </c>
      <c r="AM766" s="586">
        <f>+COUNTIF(F766:AG766,"－")</f>
        <v>0</v>
      </c>
      <c r="AN766" s="586">
        <f t="shared" si="640"/>
        <v>0</v>
      </c>
    </row>
    <row r="767" spans="2:40" ht="24.75" customHeight="1">
      <c r="B767" s="2841" t="s">
        <v>949</v>
      </c>
      <c r="C767" s="2930" t="s">
        <v>950</v>
      </c>
      <c r="D767" s="586" t="s">
        <v>521</v>
      </c>
      <c r="E767" s="608" t="s">
        <v>959</v>
      </c>
      <c r="F767" s="588"/>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90"/>
      <c r="AH767" s="609"/>
      <c r="AI767" s="586"/>
      <c r="AJ767" s="610"/>
    </row>
    <row r="768" spans="2:40" ht="13.5" customHeight="1">
      <c r="B768" s="2842"/>
      <c r="C768" s="2931"/>
      <c r="D768" s="611" t="str">
        <f>E$14</f>
        <v>〇〇</v>
      </c>
      <c r="E768" s="518"/>
      <c r="F768" s="593"/>
      <c r="G768" s="594"/>
      <c r="H768" s="594"/>
      <c r="I768" s="594"/>
      <c r="J768" s="594"/>
      <c r="K768" s="594"/>
      <c r="L768" s="594"/>
      <c r="M768" s="594"/>
      <c r="N768" s="594"/>
      <c r="O768" s="594"/>
      <c r="P768" s="594"/>
      <c r="Q768" s="594"/>
      <c r="R768" s="594"/>
      <c r="S768" s="594"/>
      <c r="T768" s="594"/>
      <c r="U768" s="594"/>
      <c r="V768" s="594"/>
      <c r="W768" s="594"/>
      <c r="X768" s="594"/>
      <c r="Y768" s="594"/>
      <c r="Z768" s="594"/>
      <c r="AA768" s="594"/>
      <c r="AB768" s="594"/>
      <c r="AC768" s="594"/>
      <c r="AD768" s="594"/>
      <c r="AE768" s="594"/>
      <c r="AF768" s="594"/>
      <c r="AG768" s="595"/>
      <c r="AH768" s="596">
        <f>COUNTA(F$156:AG$156)-AI768</f>
        <v>28</v>
      </c>
      <c r="AI768" s="597">
        <f t="shared" ref="AI768:AI771" si="646">AM768+AN768</f>
        <v>0</v>
      </c>
      <c r="AJ768" s="598">
        <f>+COUNTIF(F768:AG768,"休")</f>
        <v>0</v>
      </c>
      <c r="AM768" s="586">
        <f>+COUNTIF(F768:AG768,"－")</f>
        <v>0</v>
      </c>
      <c r="AN768" s="586">
        <f>+COUNTIF(F768:AG768,"外")</f>
        <v>0</v>
      </c>
    </row>
    <row r="769" spans="1:40">
      <c r="B769" s="2842"/>
      <c r="C769" s="2931"/>
      <c r="D769" s="599" t="str">
        <f>E$15</f>
        <v>●●</v>
      </c>
      <c r="E769" s="600"/>
      <c r="F769" s="601"/>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3"/>
      <c r="AH769" s="596">
        <f>COUNTA(F$156:AG$156)-AI769</f>
        <v>28</v>
      </c>
      <c r="AI769" s="542">
        <f t="shared" si="646"/>
        <v>0</v>
      </c>
      <c r="AJ769" s="604">
        <f t="shared" ref="AJ769:AJ771" si="647">+COUNTIF(F769:AG769,"休")</f>
        <v>0</v>
      </c>
      <c r="AM769" s="586">
        <f t="shared" ref="AM769:AM771" si="648">+COUNTIF(F769:AG769,"－")</f>
        <v>0</v>
      </c>
      <c r="AN769" s="586">
        <f>+COUNTIF(F769:AG769,"外")</f>
        <v>0</v>
      </c>
    </row>
    <row r="770" spans="1:40">
      <c r="B770" s="2842"/>
      <c r="C770" s="2931"/>
      <c r="D770" s="599">
        <f>E$16</f>
        <v>0</v>
      </c>
      <c r="E770" s="600"/>
      <c r="F770" s="601"/>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3"/>
      <c r="AH770" s="596">
        <f t="shared" ref="AH770:AH771" si="649">COUNTA(F$156:AG$156)-AI770</f>
        <v>28</v>
      </c>
      <c r="AI770" s="542">
        <f t="shared" si="646"/>
        <v>0</v>
      </c>
      <c r="AJ770" s="604">
        <f t="shared" si="647"/>
        <v>0</v>
      </c>
      <c r="AM770" s="586">
        <f t="shared" si="648"/>
        <v>0</v>
      </c>
      <c r="AN770" s="586">
        <f>+COUNTIF(F770:AG770,"外")</f>
        <v>0</v>
      </c>
    </row>
    <row r="771" spans="1:40">
      <c r="B771" s="2842"/>
      <c r="C771" s="2932"/>
      <c r="D771" s="611">
        <f>E$17</f>
        <v>0</v>
      </c>
      <c r="E771" s="518"/>
      <c r="F771" s="601"/>
      <c r="G771" s="612"/>
      <c r="H771" s="612"/>
      <c r="I771" s="612"/>
      <c r="J771" s="612"/>
      <c r="K771" s="612"/>
      <c r="L771" s="612"/>
      <c r="M771" s="612"/>
      <c r="N771" s="612"/>
      <c r="O771" s="612"/>
      <c r="P771" s="612"/>
      <c r="Q771" s="612"/>
      <c r="R771" s="612"/>
      <c r="S771" s="612"/>
      <c r="T771" s="612"/>
      <c r="U771" s="612"/>
      <c r="V771" s="612"/>
      <c r="W771" s="612"/>
      <c r="X771" s="612"/>
      <c r="Y771" s="612"/>
      <c r="Z771" s="612"/>
      <c r="AA771" s="612"/>
      <c r="AB771" s="612"/>
      <c r="AC771" s="612"/>
      <c r="AD771" s="612"/>
      <c r="AE771" s="612"/>
      <c r="AF771" s="612"/>
      <c r="AG771" s="595"/>
      <c r="AH771" s="596">
        <f t="shared" si="649"/>
        <v>28</v>
      </c>
      <c r="AI771" s="580">
        <f t="shared" si="646"/>
        <v>0</v>
      </c>
      <c r="AJ771" s="598">
        <f t="shared" si="647"/>
        <v>0</v>
      </c>
      <c r="AM771" s="586">
        <f t="shared" si="648"/>
        <v>0</v>
      </c>
      <c r="AN771" s="586">
        <f>+COUNTIF(F771:AG771,"外")</f>
        <v>0</v>
      </c>
    </row>
    <row r="772" spans="1:40" ht="24.75" customHeight="1">
      <c r="B772" s="2842"/>
      <c r="C772" s="2930" t="s">
        <v>953</v>
      </c>
      <c r="D772" s="586" t="s">
        <v>521</v>
      </c>
      <c r="E772" s="608" t="s">
        <v>959</v>
      </c>
      <c r="F772" s="588"/>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90"/>
      <c r="AH772" s="609"/>
      <c r="AI772" s="586"/>
      <c r="AJ772" s="610"/>
    </row>
    <row r="773" spans="1:40">
      <c r="B773" s="2842"/>
      <c r="C773" s="2931"/>
      <c r="D773" s="591" t="str">
        <f>E$18</f>
        <v>●●</v>
      </c>
      <c r="E773" s="592"/>
      <c r="F773" s="593"/>
      <c r="G773" s="594"/>
      <c r="H773" s="594"/>
      <c r="I773" s="594"/>
      <c r="J773" s="594"/>
      <c r="K773" s="594"/>
      <c r="L773" s="594"/>
      <c r="M773" s="594"/>
      <c r="N773" s="594"/>
      <c r="O773" s="594"/>
      <c r="P773" s="594"/>
      <c r="Q773" s="594"/>
      <c r="R773" s="594"/>
      <c r="S773" s="594"/>
      <c r="T773" s="594"/>
      <c r="U773" s="594"/>
      <c r="V773" s="594"/>
      <c r="W773" s="594"/>
      <c r="X773" s="594"/>
      <c r="Y773" s="594"/>
      <c r="Z773" s="594"/>
      <c r="AA773" s="594"/>
      <c r="AB773" s="594"/>
      <c r="AC773" s="594"/>
      <c r="AD773" s="594"/>
      <c r="AE773" s="594"/>
      <c r="AF773" s="594"/>
      <c r="AG773" s="613"/>
      <c r="AH773" s="596">
        <f>COUNTA(F$156:AG$156)-AI773</f>
        <v>28</v>
      </c>
      <c r="AI773" s="614">
        <f t="shared" ref="AI773:AI776" si="650">AM773+AN773</f>
        <v>0</v>
      </c>
      <c r="AJ773" s="615">
        <f>+COUNTIF(F773:AG773,"休")</f>
        <v>0</v>
      </c>
      <c r="AM773" s="586">
        <f>+COUNTIF(F773:AG773,"－")</f>
        <v>0</v>
      </c>
      <c r="AN773" s="586">
        <f>+COUNTIF(F773:AG773,"外")</f>
        <v>0</v>
      </c>
    </row>
    <row r="774" spans="1:40">
      <c r="B774" s="2842"/>
      <c r="C774" s="2931"/>
      <c r="D774" s="599">
        <f>E$19</f>
        <v>0</v>
      </c>
      <c r="E774" s="600"/>
      <c r="F774" s="601"/>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3"/>
      <c r="AH774" s="596">
        <f>COUNTA(F$156:AG$156)-AI774</f>
        <v>28</v>
      </c>
      <c r="AI774" s="542">
        <f t="shared" si="650"/>
        <v>0</v>
      </c>
      <c r="AJ774" s="604">
        <f t="shared" ref="AJ774:AJ776" si="651">+COUNTIF(F774:AG774,"休")</f>
        <v>0</v>
      </c>
      <c r="AM774" s="586">
        <f t="shared" ref="AM774:AM776" si="652">+COUNTIF(F774:AG774,"－")</f>
        <v>0</v>
      </c>
      <c r="AN774" s="586">
        <f>+COUNTIF(F774:AG774,"外")</f>
        <v>0</v>
      </c>
    </row>
    <row r="775" spans="1:40">
      <c r="B775" s="2842"/>
      <c r="C775" s="2931"/>
      <c r="D775" s="599">
        <f>E$20</f>
        <v>0</v>
      </c>
      <c r="E775" s="600"/>
      <c r="F775" s="601"/>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3"/>
      <c r="AH775" s="596">
        <f t="shared" ref="AH775:AH776" si="653">COUNTA(F$156:AG$156)-AI775</f>
        <v>28</v>
      </c>
      <c r="AI775" s="542">
        <f t="shared" si="650"/>
        <v>0</v>
      </c>
      <c r="AJ775" s="604">
        <f t="shared" si="651"/>
        <v>0</v>
      </c>
      <c r="AM775" s="586">
        <f t="shared" si="652"/>
        <v>0</v>
      </c>
      <c r="AN775" s="586">
        <f>+COUNTIF(F775:AG775,"外")</f>
        <v>0</v>
      </c>
    </row>
    <row r="776" spans="1:40">
      <c r="B776" s="2843"/>
      <c r="C776" s="2932"/>
      <c r="D776" s="616">
        <f>E$21</f>
        <v>0</v>
      </c>
      <c r="E776" s="626"/>
      <c r="F776" s="618"/>
      <c r="G776" s="619"/>
      <c r="H776" s="619"/>
      <c r="I776" s="619"/>
      <c r="J776" s="619"/>
      <c r="K776" s="619"/>
      <c r="L776" s="619"/>
      <c r="M776" s="619"/>
      <c r="N776" s="619"/>
      <c r="O776" s="619"/>
      <c r="P776" s="619"/>
      <c r="Q776" s="619"/>
      <c r="R776" s="619"/>
      <c r="S776" s="619"/>
      <c r="T776" s="619"/>
      <c r="U776" s="619"/>
      <c r="V776" s="619"/>
      <c r="W776" s="619"/>
      <c r="X776" s="619"/>
      <c r="Y776" s="619"/>
      <c r="Z776" s="619"/>
      <c r="AA776" s="619"/>
      <c r="AB776" s="619"/>
      <c r="AC776" s="619"/>
      <c r="AD776" s="619"/>
      <c r="AE776" s="619"/>
      <c r="AF776" s="619"/>
      <c r="AG776" s="620"/>
      <c r="AH776" s="621">
        <f t="shared" si="653"/>
        <v>28</v>
      </c>
      <c r="AI776" s="617">
        <f t="shared" si="650"/>
        <v>0</v>
      </c>
      <c r="AJ776" s="622">
        <f t="shared" si="651"/>
        <v>0</v>
      </c>
      <c r="AM776" s="586">
        <f t="shared" si="652"/>
        <v>0</v>
      </c>
      <c r="AN776" s="586">
        <f>+COUNTIF(F776:AG776,"外")</f>
        <v>0</v>
      </c>
    </row>
    <row r="778" spans="1:40" ht="6" customHeight="1">
      <c r="B778" s="531"/>
      <c r="C778" s="531"/>
      <c r="D778" s="531"/>
      <c r="E778" s="518"/>
      <c r="F778" s="518"/>
      <c r="G778" s="635"/>
      <c r="H778" s="635"/>
      <c r="I778" s="635"/>
      <c r="J778" s="635"/>
      <c r="K778" s="635"/>
      <c r="L778" s="635"/>
      <c r="M778" s="635"/>
      <c r="N778" s="635"/>
      <c r="O778" s="635"/>
      <c r="P778" s="635"/>
      <c r="Q778" s="635"/>
      <c r="R778" s="635"/>
      <c r="S778" s="635"/>
      <c r="T778" s="635"/>
      <c r="U778" s="635"/>
      <c r="V778" s="635"/>
      <c r="W778" s="635"/>
      <c r="X778" s="635"/>
      <c r="Y778" s="635"/>
      <c r="Z778" s="635"/>
      <c r="AA778" s="635"/>
      <c r="AB778" s="635"/>
      <c r="AC778" s="635"/>
      <c r="AD778" s="635"/>
      <c r="AE778" s="635"/>
      <c r="AF778" s="635"/>
      <c r="AG778" s="635"/>
      <c r="AH778" s="531"/>
      <c r="AI778" s="531"/>
      <c r="AJ778" s="531"/>
    </row>
    <row r="779" spans="1:40" ht="19.2">
      <c r="A779" s="508" t="s">
        <v>924</v>
      </c>
      <c r="B779" s="508"/>
      <c r="C779" s="508"/>
      <c r="D779" s="508"/>
      <c r="E779" s="508"/>
      <c r="P779" s="510"/>
      <c r="AJ779" s="512" t="s">
        <v>925</v>
      </c>
    </row>
    <row r="780" spans="1:40" ht="13.5" customHeight="1">
      <c r="AD780" s="2940" t="s">
        <v>926</v>
      </c>
      <c r="AE780" s="2940"/>
      <c r="AF780" s="2940"/>
      <c r="AG780" s="2942">
        <f>AG$2</f>
        <v>37778</v>
      </c>
      <c r="AH780" s="2942"/>
      <c r="AI780" s="2942"/>
      <c r="AJ780" s="2942"/>
    </row>
    <row r="781" spans="1:40" s="643" customFormat="1" ht="18" customHeight="1">
      <c r="B781" s="2933" t="s">
        <v>900</v>
      </c>
      <c r="C781" s="2933"/>
      <c r="D781" s="644" t="s">
        <v>901</v>
      </c>
      <c r="E781" s="645" t="str">
        <f>E$3</f>
        <v>県道博多天神線排水性舗装工事（第２工区）</v>
      </c>
      <c r="F781" s="645"/>
      <c r="G781" s="645"/>
      <c r="H781" s="645"/>
      <c r="I781" s="645"/>
      <c r="J781" s="645"/>
      <c r="K781" s="645"/>
      <c r="L781" s="645"/>
      <c r="M781" s="645"/>
      <c r="N781" s="645"/>
      <c r="O781" s="644"/>
      <c r="P781" s="644"/>
      <c r="Q781" s="644"/>
      <c r="R781" s="646" t="s">
        <v>904</v>
      </c>
      <c r="S781" s="646"/>
      <c r="T781" s="646"/>
      <c r="U781" s="647"/>
      <c r="V781" s="647"/>
      <c r="W781" s="644" t="s">
        <v>901</v>
      </c>
      <c r="X781" s="2811">
        <f>X$3</f>
        <v>44379</v>
      </c>
      <c r="Y781" s="2811"/>
      <c r="Z781" s="2811"/>
      <c r="AA781" s="2811"/>
      <c r="AB781" s="2811"/>
      <c r="AC781" s="644"/>
      <c r="AD781" s="644"/>
      <c r="AE781" s="644"/>
      <c r="AF781" s="644"/>
      <c r="AG781" s="644"/>
    </row>
    <row r="782" spans="1:40" s="643" customFormat="1" ht="18" customHeight="1">
      <c r="B782" s="2934" t="s">
        <v>908</v>
      </c>
      <c r="C782" s="2934"/>
      <c r="D782" s="644" t="s">
        <v>997</v>
      </c>
      <c r="E782" s="2813">
        <f>+X782-X781+1</f>
        <v>88</v>
      </c>
      <c r="F782" s="2813"/>
      <c r="G782" s="2813"/>
      <c r="H782" s="644"/>
      <c r="I782" s="644"/>
      <c r="J782" s="644"/>
      <c r="K782" s="644"/>
      <c r="L782" s="644"/>
      <c r="M782" s="644"/>
      <c r="N782" s="644"/>
      <c r="O782" s="644"/>
      <c r="P782" s="644"/>
      <c r="Q782" s="644"/>
      <c r="R782" s="646" t="s">
        <v>907</v>
      </c>
      <c r="S782" s="648"/>
      <c r="T782" s="648"/>
      <c r="U782" s="649"/>
      <c r="V782" s="649"/>
      <c r="W782" s="644" t="s">
        <v>901</v>
      </c>
      <c r="X782" s="2814">
        <f>X$4</f>
        <v>44466</v>
      </c>
      <c r="Y782" s="2814"/>
      <c r="Z782" s="2814"/>
      <c r="AA782" s="2814"/>
      <c r="AB782" s="2814"/>
      <c r="AC782" s="644"/>
      <c r="AD782" s="644"/>
      <c r="AE782" s="644"/>
      <c r="AF782" s="644"/>
      <c r="AG782" s="644"/>
    </row>
    <row r="783" spans="1:40">
      <c r="F783" s="533"/>
      <c r="G783" s="533"/>
      <c r="H783" s="533"/>
      <c r="I783" s="533"/>
      <c r="J783" s="533"/>
      <c r="K783" s="533"/>
      <c r="L783" s="533"/>
      <c r="M783" s="533"/>
      <c r="N783" s="533"/>
      <c r="O783" s="533"/>
      <c r="P783" s="533"/>
      <c r="Q783" s="533"/>
      <c r="R783" s="533"/>
      <c r="S783" s="533"/>
      <c r="T783" s="533"/>
      <c r="U783" s="533"/>
      <c r="V783" s="533"/>
      <c r="W783" s="533"/>
      <c r="X783" s="533"/>
      <c r="Y783" s="533"/>
      <c r="Z783" s="533"/>
      <c r="AA783" s="533"/>
      <c r="AB783" s="533"/>
      <c r="AC783" s="533"/>
      <c r="AD783" s="533"/>
      <c r="AE783" s="533"/>
      <c r="AF783" s="533"/>
      <c r="AG783" s="533"/>
    </row>
    <row r="784" spans="1:40" ht="13.5" customHeight="1">
      <c r="B784" s="573"/>
      <c r="C784" s="574"/>
      <c r="D784" s="575"/>
      <c r="E784" s="534" t="s">
        <v>910</v>
      </c>
      <c r="F784" s="535">
        <f>+AG758+1</f>
        <v>45359</v>
      </c>
      <c r="G784" s="536">
        <f>+F784+1</f>
        <v>45360</v>
      </c>
      <c r="H784" s="536">
        <f t="shared" ref="H784:Y784" si="654">+G784+1</f>
        <v>45361</v>
      </c>
      <c r="I784" s="536">
        <f t="shared" si="654"/>
        <v>45362</v>
      </c>
      <c r="J784" s="536">
        <f t="shared" si="654"/>
        <v>45363</v>
      </c>
      <c r="K784" s="536">
        <f t="shared" si="654"/>
        <v>45364</v>
      </c>
      <c r="L784" s="536">
        <f t="shared" si="654"/>
        <v>45365</v>
      </c>
      <c r="M784" s="536">
        <f t="shared" si="654"/>
        <v>45366</v>
      </c>
      <c r="N784" s="536">
        <f t="shared" si="654"/>
        <v>45367</v>
      </c>
      <c r="O784" s="536">
        <f t="shared" si="654"/>
        <v>45368</v>
      </c>
      <c r="P784" s="536">
        <f t="shared" si="654"/>
        <v>45369</v>
      </c>
      <c r="Q784" s="536">
        <f t="shared" si="654"/>
        <v>45370</v>
      </c>
      <c r="R784" s="536">
        <f t="shared" si="654"/>
        <v>45371</v>
      </c>
      <c r="S784" s="536">
        <f t="shared" si="654"/>
        <v>45372</v>
      </c>
      <c r="T784" s="536">
        <f t="shared" si="654"/>
        <v>45373</v>
      </c>
      <c r="U784" s="536">
        <f t="shared" si="654"/>
        <v>45374</v>
      </c>
      <c r="V784" s="536">
        <f t="shared" si="654"/>
        <v>45375</v>
      </c>
      <c r="W784" s="536">
        <f t="shared" si="654"/>
        <v>45376</v>
      </c>
      <c r="X784" s="536">
        <f t="shared" si="654"/>
        <v>45377</v>
      </c>
      <c r="Y784" s="536">
        <f t="shared" si="654"/>
        <v>45378</v>
      </c>
      <c r="Z784" s="536">
        <f>+Y784+1</f>
        <v>45379</v>
      </c>
      <c r="AA784" s="536">
        <f t="shared" ref="AA784:AC784" si="655">+Z784+1</f>
        <v>45380</v>
      </c>
      <c r="AB784" s="536">
        <f t="shared" si="655"/>
        <v>45381</v>
      </c>
      <c r="AC784" s="536">
        <f t="shared" si="655"/>
        <v>45382</v>
      </c>
      <c r="AD784" s="536">
        <f>+AC784+1</f>
        <v>45383</v>
      </c>
      <c r="AE784" s="536">
        <f t="shared" ref="AE784" si="656">+AD784+1</f>
        <v>45384</v>
      </c>
      <c r="AF784" s="536">
        <f>+AE784+1</f>
        <v>45385</v>
      </c>
      <c r="AG784" s="623">
        <f t="shared" ref="AG784" si="657">+AF784+1</f>
        <v>45386</v>
      </c>
      <c r="AH784" s="2915" t="s">
        <v>955</v>
      </c>
      <c r="AI784" s="2918" t="s">
        <v>956</v>
      </c>
      <c r="AJ784" s="2921" t="s">
        <v>931</v>
      </c>
      <c r="AK784" s="2924"/>
      <c r="AM784" s="2925" t="s">
        <v>957</v>
      </c>
      <c r="AN784" s="2925" t="s">
        <v>958</v>
      </c>
    </row>
    <row r="785" spans="2:40">
      <c r="B785" s="577"/>
      <c r="C785" s="578"/>
      <c r="D785" s="579"/>
      <c r="E785" s="538" t="s">
        <v>911</v>
      </c>
      <c r="F785" s="539" t="str">
        <f>TEXT(WEEKDAY(+F784),"aaa")</f>
        <v>金</v>
      </c>
      <c r="G785" s="540" t="str">
        <f t="shared" ref="G785:AG785" si="658">TEXT(WEEKDAY(+G784),"aaa")</f>
        <v>土</v>
      </c>
      <c r="H785" s="540" t="str">
        <f t="shared" si="658"/>
        <v>日</v>
      </c>
      <c r="I785" s="540" t="str">
        <f t="shared" si="658"/>
        <v>月</v>
      </c>
      <c r="J785" s="540" t="str">
        <f t="shared" si="658"/>
        <v>火</v>
      </c>
      <c r="K785" s="540" t="str">
        <f t="shared" si="658"/>
        <v>水</v>
      </c>
      <c r="L785" s="540" t="str">
        <f t="shared" si="658"/>
        <v>木</v>
      </c>
      <c r="M785" s="540" t="str">
        <f t="shared" si="658"/>
        <v>金</v>
      </c>
      <c r="N785" s="540" t="str">
        <f t="shared" si="658"/>
        <v>土</v>
      </c>
      <c r="O785" s="540" t="str">
        <f t="shared" si="658"/>
        <v>日</v>
      </c>
      <c r="P785" s="540" t="str">
        <f t="shared" si="658"/>
        <v>月</v>
      </c>
      <c r="Q785" s="540" t="str">
        <f t="shared" si="658"/>
        <v>火</v>
      </c>
      <c r="R785" s="540" t="str">
        <f t="shared" si="658"/>
        <v>水</v>
      </c>
      <c r="S785" s="540" t="str">
        <f t="shared" si="658"/>
        <v>木</v>
      </c>
      <c r="T785" s="540" t="str">
        <f t="shared" si="658"/>
        <v>金</v>
      </c>
      <c r="U785" s="540" t="str">
        <f t="shared" si="658"/>
        <v>土</v>
      </c>
      <c r="V785" s="540" t="str">
        <f t="shared" si="658"/>
        <v>日</v>
      </c>
      <c r="W785" s="540" t="str">
        <f t="shared" si="658"/>
        <v>月</v>
      </c>
      <c r="X785" s="540" t="str">
        <f t="shared" si="658"/>
        <v>火</v>
      </c>
      <c r="Y785" s="540" t="str">
        <f t="shared" si="658"/>
        <v>水</v>
      </c>
      <c r="Z785" s="540" t="str">
        <f t="shared" si="658"/>
        <v>木</v>
      </c>
      <c r="AA785" s="540" t="str">
        <f t="shared" si="658"/>
        <v>金</v>
      </c>
      <c r="AB785" s="540" t="str">
        <f t="shared" si="658"/>
        <v>土</v>
      </c>
      <c r="AC785" s="540" t="str">
        <f t="shared" si="658"/>
        <v>日</v>
      </c>
      <c r="AD785" s="540" t="str">
        <f t="shared" si="658"/>
        <v>月</v>
      </c>
      <c r="AE785" s="540" t="str">
        <f t="shared" si="658"/>
        <v>火</v>
      </c>
      <c r="AF785" s="540" t="str">
        <f t="shared" si="658"/>
        <v>水</v>
      </c>
      <c r="AG785" s="625" t="str">
        <f t="shared" si="658"/>
        <v>木</v>
      </c>
      <c r="AH785" s="2916"/>
      <c r="AI785" s="2919"/>
      <c r="AJ785" s="2922"/>
      <c r="AK785" s="2924"/>
      <c r="AM785" s="2925"/>
      <c r="AN785" s="2925"/>
    </row>
    <row r="786" spans="2:40" ht="24.75" customHeight="1">
      <c r="B786" s="584" t="s">
        <v>929</v>
      </c>
      <c r="C786" s="585" t="s">
        <v>930</v>
      </c>
      <c r="D786" s="586" t="s">
        <v>521</v>
      </c>
      <c r="E786" s="608" t="s">
        <v>959</v>
      </c>
      <c r="F786" s="588"/>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90"/>
      <c r="AH786" s="2917"/>
      <c r="AI786" s="2920"/>
      <c r="AJ786" s="2923"/>
      <c r="AK786" s="2924"/>
    </row>
    <row r="787" spans="2:40" ht="13.5" customHeight="1">
      <c r="B787" s="2841" t="s">
        <v>938</v>
      </c>
      <c r="C787" s="2930" t="s">
        <v>939</v>
      </c>
      <c r="D787" s="591" t="str">
        <f>E$8</f>
        <v>〇〇</v>
      </c>
      <c r="E787" s="592"/>
      <c r="F787" s="593"/>
      <c r="G787" s="594"/>
      <c r="H787" s="594"/>
      <c r="I787" s="594"/>
      <c r="J787" s="594"/>
      <c r="K787" s="594"/>
      <c r="L787" s="594"/>
      <c r="M787" s="594"/>
      <c r="N787" s="594"/>
      <c r="O787" s="594"/>
      <c r="P787" s="594"/>
      <c r="Q787" s="594"/>
      <c r="R787" s="594"/>
      <c r="S787" s="594"/>
      <c r="T787" s="594"/>
      <c r="U787" s="594"/>
      <c r="V787" s="594"/>
      <c r="W787" s="594"/>
      <c r="X787" s="594"/>
      <c r="Y787" s="594"/>
      <c r="Z787" s="594"/>
      <c r="AA787" s="594"/>
      <c r="AB787" s="594"/>
      <c r="AC787" s="594"/>
      <c r="AD787" s="594"/>
      <c r="AE787" s="594"/>
      <c r="AF787" s="594"/>
      <c r="AG787" s="595"/>
      <c r="AH787" s="596">
        <f>COUNTA(F$96:AG$96)-AI787</f>
        <v>28</v>
      </c>
      <c r="AI787" s="597">
        <f>AM787+AN787</f>
        <v>0</v>
      </c>
      <c r="AJ787" s="598">
        <f>+COUNTIF(F787:AG787,"休")</f>
        <v>0</v>
      </c>
      <c r="AM787" s="586">
        <f>+COUNTIF(F787:AG787,"－")</f>
        <v>0</v>
      </c>
      <c r="AN787" s="586">
        <f t="shared" ref="AN787:AN792" si="659">+COUNTIF(F787:AG787,"外")</f>
        <v>0</v>
      </c>
    </row>
    <row r="788" spans="2:40" ht="13.5" customHeight="1">
      <c r="B788" s="2842"/>
      <c r="C788" s="2931"/>
      <c r="D788" s="599" t="str">
        <f>E$9</f>
        <v>●●</v>
      </c>
      <c r="E788" s="600"/>
      <c r="F788" s="601"/>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3"/>
      <c r="AH788" s="596">
        <f t="shared" ref="AH788:AH792" si="660">COUNTA(F$96:AG$96)-AI788</f>
        <v>28</v>
      </c>
      <c r="AI788" s="542">
        <f t="shared" ref="AI788" si="661">AM788+AN788</f>
        <v>0</v>
      </c>
      <c r="AJ788" s="604">
        <f t="shared" ref="AJ788:AJ791" si="662">+COUNTIF(F788:AG788,"休")</f>
        <v>0</v>
      </c>
      <c r="AM788" s="586">
        <f t="shared" ref="AM788:AM791" si="663">+COUNTIF(F788:AG788,"－")</f>
        <v>0</v>
      </c>
      <c r="AN788" s="586">
        <f t="shared" si="659"/>
        <v>0</v>
      </c>
    </row>
    <row r="789" spans="2:40">
      <c r="B789" s="2842"/>
      <c r="C789" s="2931"/>
      <c r="D789" s="599" t="str">
        <f>E$10</f>
        <v>△△</v>
      </c>
      <c r="E789" s="600"/>
      <c r="F789" s="601"/>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3"/>
      <c r="AH789" s="596">
        <f t="shared" si="660"/>
        <v>28</v>
      </c>
      <c r="AI789" s="542">
        <f>AM789+AN789</f>
        <v>0</v>
      </c>
      <c r="AJ789" s="604">
        <f t="shared" si="662"/>
        <v>0</v>
      </c>
      <c r="AM789" s="586">
        <f t="shared" si="663"/>
        <v>0</v>
      </c>
      <c r="AN789" s="586">
        <f t="shared" si="659"/>
        <v>0</v>
      </c>
    </row>
    <row r="790" spans="2:40">
      <c r="B790" s="2842"/>
      <c r="C790" s="2931"/>
      <c r="D790" s="599" t="str">
        <f>E$11</f>
        <v>■■</v>
      </c>
      <c r="E790" s="600"/>
      <c r="F790" s="601"/>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3"/>
      <c r="AH790" s="596">
        <f t="shared" si="660"/>
        <v>28</v>
      </c>
      <c r="AI790" s="542">
        <f t="shared" ref="AI790:AI792" si="664">AM790+AN790</f>
        <v>0</v>
      </c>
      <c r="AJ790" s="604">
        <f t="shared" si="662"/>
        <v>0</v>
      </c>
      <c r="AM790" s="586">
        <f t="shared" si="663"/>
        <v>0</v>
      </c>
      <c r="AN790" s="586">
        <f t="shared" si="659"/>
        <v>0</v>
      </c>
    </row>
    <row r="791" spans="2:40">
      <c r="B791" s="2842"/>
      <c r="C791" s="2931"/>
      <c r="D791" s="599" t="str">
        <f>E$12</f>
        <v>★★</v>
      </c>
      <c r="E791" s="600"/>
      <c r="F791" s="601"/>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3"/>
      <c r="AH791" s="596">
        <f t="shared" si="660"/>
        <v>28</v>
      </c>
      <c r="AI791" s="542">
        <f t="shared" si="664"/>
        <v>0</v>
      </c>
      <c r="AJ791" s="604">
        <f t="shared" si="662"/>
        <v>0</v>
      </c>
      <c r="AM791" s="586">
        <f t="shared" si="663"/>
        <v>0</v>
      </c>
      <c r="AN791" s="586">
        <f t="shared" si="659"/>
        <v>0</v>
      </c>
    </row>
    <row r="792" spans="2:40">
      <c r="B792" s="2843"/>
      <c r="C792" s="2932"/>
      <c r="D792" s="611"/>
      <c r="E792" s="518"/>
      <c r="F792" s="605"/>
      <c r="G792" s="606"/>
      <c r="H792" s="606"/>
      <c r="I792" s="606"/>
      <c r="J792" s="606"/>
      <c r="K792" s="606"/>
      <c r="L792" s="606"/>
      <c r="M792" s="606"/>
      <c r="N792" s="606"/>
      <c r="O792" s="606"/>
      <c r="P792" s="606"/>
      <c r="Q792" s="606"/>
      <c r="R792" s="606"/>
      <c r="S792" s="606"/>
      <c r="T792" s="606"/>
      <c r="U792" s="606"/>
      <c r="V792" s="606"/>
      <c r="W792" s="606"/>
      <c r="X792" s="606"/>
      <c r="Y792" s="606"/>
      <c r="Z792" s="606"/>
      <c r="AA792" s="606"/>
      <c r="AB792" s="606"/>
      <c r="AC792" s="606"/>
      <c r="AD792" s="606"/>
      <c r="AE792" s="606"/>
      <c r="AF792" s="606"/>
      <c r="AG792" s="607"/>
      <c r="AH792" s="596">
        <f t="shared" si="660"/>
        <v>28</v>
      </c>
      <c r="AI792" s="597">
        <f t="shared" si="664"/>
        <v>0</v>
      </c>
      <c r="AJ792" s="598">
        <f>+COUNTIF(F792:AG792,"休")</f>
        <v>0</v>
      </c>
      <c r="AM792" s="586">
        <f>+COUNTIF(F792:AG792,"－")</f>
        <v>0</v>
      </c>
      <c r="AN792" s="586">
        <f t="shared" si="659"/>
        <v>0</v>
      </c>
    </row>
    <row r="793" spans="2:40" ht="24.75" customHeight="1">
      <c r="B793" s="2841" t="s">
        <v>949</v>
      </c>
      <c r="C793" s="2930" t="s">
        <v>950</v>
      </c>
      <c r="D793" s="586" t="s">
        <v>521</v>
      </c>
      <c r="E793" s="608" t="s">
        <v>959</v>
      </c>
      <c r="F793" s="588"/>
      <c r="G793" s="589"/>
      <c r="H793" s="589"/>
      <c r="I793" s="589"/>
      <c r="J793" s="589"/>
      <c r="K793" s="589"/>
      <c r="L793" s="589"/>
      <c r="M793" s="589"/>
      <c r="N793" s="589"/>
      <c r="O793" s="589"/>
      <c r="P793" s="589"/>
      <c r="Q793" s="589"/>
      <c r="R793" s="589"/>
      <c r="S793" s="589"/>
      <c r="T793" s="589"/>
      <c r="U793" s="589"/>
      <c r="V793" s="589"/>
      <c r="W793" s="589"/>
      <c r="X793" s="589"/>
      <c r="Y793" s="589"/>
      <c r="Z793" s="589"/>
      <c r="AA793" s="589"/>
      <c r="AB793" s="589"/>
      <c r="AC793" s="589"/>
      <c r="AD793" s="589"/>
      <c r="AE793" s="589"/>
      <c r="AF793" s="589"/>
      <c r="AG793" s="590"/>
      <c r="AH793" s="609"/>
      <c r="AI793" s="586"/>
      <c r="AJ793" s="610"/>
    </row>
    <row r="794" spans="2:40" ht="13.5" customHeight="1">
      <c r="B794" s="2842"/>
      <c r="C794" s="2931"/>
      <c r="D794" s="611" t="str">
        <f>E$14</f>
        <v>〇〇</v>
      </c>
      <c r="E794" s="518"/>
      <c r="F794" s="593"/>
      <c r="G794" s="594"/>
      <c r="H794" s="594"/>
      <c r="I794" s="594"/>
      <c r="J794" s="594"/>
      <c r="K794" s="594"/>
      <c r="L794" s="594"/>
      <c r="M794" s="594"/>
      <c r="N794" s="594"/>
      <c r="O794" s="594"/>
      <c r="P794" s="594"/>
      <c r="Q794" s="594"/>
      <c r="R794" s="594"/>
      <c r="S794" s="594"/>
      <c r="T794" s="594"/>
      <c r="U794" s="594"/>
      <c r="V794" s="594"/>
      <c r="W794" s="594"/>
      <c r="X794" s="594"/>
      <c r="Y794" s="594"/>
      <c r="Z794" s="594"/>
      <c r="AA794" s="594"/>
      <c r="AB794" s="594"/>
      <c r="AC794" s="594"/>
      <c r="AD794" s="594"/>
      <c r="AE794" s="594"/>
      <c r="AF794" s="594"/>
      <c r="AG794" s="595"/>
      <c r="AH794" s="596">
        <f t="shared" ref="AH794:AH797" si="665">COUNTA(F$96:AG$96)-AI794</f>
        <v>28</v>
      </c>
      <c r="AI794" s="597">
        <f t="shared" ref="AI794:AI797" si="666">AM794+AN794</f>
        <v>0</v>
      </c>
      <c r="AJ794" s="598">
        <f>+COUNTIF(F794:AG794,"休")</f>
        <v>0</v>
      </c>
      <c r="AM794" s="586">
        <f>+COUNTIF(F794:AG794,"－")</f>
        <v>0</v>
      </c>
      <c r="AN794" s="586">
        <f>+COUNTIF(F794:AG794,"外")</f>
        <v>0</v>
      </c>
    </row>
    <row r="795" spans="2:40">
      <c r="B795" s="2842"/>
      <c r="C795" s="2931"/>
      <c r="D795" s="599" t="str">
        <f>E$15</f>
        <v>●●</v>
      </c>
      <c r="E795" s="600"/>
      <c r="F795" s="601"/>
      <c r="G795" s="602"/>
      <c r="H795" s="602"/>
      <c r="I795" s="602"/>
      <c r="J795" s="602"/>
      <c r="K795" s="602"/>
      <c r="L795" s="602"/>
      <c r="M795" s="602"/>
      <c r="N795" s="602"/>
      <c r="O795" s="602"/>
      <c r="P795" s="602"/>
      <c r="Q795" s="602"/>
      <c r="R795" s="602"/>
      <c r="S795" s="602"/>
      <c r="T795" s="602"/>
      <c r="U795" s="602"/>
      <c r="V795" s="602"/>
      <c r="W795" s="602"/>
      <c r="X795" s="602"/>
      <c r="Y795" s="602"/>
      <c r="Z795" s="602"/>
      <c r="AA795" s="602"/>
      <c r="AB795" s="602"/>
      <c r="AC795" s="602"/>
      <c r="AD795" s="602"/>
      <c r="AE795" s="602"/>
      <c r="AF795" s="602"/>
      <c r="AG795" s="603"/>
      <c r="AH795" s="596">
        <f t="shared" si="665"/>
        <v>28</v>
      </c>
      <c r="AI795" s="542">
        <f t="shared" si="666"/>
        <v>0</v>
      </c>
      <c r="AJ795" s="604">
        <f t="shared" ref="AJ795:AJ797" si="667">+COUNTIF(F795:AG795,"休")</f>
        <v>0</v>
      </c>
      <c r="AM795" s="586">
        <f t="shared" ref="AM795:AM797" si="668">+COUNTIF(F795:AG795,"－")</f>
        <v>0</v>
      </c>
      <c r="AN795" s="586">
        <f>+COUNTIF(F795:AG795,"外")</f>
        <v>0</v>
      </c>
    </row>
    <row r="796" spans="2:40">
      <c r="B796" s="2842"/>
      <c r="C796" s="2931"/>
      <c r="D796" s="599">
        <f>E$16</f>
        <v>0</v>
      </c>
      <c r="E796" s="600"/>
      <c r="F796" s="601"/>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3"/>
      <c r="AH796" s="596">
        <f t="shared" si="665"/>
        <v>28</v>
      </c>
      <c r="AI796" s="542">
        <f t="shared" si="666"/>
        <v>0</v>
      </c>
      <c r="AJ796" s="604">
        <f t="shared" si="667"/>
        <v>0</v>
      </c>
      <c r="AM796" s="586">
        <f t="shared" si="668"/>
        <v>0</v>
      </c>
      <c r="AN796" s="586">
        <f>+COUNTIF(F796:AG796,"外")</f>
        <v>0</v>
      </c>
    </row>
    <row r="797" spans="2:40">
      <c r="B797" s="2842"/>
      <c r="C797" s="2932"/>
      <c r="D797" s="611">
        <f>E$17</f>
        <v>0</v>
      </c>
      <c r="E797" s="518"/>
      <c r="F797" s="601"/>
      <c r="G797" s="612"/>
      <c r="H797" s="612"/>
      <c r="I797" s="612"/>
      <c r="J797" s="612"/>
      <c r="K797" s="612"/>
      <c r="L797" s="612"/>
      <c r="M797" s="612"/>
      <c r="N797" s="612"/>
      <c r="O797" s="612"/>
      <c r="P797" s="612"/>
      <c r="Q797" s="612"/>
      <c r="R797" s="612"/>
      <c r="S797" s="612"/>
      <c r="T797" s="612"/>
      <c r="U797" s="612"/>
      <c r="V797" s="612"/>
      <c r="W797" s="612"/>
      <c r="X797" s="612"/>
      <c r="Y797" s="612"/>
      <c r="Z797" s="612"/>
      <c r="AA797" s="612"/>
      <c r="AB797" s="612"/>
      <c r="AC797" s="612"/>
      <c r="AD797" s="612"/>
      <c r="AE797" s="612"/>
      <c r="AF797" s="612"/>
      <c r="AG797" s="595"/>
      <c r="AH797" s="596">
        <f t="shared" si="665"/>
        <v>28</v>
      </c>
      <c r="AI797" s="580">
        <f t="shared" si="666"/>
        <v>0</v>
      </c>
      <c r="AJ797" s="598">
        <f t="shared" si="667"/>
        <v>0</v>
      </c>
      <c r="AM797" s="586">
        <f t="shared" si="668"/>
        <v>0</v>
      </c>
      <c r="AN797" s="586">
        <f>+COUNTIF(F797:AG797,"外")</f>
        <v>0</v>
      </c>
    </row>
    <row r="798" spans="2:40" ht="24.75" customHeight="1">
      <c r="B798" s="2842"/>
      <c r="C798" s="2930" t="s">
        <v>953</v>
      </c>
      <c r="D798" s="586" t="s">
        <v>521</v>
      </c>
      <c r="E798" s="608" t="s">
        <v>959</v>
      </c>
      <c r="F798" s="588"/>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90"/>
      <c r="AH798" s="609"/>
      <c r="AI798" s="586"/>
      <c r="AJ798" s="610"/>
    </row>
    <row r="799" spans="2:40">
      <c r="B799" s="2842"/>
      <c r="C799" s="2931"/>
      <c r="D799" s="591" t="str">
        <f>E$18</f>
        <v>●●</v>
      </c>
      <c r="E799" s="592"/>
      <c r="F799" s="593"/>
      <c r="G799" s="594"/>
      <c r="H799" s="594"/>
      <c r="I799" s="594"/>
      <c r="J799" s="594"/>
      <c r="K799" s="594"/>
      <c r="L799" s="594"/>
      <c r="M799" s="594"/>
      <c r="N799" s="594"/>
      <c r="O799" s="594"/>
      <c r="P799" s="594"/>
      <c r="Q799" s="594"/>
      <c r="R799" s="594"/>
      <c r="S799" s="594"/>
      <c r="T799" s="594"/>
      <c r="U799" s="594"/>
      <c r="V799" s="594"/>
      <c r="W799" s="594"/>
      <c r="X799" s="594"/>
      <c r="Y799" s="594"/>
      <c r="Z799" s="594"/>
      <c r="AA799" s="594"/>
      <c r="AB799" s="594"/>
      <c r="AC799" s="594"/>
      <c r="AD799" s="594"/>
      <c r="AE799" s="594"/>
      <c r="AF799" s="594"/>
      <c r="AG799" s="613"/>
      <c r="AH799" s="596">
        <f t="shared" ref="AH799:AH802" si="669">COUNTA(F$96:AG$96)-AI799</f>
        <v>28</v>
      </c>
      <c r="AI799" s="614">
        <f t="shared" ref="AI799:AI802" si="670">AM799+AN799</f>
        <v>0</v>
      </c>
      <c r="AJ799" s="615">
        <f>+COUNTIF(F799:AG799,"休")</f>
        <v>0</v>
      </c>
      <c r="AM799" s="586">
        <f>+COUNTIF(F799:AG799,"－")</f>
        <v>0</v>
      </c>
      <c r="AN799" s="586">
        <f>+COUNTIF(F799:AG799,"外")</f>
        <v>0</v>
      </c>
    </row>
    <row r="800" spans="2:40">
      <c r="B800" s="2842"/>
      <c r="C800" s="2931"/>
      <c r="D800" s="599">
        <f>E$19</f>
        <v>0</v>
      </c>
      <c r="E800" s="600"/>
      <c r="F800" s="601"/>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3"/>
      <c r="AH800" s="596">
        <f t="shared" si="669"/>
        <v>28</v>
      </c>
      <c r="AI800" s="542">
        <f t="shared" si="670"/>
        <v>0</v>
      </c>
      <c r="AJ800" s="604">
        <f t="shared" ref="AJ800:AJ802" si="671">+COUNTIF(F800:AG800,"休")</f>
        <v>0</v>
      </c>
      <c r="AM800" s="586">
        <f t="shared" ref="AM800:AM802" si="672">+COUNTIF(F800:AG800,"－")</f>
        <v>0</v>
      </c>
      <c r="AN800" s="586">
        <f>+COUNTIF(F800:AG800,"外")</f>
        <v>0</v>
      </c>
    </row>
    <row r="801" spans="2:40">
      <c r="B801" s="2842"/>
      <c r="C801" s="2931"/>
      <c r="D801" s="599">
        <f>E$20</f>
        <v>0</v>
      </c>
      <c r="E801" s="600"/>
      <c r="F801" s="601"/>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3"/>
      <c r="AH801" s="596">
        <f t="shared" si="669"/>
        <v>28</v>
      </c>
      <c r="AI801" s="542">
        <f t="shared" si="670"/>
        <v>0</v>
      </c>
      <c r="AJ801" s="604">
        <f t="shared" si="671"/>
        <v>0</v>
      </c>
      <c r="AM801" s="586">
        <f t="shared" si="672"/>
        <v>0</v>
      </c>
      <c r="AN801" s="586">
        <f>+COUNTIF(F801:AG801,"外")</f>
        <v>0</v>
      </c>
    </row>
    <row r="802" spans="2:40">
      <c r="B802" s="2843"/>
      <c r="C802" s="2932"/>
      <c r="D802" s="616">
        <f>E$21</f>
        <v>0</v>
      </c>
      <c r="E802" s="626"/>
      <c r="F802" s="618"/>
      <c r="G802" s="619"/>
      <c r="H802" s="619"/>
      <c r="I802" s="619"/>
      <c r="J802" s="619"/>
      <c r="K802" s="619"/>
      <c r="L802" s="619"/>
      <c r="M802" s="619"/>
      <c r="N802" s="619"/>
      <c r="O802" s="619"/>
      <c r="P802" s="619"/>
      <c r="Q802" s="619"/>
      <c r="R802" s="619"/>
      <c r="S802" s="619"/>
      <c r="T802" s="619"/>
      <c r="U802" s="619"/>
      <c r="V802" s="619"/>
      <c r="W802" s="619"/>
      <c r="X802" s="619"/>
      <c r="Y802" s="619"/>
      <c r="Z802" s="619"/>
      <c r="AA802" s="619"/>
      <c r="AB802" s="619"/>
      <c r="AC802" s="619"/>
      <c r="AD802" s="619"/>
      <c r="AE802" s="619"/>
      <c r="AF802" s="619"/>
      <c r="AG802" s="620"/>
      <c r="AH802" s="621">
        <f t="shared" si="669"/>
        <v>28</v>
      </c>
      <c r="AI802" s="617">
        <f t="shared" si="670"/>
        <v>0</v>
      </c>
      <c r="AJ802" s="622">
        <f t="shared" si="671"/>
        <v>0</v>
      </c>
      <c r="AM802" s="586">
        <f t="shared" si="672"/>
        <v>0</v>
      </c>
      <c r="AN802" s="586">
        <f>+COUNTIF(F802:AG802,"外")</f>
        <v>0</v>
      </c>
    </row>
    <row r="803" spans="2:40">
      <c r="F803" s="533"/>
      <c r="G803" s="533"/>
      <c r="H803" s="533"/>
      <c r="I803" s="533"/>
      <c r="J803" s="533"/>
      <c r="K803" s="533"/>
      <c r="L803" s="533"/>
      <c r="M803" s="533"/>
      <c r="N803" s="533"/>
      <c r="O803" s="533"/>
      <c r="P803" s="533"/>
      <c r="Q803" s="533"/>
      <c r="R803" s="533"/>
      <c r="S803" s="533"/>
      <c r="T803" s="533"/>
      <c r="U803" s="533"/>
      <c r="V803" s="533"/>
      <c r="W803" s="533"/>
      <c r="X803" s="533"/>
      <c r="Y803" s="533"/>
      <c r="Z803" s="533"/>
      <c r="AA803" s="533"/>
      <c r="AB803" s="533"/>
      <c r="AC803" s="533"/>
      <c r="AD803" s="533"/>
      <c r="AE803" s="533"/>
      <c r="AF803" s="533"/>
      <c r="AG803" s="533"/>
    </row>
    <row r="804" spans="2:40" ht="13.5" customHeight="1">
      <c r="B804" s="573"/>
      <c r="C804" s="574"/>
      <c r="D804" s="575"/>
      <c r="E804" s="519" t="s">
        <v>910</v>
      </c>
      <c r="F804" s="520">
        <f>+AG784+1</f>
        <v>45387</v>
      </c>
      <c r="G804" s="521">
        <f>+F804+1</f>
        <v>45388</v>
      </c>
      <c r="H804" s="521">
        <f t="shared" ref="H804:Y804" si="673">+G804+1</f>
        <v>45389</v>
      </c>
      <c r="I804" s="521">
        <f t="shared" si="673"/>
        <v>45390</v>
      </c>
      <c r="J804" s="521">
        <f t="shared" si="673"/>
        <v>45391</v>
      </c>
      <c r="K804" s="521">
        <f t="shared" si="673"/>
        <v>45392</v>
      </c>
      <c r="L804" s="521">
        <f t="shared" si="673"/>
        <v>45393</v>
      </c>
      <c r="M804" s="521">
        <f t="shared" si="673"/>
        <v>45394</v>
      </c>
      <c r="N804" s="521">
        <f t="shared" si="673"/>
        <v>45395</v>
      </c>
      <c r="O804" s="521">
        <f t="shared" si="673"/>
        <v>45396</v>
      </c>
      <c r="P804" s="521">
        <f t="shared" si="673"/>
        <v>45397</v>
      </c>
      <c r="Q804" s="521">
        <f t="shared" si="673"/>
        <v>45398</v>
      </c>
      <c r="R804" s="521">
        <f t="shared" si="673"/>
        <v>45399</v>
      </c>
      <c r="S804" s="521">
        <f t="shared" si="673"/>
        <v>45400</v>
      </c>
      <c r="T804" s="521">
        <f t="shared" si="673"/>
        <v>45401</v>
      </c>
      <c r="U804" s="521">
        <f t="shared" si="673"/>
        <v>45402</v>
      </c>
      <c r="V804" s="521">
        <f t="shared" si="673"/>
        <v>45403</v>
      </c>
      <c r="W804" s="521">
        <f t="shared" si="673"/>
        <v>45404</v>
      </c>
      <c r="X804" s="521">
        <f t="shared" si="673"/>
        <v>45405</v>
      </c>
      <c r="Y804" s="521">
        <f t="shared" si="673"/>
        <v>45406</v>
      </c>
      <c r="Z804" s="521">
        <f>+Y804+1</f>
        <v>45407</v>
      </c>
      <c r="AA804" s="521">
        <f t="shared" ref="AA804:AC804" si="674">+Z804+1</f>
        <v>45408</v>
      </c>
      <c r="AB804" s="521">
        <f t="shared" si="674"/>
        <v>45409</v>
      </c>
      <c r="AC804" s="521">
        <f t="shared" si="674"/>
        <v>45410</v>
      </c>
      <c r="AD804" s="521">
        <f>+AC804+1</f>
        <v>45411</v>
      </c>
      <c r="AE804" s="521">
        <f t="shared" ref="AE804" si="675">+AD804+1</f>
        <v>45412</v>
      </c>
      <c r="AF804" s="521">
        <f>+AE804+1</f>
        <v>45413</v>
      </c>
      <c r="AG804" s="576">
        <f t="shared" ref="AG804" si="676">+AF804+1</f>
        <v>45414</v>
      </c>
      <c r="AH804" s="2915" t="s">
        <v>955</v>
      </c>
      <c r="AI804" s="2918" t="s">
        <v>956</v>
      </c>
      <c r="AJ804" s="2921" t="s">
        <v>931</v>
      </c>
      <c r="AK804" s="2924"/>
      <c r="AM804" s="2925" t="s">
        <v>1003</v>
      </c>
      <c r="AN804" s="2925" t="s">
        <v>958</v>
      </c>
    </row>
    <row r="805" spans="2:40">
      <c r="B805" s="577"/>
      <c r="C805" s="578"/>
      <c r="D805" s="579"/>
      <c r="E805" s="542" t="s">
        <v>911</v>
      </c>
      <c r="F805" s="543" t="str">
        <f>TEXT(WEEKDAY(+F804),"aaa")</f>
        <v>金</v>
      </c>
      <c r="G805" s="544" t="str">
        <f t="shared" ref="G805:AG805" si="677">TEXT(WEEKDAY(+G804),"aaa")</f>
        <v>土</v>
      </c>
      <c r="H805" s="544" t="str">
        <f t="shared" si="677"/>
        <v>日</v>
      </c>
      <c r="I805" s="544" t="str">
        <f t="shared" si="677"/>
        <v>月</v>
      </c>
      <c r="J805" s="544" t="str">
        <f t="shared" si="677"/>
        <v>火</v>
      </c>
      <c r="K805" s="544" t="str">
        <f t="shared" si="677"/>
        <v>水</v>
      </c>
      <c r="L805" s="544" t="str">
        <f t="shared" si="677"/>
        <v>木</v>
      </c>
      <c r="M805" s="544" t="str">
        <f t="shared" si="677"/>
        <v>金</v>
      </c>
      <c r="N805" s="544" t="str">
        <f t="shared" si="677"/>
        <v>土</v>
      </c>
      <c r="O805" s="544" t="str">
        <f t="shared" si="677"/>
        <v>日</v>
      </c>
      <c r="P805" s="544" t="str">
        <f t="shared" si="677"/>
        <v>月</v>
      </c>
      <c r="Q805" s="544" t="str">
        <f t="shared" si="677"/>
        <v>火</v>
      </c>
      <c r="R805" s="544" t="str">
        <f t="shared" si="677"/>
        <v>水</v>
      </c>
      <c r="S805" s="544" t="str">
        <f t="shared" si="677"/>
        <v>木</v>
      </c>
      <c r="T805" s="544" t="str">
        <f t="shared" si="677"/>
        <v>金</v>
      </c>
      <c r="U805" s="544" t="str">
        <f t="shared" si="677"/>
        <v>土</v>
      </c>
      <c r="V805" s="544" t="str">
        <f t="shared" si="677"/>
        <v>日</v>
      </c>
      <c r="W805" s="544" t="str">
        <f t="shared" si="677"/>
        <v>月</v>
      </c>
      <c r="X805" s="544" t="str">
        <f t="shared" si="677"/>
        <v>火</v>
      </c>
      <c r="Y805" s="544" t="str">
        <f t="shared" si="677"/>
        <v>水</v>
      </c>
      <c r="Z805" s="544" t="str">
        <f t="shared" si="677"/>
        <v>木</v>
      </c>
      <c r="AA805" s="544" t="str">
        <f t="shared" si="677"/>
        <v>金</v>
      </c>
      <c r="AB805" s="544" t="str">
        <f t="shared" si="677"/>
        <v>土</v>
      </c>
      <c r="AC805" s="544" t="str">
        <f t="shared" si="677"/>
        <v>日</v>
      </c>
      <c r="AD805" s="544" t="str">
        <f t="shared" si="677"/>
        <v>月</v>
      </c>
      <c r="AE805" s="544" t="str">
        <f t="shared" si="677"/>
        <v>火</v>
      </c>
      <c r="AF805" s="544" t="str">
        <f t="shared" si="677"/>
        <v>水</v>
      </c>
      <c r="AG805" s="632" t="str">
        <f t="shared" si="677"/>
        <v>木</v>
      </c>
      <c r="AH805" s="2916"/>
      <c r="AI805" s="2919"/>
      <c r="AJ805" s="2922"/>
      <c r="AK805" s="2924"/>
      <c r="AM805" s="2925"/>
      <c r="AN805" s="2925"/>
    </row>
    <row r="806" spans="2:40" ht="24.75" customHeight="1">
      <c r="B806" s="584" t="s">
        <v>929</v>
      </c>
      <c r="C806" s="585" t="s">
        <v>930</v>
      </c>
      <c r="D806" s="586" t="s">
        <v>521</v>
      </c>
      <c r="E806" s="608" t="s">
        <v>959</v>
      </c>
      <c r="F806" s="588"/>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90"/>
      <c r="AH806" s="2917"/>
      <c r="AI806" s="2920"/>
      <c r="AJ806" s="2923"/>
      <c r="AK806" s="2924"/>
    </row>
    <row r="807" spans="2:40" ht="13.5" customHeight="1">
      <c r="B807" s="2841" t="s">
        <v>938</v>
      </c>
      <c r="C807" s="2930" t="s">
        <v>939</v>
      </c>
      <c r="D807" s="591" t="str">
        <f>E$8</f>
        <v>〇〇</v>
      </c>
      <c r="E807" s="592"/>
      <c r="F807" s="593"/>
      <c r="G807" s="594"/>
      <c r="H807" s="594"/>
      <c r="I807" s="594"/>
      <c r="J807" s="594"/>
      <c r="K807" s="594"/>
      <c r="L807" s="594"/>
      <c r="M807" s="594"/>
      <c r="N807" s="594"/>
      <c r="O807" s="594"/>
      <c r="P807" s="594"/>
      <c r="Q807" s="594"/>
      <c r="R807" s="594"/>
      <c r="S807" s="594"/>
      <c r="T807" s="594"/>
      <c r="U807" s="594"/>
      <c r="V807" s="594"/>
      <c r="W807" s="594"/>
      <c r="X807" s="594"/>
      <c r="Y807" s="594"/>
      <c r="Z807" s="594"/>
      <c r="AA807" s="594"/>
      <c r="AB807" s="594"/>
      <c r="AC807" s="594"/>
      <c r="AD807" s="594"/>
      <c r="AE807" s="594"/>
      <c r="AF807" s="594"/>
      <c r="AG807" s="595"/>
      <c r="AH807" s="596">
        <f>COUNTA(F$116:AG$116)-AI807</f>
        <v>28</v>
      </c>
      <c r="AI807" s="597">
        <f>AM807+AN807</f>
        <v>0</v>
      </c>
      <c r="AJ807" s="598">
        <f>+COUNTIF(F807:AG807,"休")</f>
        <v>0</v>
      </c>
      <c r="AM807" s="586">
        <f>+COUNTIF(F807:AG807,"－")</f>
        <v>0</v>
      </c>
      <c r="AN807" s="586">
        <f t="shared" ref="AN807:AN812" si="678">+COUNTIF(F807:AG807,"外")</f>
        <v>0</v>
      </c>
    </row>
    <row r="808" spans="2:40" ht="13.5" customHeight="1">
      <c r="B808" s="2842"/>
      <c r="C808" s="2931"/>
      <c r="D808" s="599" t="str">
        <f>E$9</f>
        <v>●●</v>
      </c>
      <c r="E808" s="600"/>
      <c r="F808" s="601"/>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3"/>
      <c r="AH808" s="596">
        <f t="shared" ref="AH808:AH812" si="679">COUNTA(F$116:AG$116)-AI808</f>
        <v>28</v>
      </c>
      <c r="AI808" s="542">
        <f t="shared" ref="AI808" si="680">AM808+AN808</f>
        <v>0</v>
      </c>
      <c r="AJ808" s="604">
        <f t="shared" ref="AJ808:AJ811" si="681">+COUNTIF(F808:AG808,"休")</f>
        <v>0</v>
      </c>
      <c r="AM808" s="586">
        <f t="shared" ref="AM808:AM811" si="682">+COUNTIF(F808:AG808,"－")</f>
        <v>0</v>
      </c>
      <c r="AN808" s="586">
        <f t="shared" si="678"/>
        <v>0</v>
      </c>
    </row>
    <row r="809" spans="2:40">
      <c r="B809" s="2842"/>
      <c r="C809" s="2931"/>
      <c r="D809" s="599" t="str">
        <f>E$10</f>
        <v>△△</v>
      </c>
      <c r="E809" s="600"/>
      <c r="F809" s="601"/>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3"/>
      <c r="AH809" s="596">
        <f t="shared" si="679"/>
        <v>28</v>
      </c>
      <c r="AI809" s="542">
        <f>AM809+AN809</f>
        <v>0</v>
      </c>
      <c r="AJ809" s="604">
        <f t="shared" si="681"/>
        <v>0</v>
      </c>
      <c r="AM809" s="586">
        <f t="shared" si="682"/>
        <v>0</v>
      </c>
      <c r="AN809" s="586">
        <f t="shared" si="678"/>
        <v>0</v>
      </c>
    </row>
    <row r="810" spans="2:40">
      <c r="B810" s="2842"/>
      <c r="C810" s="2931"/>
      <c r="D810" s="599" t="str">
        <f>E$11</f>
        <v>■■</v>
      </c>
      <c r="E810" s="600"/>
      <c r="F810" s="601"/>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3"/>
      <c r="AH810" s="596">
        <f t="shared" si="679"/>
        <v>28</v>
      </c>
      <c r="AI810" s="542">
        <f t="shared" ref="AI810:AI812" si="683">AM810+AN810</f>
        <v>0</v>
      </c>
      <c r="AJ810" s="604">
        <f t="shared" si="681"/>
        <v>0</v>
      </c>
      <c r="AM810" s="586">
        <f t="shared" si="682"/>
        <v>0</v>
      </c>
      <c r="AN810" s="586">
        <f t="shared" si="678"/>
        <v>0</v>
      </c>
    </row>
    <row r="811" spans="2:40">
      <c r="B811" s="2842"/>
      <c r="C811" s="2931"/>
      <c r="D811" s="599" t="str">
        <f>E$12</f>
        <v>★★</v>
      </c>
      <c r="E811" s="600"/>
      <c r="F811" s="601"/>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3"/>
      <c r="AH811" s="596">
        <f t="shared" si="679"/>
        <v>28</v>
      </c>
      <c r="AI811" s="542">
        <f t="shared" si="683"/>
        <v>0</v>
      </c>
      <c r="AJ811" s="604">
        <f t="shared" si="681"/>
        <v>0</v>
      </c>
      <c r="AM811" s="586">
        <f t="shared" si="682"/>
        <v>0</v>
      </c>
      <c r="AN811" s="586">
        <f t="shared" si="678"/>
        <v>0</v>
      </c>
    </row>
    <row r="812" spans="2:40">
      <c r="B812" s="2843"/>
      <c r="C812" s="2932"/>
      <c r="D812" s="611"/>
      <c r="E812" s="518"/>
      <c r="F812" s="605"/>
      <c r="G812" s="606"/>
      <c r="H812" s="606"/>
      <c r="I812" s="606"/>
      <c r="J812" s="606"/>
      <c r="K812" s="606"/>
      <c r="L812" s="606"/>
      <c r="M812" s="606"/>
      <c r="N812" s="606"/>
      <c r="O812" s="606"/>
      <c r="P812" s="606"/>
      <c r="Q812" s="606"/>
      <c r="R812" s="606"/>
      <c r="S812" s="606"/>
      <c r="T812" s="606"/>
      <c r="U812" s="606"/>
      <c r="V812" s="606"/>
      <c r="W812" s="606"/>
      <c r="X812" s="606"/>
      <c r="Y812" s="606"/>
      <c r="Z812" s="606"/>
      <c r="AA812" s="606"/>
      <c r="AB812" s="606"/>
      <c r="AC812" s="606"/>
      <c r="AD812" s="606"/>
      <c r="AE812" s="606"/>
      <c r="AF812" s="606"/>
      <c r="AG812" s="607"/>
      <c r="AH812" s="596">
        <f t="shared" si="679"/>
        <v>28</v>
      </c>
      <c r="AI812" s="597">
        <f t="shared" si="683"/>
        <v>0</v>
      </c>
      <c r="AJ812" s="598">
        <f>+COUNTIF(F812:AG812,"休")</f>
        <v>0</v>
      </c>
      <c r="AM812" s="586">
        <f>+COUNTIF(F812:AG812,"－")</f>
        <v>0</v>
      </c>
      <c r="AN812" s="586">
        <f t="shared" si="678"/>
        <v>0</v>
      </c>
    </row>
    <row r="813" spans="2:40" ht="24.75" customHeight="1">
      <c r="B813" s="2841" t="s">
        <v>949</v>
      </c>
      <c r="C813" s="2930" t="s">
        <v>950</v>
      </c>
      <c r="D813" s="586" t="s">
        <v>521</v>
      </c>
      <c r="E813" s="608" t="s">
        <v>959</v>
      </c>
      <c r="F813" s="588"/>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90"/>
      <c r="AH813" s="609"/>
      <c r="AI813" s="586"/>
      <c r="AJ813" s="610"/>
    </row>
    <row r="814" spans="2:40" ht="13.5" customHeight="1">
      <c r="B814" s="2842"/>
      <c r="C814" s="2931"/>
      <c r="D814" s="611" t="str">
        <f>E$14</f>
        <v>〇〇</v>
      </c>
      <c r="E814" s="518"/>
      <c r="F814" s="593"/>
      <c r="G814" s="594"/>
      <c r="H814" s="594"/>
      <c r="I814" s="594"/>
      <c r="J814" s="594"/>
      <c r="K814" s="594"/>
      <c r="L814" s="594"/>
      <c r="M814" s="594"/>
      <c r="N814" s="594"/>
      <c r="O814" s="594"/>
      <c r="P814" s="594"/>
      <c r="Q814" s="594"/>
      <c r="R814" s="594"/>
      <c r="S814" s="594"/>
      <c r="T814" s="594"/>
      <c r="U814" s="594"/>
      <c r="V814" s="594"/>
      <c r="W814" s="594"/>
      <c r="X814" s="594"/>
      <c r="Y814" s="594"/>
      <c r="Z814" s="594"/>
      <c r="AA814" s="594"/>
      <c r="AB814" s="594"/>
      <c r="AC814" s="594"/>
      <c r="AD814" s="594"/>
      <c r="AE814" s="594"/>
      <c r="AF814" s="594"/>
      <c r="AG814" s="595"/>
      <c r="AH814" s="596">
        <f t="shared" ref="AH814:AH817" si="684">COUNTA(F$116:AG$116)-AI814</f>
        <v>28</v>
      </c>
      <c r="AI814" s="597">
        <f t="shared" ref="AI814:AI817" si="685">AM814+AN814</f>
        <v>0</v>
      </c>
      <c r="AJ814" s="598">
        <f>+COUNTIF(F814:AG814,"休")</f>
        <v>0</v>
      </c>
      <c r="AM814" s="586">
        <f>+COUNTIF(F814:AG814,"－")</f>
        <v>0</v>
      </c>
      <c r="AN814" s="586">
        <f>+COUNTIF(F814:AG814,"外")</f>
        <v>0</v>
      </c>
    </row>
    <row r="815" spans="2:40">
      <c r="B815" s="2842"/>
      <c r="C815" s="2931"/>
      <c r="D815" s="599" t="str">
        <f>E$15</f>
        <v>●●</v>
      </c>
      <c r="E815" s="600"/>
      <c r="F815" s="601"/>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3"/>
      <c r="AH815" s="596">
        <f t="shared" si="684"/>
        <v>28</v>
      </c>
      <c r="AI815" s="542">
        <f t="shared" si="685"/>
        <v>0</v>
      </c>
      <c r="AJ815" s="604">
        <f t="shared" ref="AJ815:AJ817" si="686">+COUNTIF(F815:AG815,"休")</f>
        <v>0</v>
      </c>
      <c r="AM815" s="586">
        <f t="shared" ref="AM815:AM817" si="687">+COUNTIF(F815:AG815,"－")</f>
        <v>0</v>
      </c>
      <c r="AN815" s="586">
        <f>+COUNTIF(F815:AG815,"外")</f>
        <v>0</v>
      </c>
    </row>
    <row r="816" spans="2:40">
      <c r="B816" s="2842"/>
      <c r="C816" s="2931"/>
      <c r="D816" s="599">
        <f>E$16</f>
        <v>0</v>
      </c>
      <c r="E816" s="600"/>
      <c r="F816" s="601"/>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3"/>
      <c r="AH816" s="596">
        <f t="shared" si="684"/>
        <v>28</v>
      </c>
      <c r="AI816" s="542">
        <f t="shared" si="685"/>
        <v>0</v>
      </c>
      <c r="AJ816" s="604">
        <f t="shared" si="686"/>
        <v>0</v>
      </c>
      <c r="AM816" s="586">
        <f t="shared" si="687"/>
        <v>0</v>
      </c>
      <c r="AN816" s="586">
        <f>+COUNTIF(F816:AG816,"外")</f>
        <v>0</v>
      </c>
    </row>
    <row r="817" spans="2:40">
      <c r="B817" s="2842"/>
      <c r="C817" s="2932"/>
      <c r="D817" s="611">
        <f>E$17</f>
        <v>0</v>
      </c>
      <c r="E817" s="518"/>
      <c r="F817" s="601"/>
      <c r="G817" s="612"/>
      <c r="H817" s="612"/>
      <c r="I817" s="612"/>
      <c r="J817" s="612"/>
      <c r="K817" s="612"/>
      <c r="L817" s="612"/>
      <c r="M817" s="612"/>
      <c r="N817" s="612"/>
      <c r="O817" s="612"/>
      <c r="P817" s="612"/>
      <c r="Q817" s="612"/>
      <c r="R817" s="612"/>
      <c r="S817" s="612"/>
      <c r="T817" s="612"/>
      <c r="U817" s="612"/>
      <c r="V817" s="612"/>
      <c r="W817" s="612"/>
      <c r="X817" s="612"/>
      <c r="Y817" s="612"/>
      <c r="Z817" s="612"/>
      <c r="AA817" s="612"/>
      <c r="AB817" s="612"/>
      <c r="AC817" s="612"/>
      <c r="AD817" s="612"/>
      <c r="AE817" s="612"/>
      <c r="AF817" s="612"/>
      <c r="AG817" s="595"/>
      <c r="AH817" s="596">
        <f t="shared" si="684"/>
        <v>28</v>
      </c>
      <c r="AI817" s="580">
        <f t="shared" si="685"/>
        <v>0</v>
      </c>
      <c r="AJ817" s="598">
        <f t="shared" si="686"/>
        <v>0</v>
      </c>
      <c r="AM817" s="586">
        <f t="shared" si="687"/>
        <v>0</v>
      </c>
      <c r="AN817" s="586">
        <f>+COUNTIF(F817:AG817,"外")</f>
        <v>0</v>
      </c>
    </row>
    <row r="818" spans="2:40" ht="24.75" customHeight="1">
      <c r="B818" s="2842"/>
      <c r="C818" s="2930" t="s">
        <v>953</v>
      </c>
      <c r="D818" s="586" t="s">
        <v>521</v>
      </c>
      <c r="E818" s="608" t="s">
        <v>959</v>
      </c>
      <c r="F818" s="588"/>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90"/>
      <c r="AH818" s="609"/>
      <c r="AI818" s="586"/>
      <c r="AJ818" s="610"/>
    </row>
    <row r="819" spans="2:40">
      <c r="B819" s="2842"/>
      <c r="C819" s="2931"/>
      <c r="D819" s="591" t="str">
        <f>E$18</f>
        <v>●●</v>
      </c>
      <c r="E819" s="592"/>
      <c r="F819" s="593"/>
      <c r="G819" s="594"/>
      <c r="H819" s="594"/>
      <c r="I819" s="594"/>
      <c r="J819" s="594"/>
      <c r="K819" s="594"/>
      <c r="L819" s="594"/>
      <c r="M819" s="594"/>
      <c r="N819" s="594"/>
      <c r="O819" s="594"/>
      <c r="P819" s="594"/>
      <c r="Q819" s="594"/>
      <c r="R819" s="594"/>
      <c r="S819" s="594"/>
      <c r="T819" s="594"/>
      <c r="U819" s="594"/>
      <c r="V819" s="594"/>
      <c r="W819" s="594"/>
      <c r="X819" s="594"/>
      <c r="Y819" s="594"/>
      <c r="Z819" s="594"/>
      <c r="AA819" s="594"/>
      <c r="AB819" s="594"/>
      <c r="AC819" s="594"/>
      <c r="AD819" s="594"/>
      <c r="AE819" s="594"/>
      <c r="AF819" s="594"/>
      <c r="AG819" s="613"/>
      <c r="AH819" s="596">
        <f t="shared" ref="AH819:AH822" si="688">COUNTA(F$116:AG$116)-AI819</f>
        <v>28</v>
      </c>
      <c r="AI819" s="614">
        <f t="shared" ref="AI819:AI822" si="689">AM819+AN819</f>
        <v>0</v>
      </c>
      <c r="AJ819" s="615">
        <f>+COUNTIF(F819:AG819,"休")</f>
        <v>0</v>
      </c>
      <c r="AM819" s="586">
        <f>+COUNTIF(F819:AG819,"－")</f>
        <v>0</v>
      </c>
      <c r="AN819" s="586">
        <f>+COUNTIF(F819:AG819,"外")</f>
        <v>0</v>
      </c>
    </row>
    <row r="820" spans="2:40">
      <c r="B820" s="2842"/>
      <c r="C820" s="2931"/>
      <c r="D820" s="599">
        <f>E$19</f>
        <v>0</v>
      </c>
      <c r="E820" s="600"/>
      <c r="F820" s="601"/>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3"/>
      <c r="AH820" s="596">
        <f t="shared" si="688"/>
        <v>28</v>
      </c>
      <c r="AI820" s="542">
        <f t="shared" si="689"/>
        <v>0</v>
      </c>
      <c r="AJ820" s="604">
        <f t="shared" ref="AJ820:AJ822" si="690">+COUNTIF(F820:AG820,"休")</f>
        <v>0</v>
      </c>
      <c r="AM820" s="586">
        <f t="shared" ref="AM820:AM822" si="691">+COUNTIF(F820:AG820,"－")</f>
        <v>0</v>
      </c>
      <c r="AN820" s="586">
        <f>+COUNTIF(F820:AG820,"外")</f>
        <v>0</v>
      </c>
    </row>
    <row r="821" spans="2:40">
      <c r="B821" s="2842"/>
      <c r="C821" s="2931"/>
      <c r="D821" s="599">
        <f>E$20</f>
        <v>0</v>
      </c>
      <c r="E821" s="600"/>
      <c r="F821" s="601"/>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3"/>
      <c r="AH821" s="596">
        <f t="shared" si="688"/>
        <v>28</v>
      </c>
      <c r="AI821" s="542">
        <f t="shared" si="689"/>
        <v>0</v>
      </c>
      <c r="AJ821" s="604">
        <f t="shared" si="690"/>
        <v>0</v>
      </c>
      <c r="AM821" s="586">
        <f t="shared" si="691"/>
        <v>0</v>
      </c>
      <c r="AN821" s="586">
        <f>+COUNTIF(F821:AG821,"外")</f>
        <v>0</v>
      </c>
    </row>
    <row r="822" spans="2:40">
      <c r="B822" s="2843"/>
      <c r="C822" s="2932"/>
      <c r="D822" s="616">
        <f>E$21</f>
        <v>0</v>
      </c>
      <c r="E822" s="626"/>
      <c r="F822" s="618"/>
      <c r="G822" s="619"/>
      <c r="H822" s="619"/>
      <c r="I822" s="619"/>
      <c r="J822" s="619"/>
      <c r="K822" s="619"/>
      <c r="L822" s="619"/>
      <c r="M822" s="619"/>
      <c r="N822" s="619"/>
      <c r="O822" s="619"/>
      <c r="P822" s="619"/>
      <c r="Q822" s="619"/>
      <c r="R822" s="619"/>
      <c r="S822" s="619"/>
      <c r="T822" s="619"/>
      <c r="U822" s="619"/>
      <c r="V822" s="619"/>
      <c r="W822" s="619"/>
      <c r="X822" s="619"/>
      <c r="Y822" s="619"/>
      <c r="Z822" s="619"/>
      <c r="AA822" s="619"/>
      <c r="AB822" s="619"/>
      <c r="AC822" s="619"/>
      <c r="AD822" s="619"/>
      <c r="AE822" s="619"/>
      <c r="AF822" s="619"/>
      <c r="AG822" s="620"/>
      <c r="AH822" s="621">
        <f t="shared" si="688"/>
        <v>28</v>
      </c>
      <c r="AI822" s="617">
        <f t="shared" si="689"/>
        <v>0</v>
      </c>
      <c r="AJ822" s="622">
        <f t="shared" si="690"/>
        <v>0</v>
      </c>
      <c r="AM822" s="586">
        <f t="shared" si="691"/>
        <v>0</v>
      </c>
      <c r="AN822" s="586">
        <f>+COUNTIF(F822:AG822,"外")</f>
        <v>0</v>
      </c>
    </row>
    <row r="823" spans="2:40">
      <c r="F823" s="533"/>
      <c r="G823" s="533"/>
      <c r="H823" s="533"/>
      <c r="I823" s="533"/>
      <c r="J823" s="533"/>
      <c r="K823" s="533"/>
      <c r="L823" s="533"/>
      <c r="M823" s="533"/>
      <c r="N823" s="533"/>
      <c r="O823" s="533"/>
      <c r="P823" s="533"/>
      <c r="Q823" s="533"/>
      <c r="R823" s="533"/>
      <c r="S823" s="533"/>
      <c r="T823" s="533"/>
      <c r="U823" s="533"/>
      <c r="V823" s="533"/>
      <c r="W823" s="533"/>
      <c r="X823" s="533"/>
      <c r="Y823" s="533"/>
      <c r="Z823" s="533"/>
      <c r="AA823" s="533"/>
      <c r="AB823" s="533"/>
      <c r="AC823" s="533"/>
      <c r="AD823" s="533"/>
      <c r="AE823" s="533"/>
      <c r="AF823" s="533"/>
      <c r="AG823" s="533"/>
    </row>
    <row r="824" spans="2:40" ht="13.5" customHeight="1">
      <c r="B824" s="573"/>
      <c r="C824" s="574"/>
      <c r="D824" s="575"/>
      <c r="E824" s="534" t="s">
        <v>910</v>
      </c>
      <c r="F824" s="535">
        <f>+AG804+1</f>
        <v>45415</v>
      </c>
      <c r="G824" s="536">
        <f>+F824+1</f>
        <v>45416</v>
      </c>
      <c r="H824" s="536">
        <f t="shared" ref="H824:Y824" si="692">+G824+1</f>
        <v>45417</v>
      </c>
      <c r="I824" s="536">
        <f t="shared" si="692"/>
        <v>45418</v>
      </c>
      <c r="J824" s="536">
        <f t="shared" si="692"/>
        <v>45419</v>
      </c>
      <c r="K824" s="536">
        <f t="shared" si="692"/>
        <v>45420</v>
      </c>
      <c r="L824" s="536">
        <f t="shared" si="692"/>
        <v>45421</v>
      </c>
      <c r="M824" s="536">
        <f t="shared" si="692"/>
        <v>45422</v>
      </c>
      <c r="N824" s="536">
        <f t="shared" si="692"/>
        <v>45423</v>
      </c>
      <c r="O824" s="536">
        <f t="shared" si="692"/>
        <v>45424</v>
      </c>
      <c r="P824" s="536">
        <f t="shared" si="692"/>
        <v>45425</v>
      </c>
      <c r="Q824" s="536">
        <f t="shared" si="692"/>
        <v>45426</v>
      </c>
      <c r="R824" s="536">
        <f t="shared" si="692"/>
        <v>45427</v>
      </c>
      <c r="S824" s="536">
        <f t="shared" si="692"/>
        <v>45428</v>
      </c>
      <c r="T824" s="536">
        <f t="shared" si="692"/>
        <v>45429</v>
      </c>
      <c r="U824" s="536">
        <f t="shared" si="692"/>
        <v>45430</v>
      </c>
      <c r="V824" s="536">
        <f t="shared" si="692"/>
        <v>45431</v>
      </c>
      <c r="W824" s="536">
        <f t="shared" si="692"/>
        <v>45432</v>
      </c>
      <c r="X824" s="536">
        <f t="shared" si="692"/>
        <v>45433</v>
      </c>
      <c r="Y824" s="536">
        <f t="shared" si="692"/>
        <v>45434</v>
      </c>
      <c r="Z824" s="536">
        <f>+Y824+1</f>
        <v>45435</v>
      </c>
      <c r="AA824" s="536">
        <f t="shared" ref="AA824:AC824" si="693">+Z824+1</f>
        <v>45436</v>
      </c>
      <c r="AB824" s="536">
        <f t="shared" si="693"/>
        <v>45437</v>
      </c>
      <c r="AC824" s="536">
        <f t="shared" si="693"/>
        <v>45438</v>
      </c>
      <c r="AD824" s="536">
        <f>+AC824+1</f>
        <v>45439</v>
      </c>
      <c r="AE824" s="536">
        <f t="shared" ref="AE824" si="694">+AD824+1</f>
        <v>45440</v>
      </c>
      <c r="AF824" s="536">
        <f>+AE824+1</f>
        <v>45441</v>
      </c>
      <c r="AG824" s="623">
        <f t="shared" ref="AG824" si="695">+AF824+1</f>
        <v>45442</v>
      </c>
      <c r="AH824" s="2915" t="s">
        <v>955</v>
      </c>
      <c r="AI824" s="2918" t="s">
        <v>956</v>
      </c>
      <c r="AJ824" s="2921" t="s">
        <v>931</v>
      </c>
      <c r="AK824" s="2924"/>
      <c r="AM824" s="2925" t="s">
        <v>1016</v>
      </c>
      <c r="AN824" s="2925" t="s">
        <v>958</v>
      </c>
    </row>
    <row r="825" spans="2:40">
      <c r="B825" s="577"/>
      <c r="C825" s="578"/>
      <c r="D825" s="579"/>
      <c r="E825" s="538" t="s">
        <v>911</v>
      </c>
      <c r="F825" s="539" t="str">
        <f>TEXT(WEEKDAY(+F824),"aaa")</f>
        <v>金</v>
      </c>
      <c r="G825" s="540" t="str">
        <f t="shared" ref="G825:AG825" si="696">TEXT(WEEKDAY(+G824),"aaa")</f>
        <v>土</v>
      </c>
      <c r="H825" s="540" t="str">
        <f t="shared" si="696"/>
        <v>日</v>
      </c>
      <c r="I825" s="540" t="str">
        <f t="shared" si="696"/>
        <v>月</v>
      </c>
      <c r="J825" s="540" t="str">
        <f t="shared" si="696"/>
        <v>火</v>
      </c>
      <c r="K825" s="540" t="str">
        <f t="shared" si="696"/>
        <v>水</v>
      </c>
      <c r="L825" s="540" t="str">
        <f t="shared" si="696"/>
        <v>木</v>
      </c>
      <c r="M825" s="540" t="str">
        <f t="shared" si="696"/>
        <v>金</v>
      </c>
      <c r="N825" s="540" t="str">
        <f t="shared" si="696"/>
        <v>土</v>
      </c>
      <c r="O825" s="540" t="str">
        <f t="shared" si="696"/>
        <v>日</v>
      </c>
      <c r="P825" s="540" t="str">
        <f t="shared" si="696"/>
        <v>月</v>
      </c>
      <c r="Q825" s="540" t="str">
        <f t="shared" si="696"/>
        <v>火</v>
      </c>
      <c r="R825" s="540" t="str">
        <f t="shared" si="696"/>
        <v>水</v>
      </c>
      <c r="S825" s="540" t="str">
        <f t="shared" si="696"/>
        <v>木</v>
      </c>
      <c r="T825" s="540" t="str">
        <f t="shared" si="696"/>
        <v>金</v>
      </c>
      <c r="U825" s="540" t="str">
        <f t="shared" si="696"/>
        <v>土</v>
      </c>
      <c r="V825" s="540" t="str">
        <f t="shared" si="696"/>
        <v>日</v>
      </c>
      <c r="W825" s="540" t="str">
        <f t="shared" si="696"/>
        <v>月</v>
      </c>
      <c r="X825" s="540" t="str">
        <f t="shared" si="696"/>
        <v>火</v>
      </c>
      <c r="Y825" s="540" t="str">
        <f t="shared" si="696"/>
        <v>水</v>
      </c>
      <c r="Z825" s="540" t="str">
        <f t="shared" si="696"/>
        <v>木</v>
      </c>
      <c r="AA825" s="540" t="str">
        <f t="shared" si="696"/>
        <v>金</v>
      </c>
      <c r="AB825" s="540" t="str">
        <f t="shared" si="696"/>
        <v>土</v>
      </c>
      <c r="AC825" s="540" t="str">
        <f t="shared" si="696"/>
        <v>日</v>
      </c>
      <c r="AD825" s="540" t="str">
        <f t="shared" si="696"/>
        <v>月</v>
      </c>
      <c r="AE825" s="540" t="str">
        <f t="shared" si="696"/>
        <v>火</v>
      </c>
      <c r="AF825" s="540" t="str">
        <f t="shared" si="696"/>
        <v>水</v>
      </c>
      <c r="AG825" s="625" t="str">
        <f t="shared" si="696"/>
        <v>木</v>
      </c>
      <c r="AH825" s="2916"/>
      <c r="AI825" s="2919"/>
      <c r="AJ825" s="2922"/>
      <c r="AK825" s="2924"/>
      <c r="AM825" s="2925"/>
      <c r="AN825" s="2925"/>
    </row>
    <row r="826" spans="2:40" ht="24.75" customHeight="1">
      <c r="B826" s="584" t="s">
        <v>929</v>
      </c>
      <c r="C826" s="585" t="s">
        <v>930</v>
      </c>
      <c r="D826" s="586" t="s">
        <v>521</v>
      </c>
      <c r="E826" s="608" t="s">
        <v>959</v>
      </c>
      <c r="F826" s="588"/>
      <c r="G826" s="589"/>
      <c r="H826" s="589"/>
      <c r="I826" s="589"/>
      <c r="J826" s="589"/>
      <c r="K826" s="589"/>
      <c r="L826" s="589"/>
      <c r="M826" s="589"/>
      <c r="N826" s="589"/>
      <c r="O826" s="589"/>
      <c r="P826" s="589"/>
      <c r="Q826" s="589"/>
      <c r="R826" s="589"/>
      <c r="S826" s="589"/>
      <c r="T826" s="589"/>
      <c r="U826" s="589"/>
      <c r="V826" s="589"/>
      <c r="W826" s="589"/>
      <c r="X826" s="589"/>
      <c r="Y826" s="589"/>
      <c r="Z826" s="589"/>
      <c r="AA826" s="589"/>
      <c r="AB826" s="589"/>
      <c r="AC826" s="589"/>
      <c r="AD826" s="589"/>
      <c r="AE826" s="589"/>
      <c r="AF826" s="589"/>
      <c r="AG826" s="590"/>
      <c r="AH826" s="2917"/>
      <c r="AI826" s="2920"/>
      <c r="AJ826" s="2923"/>
      <c r="AK826" s="2924"/>
    </row>
    <row r="827" spans="2:40" ht="13.5" customHeight="1">
      <c r="B827" s="2841" t="s">
        <v>938</v>
      </c>
      <c r="C827" s="2930" t="s">
        <v>939</v>
      </c>
      <c r="D827" s="591" t="str">
        <f>E$8</f>
        <v>〇〇</v>
      </c>
      <c r="E827" s="592"/>
      <c r="F827" s="593"/>
      <c r="G827" s="594"/>
      <c r="H827" s="594"/>
      <c r="I827" s="594"/>
      <c r="J827" s="594"/>
      <c r="K827" s="594"/>
      <c r="L827" s="594"/>
      <c r="M827" s="594"/>
      <c r="N827" s="594"/>
      <c r="O827" s="594"/>
      <c r="P827" s="594"/>
      <c r="Q827" s="594"/>
      <c r="R827" s="594"/>
      <c r="S827" s="594"/>
      <c r="T827" s="594"/>
      <c r="U827" s="594"/>
      <c r="V827" s="594"/>
      <c r="W827" s="594"/>
      <c r="X827" s="594"/>
      <c r="Y827" s="594"/>
      <c r="Z827" s="594"/>
      <c r="AA827" s="594"/>
      <c r="AB827" s="594"/>
      <c r="AC827" s="594"/>
      <c r="AD827" s="594"/>
      <c r="AE827" s="594"/>
      <c r="AF827" s="594"/>
      <c r="AG827" s="595"/>
      <c r="AH827" s="596">
        <f>COUNTA(F$136:AG$136)-AI827</f>
        <v>28</v>
      </c>
      <c r="AI827" s="597">
        <f>AM827+AN827</f>
        <v>0</v>
      </c>
      <c r="AJ827" s="598">
        <f>+COUNTIF(F827:AG827,"休")</f>
        <v>0</v>
      </c>
      <c r="AM827" s="586">
        <f>+COUNTIF(F827:AG827,"－")</f>
        <v>0</v>
      </c>
      <c r="AN827" s="586">
        <f t="shared" ref="AN827:AN832" si="697">+COUNTIF(F827:AG827,"外")</f>
        <v>0</v>
      </c>
    </row>
    <row r="828" spans="2:40" ht="13.5" customHeight="1">
      <c r="B828" s="2842"/>
      <c r="C828" s="2931"/>
      <c r="D828" s="599" t="str">
        <f>E$9</f>
        <v>●●</v>
      </c>
      <c r="E828" s="600"/>
      <c r="F828" s="601"/>
      <c r="G828" s="602"/>
      <c r="H828" s="602"/>
      <c r="I828" s="602"/>
      <c r="J828" s="602"/>
      <c r="K828" s="602"/>
      <c r="L828" s="602"/>
      <c r="M828" s="602"/>
      <c r="N828" s="602"/>
      <c r="O828" s="602"/>
      <c r="P828" s="602"/>
      <c r="Q828" s="602"/>
      <c r="R828" s="602"/>
      <c r="S828" s="602"/>
      <c r="T828" s="602"/>
      <c r="U828" s="602"/>
      <c r="V828" s="602"/>
      <c r="W828" s="602"/>
      <c r="X828" s="602"/>
      <c r="Y828" s="602"/>
      <c r="Z828" s="602"/>
      <c r="AA828" s="602"/>
      <c r="AB828" s="602"/>
      <c r="AC828" s="602"/>
      <c r="AD828" s="602"/>
      <c r="AE828" s="602"/>
      <c r="AF828" s="602"/>
      <c r="AG828" s="603"/>
      <c r="AH828" s="596">
        <f t="shared" ref="AH828:AH832" si="698">COUNTA(F$136:AG$136)-AI828</f>
        <v>28</v>
      </c>
      <c r="AI828" s="542">
        <f t="shared" ref="AI828" si="699">AM828+AN828</f>
        <v>0</v>
      </c>
      <c r="AJ828" s="604">
        <f t="shared" ref="AJ828:AJ831" si="700">+COUNTIF(F828:AG828,"休")</f>
        <v>0</v>
      </c>
      <c r="AM828" s="586">
        <f t="shared" ref="AM828:AM831" si="701">+COUNTIF(F828:AG828,"－")</f>
        <v>0</v>
      </c>
      <c r="AN828" s="586">
        <f t="shared" si="697"/>
        <v>0</v>
      </c>
    </row>
    <row r="829" spans="2:40">
      <c r="B829" s="2842"/>
      <c r="C829" s="2931"/>
      <c r="D829" s="599" t="str">
        <f>E$10</f>
        <v>△△</v>
      </c>
      <c r="E829" s="600"/>
      <c r="F829" s="601"/>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3"/>
      <c r="AH829" s="596">
        <f t="shared" si="698"/>
        <v>28</v>
      </c>
      <c r="AI829" s="542">
        <f>AM829+AN829</f>
        <v>0</v>
      </c>
      <c r="AJ829" s="604">
        <f t="shared" si="700"/>
        <v>0</v>
      </c>
      <c r="AM829" s="586">
        <f t="shared" si="701"/>
        <v>0</v>
      </c>
      <c r="AN829" s="586">
        <f t="shared" si="697"/>
        <v>0</v>
      </c>
    </row>
    <row r="830" spans="2:40">
      <c r="B830" s="2842"/>
      <c r="C830" s="2931"/>
      <c r="D830" s="599" t="str">
        <f>E$11</f>
        <v>■■</v>
      </c>
      <c r="E830" s="600"/>
      <c r="F830" s="601"/>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3"/>
      <c r="AH830" s="596">
        <f t="shared" si="698"/>
        <v>28</v>
      </c>
      <c r="AI830" s="542">
        <f t="shared" ref="AI830:AI832" si="702">AM830+AN830</f>
        <v>0</v>
      </c>
      <c r="AJ830" s="604">
        <f t="shared" si="700"/>
        <v>0</v>
      </c>
      <c r="AM830" s="586">
        <f t="shared" si="701"/>
        <v>0</v>
      </c>
      <c r="AN830" s="586">
        <f t="shared" si="697"/>
        <v>0</v>
      </c>
    </row>
    <row r="831" spans="2:40">
      <c r="B831" s="2842"/>
      <c r="C831" s="2931"/>
      <c r="D831" s="599" t="str">
        <f>E$12</f>
        <v>★★</v>
      </c>
      <c r="E831" s="600"/>
      <c r="F831" s="601"/>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3"/>
      <c r="AH831" s="596">
        <f t="shared" si="698"/>
        <v>28</v>
      </c>
      <c r="AI831" s="542">
        <f t="shared" si="702"/>
        <v>0</v>
      </c>
      <c r="AJ831" s="604">
        <f t="shared" si="700"/>
        <v>0</v>
      </c>
      <c r="AM831" s="586">
        <f t="shared" si="701"/>
        <v>0</v>
      </c>
      <c r="AN831" s="586">
        <f t="shared" si="697"/>
        <v>0</v>
      </c>
    </row>
    <row r="832" spans="2:40">
      <c r="B832" s="2843"/>
      <c r="C832" s="2932"/>
      <c r="D832" s="611"/>
      <c r="E832" s="518"/>
      <c r="F832" s="605"/>
      <c r="G832" s="606"/>
      <c r="H832" s="606"/>
      <c r="I832" s="606"/>
      <c r="J832" s="606"/>
      <c r="K832" s="606"/>
      <c r="L832" s="606"/>
      <c r="M832" s="606"/>
      <c r="N832" s="606"/>
      <c r="O832" s="606"/>
      <c r="P832" s="606"/>
      <c r="Q832" s="606"/>
      <c r="R832" s="606"/>
      <c r="S832" s="606"/>
      <c r="T832" s="606"/>
      <c r="U832" s="606"/>
      <c r="V832" s="606"/>
      <c r="W832" s="606"/>
      <c r="X832" s="606"/>
      <c r="Y832" s="606"/>
      <c r="Z832" s="606"/>
      <c r="AA832" s="606"/>
      <c r="AB832" s="606"/>
      <c r="AC832" s="606"/>
      <c r="AD832" s="606"/>
      <c r="AE832" s="606"/>
      <c r="AF832" s="606"/>
      <c r="AG832" s="607"/>
      <c r="AH832" s="596">
        <f t="shared" si="698"/>
        <v>28</v>
      </c>
      <c r="AI832" s="597">
        <f t="shared" si="702"/>
        <v>0</v>
      </c>
      <c r="AJ832" s="598">
        <f>+COUNTIF(F832:AG832,"休")</f>
        <v>0</v>
      </c>
      <c r="AM832" s="586">
        <f>+COUNTIF(F832:AG832,"－")</f>
        <v>0</v>
      </c>
      <c r="AN832" s="586">
        <f t="shared" si="697"/>
        <v>0</v>
      </c>
    </row>
    <row r="833" spans="2:40" ht="24.75" customHeight="1">
      <c r="B833" s="2841" t="s">
        <v>949</v>
      </c>
      <c r="C833" s="2930" t="s">
        <v>950</v>
      </c>
      <c r="D833" s="586" t="s">
        <v>521</v>
      </c>
      <c r="E833" s="608" t="s">
        <v>959</v>
      </c>
      <c r="F833" s="588"/>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90"/>
      <c r="AH833" s="609"/>
      <c r="AI833" s="586"/>
      <c r="AJ833" s="610"/>
    </row>
    <row r="834" spans="2:40" ht="13.5" customHeight="1">
      <c r="B834" s="2842"/>
      <c r="C834" s="2931"/>
      <c r="D834" s="611" t="str">
        <f>E$14</f>
        <v>〇〇</v>
      </c>
      <c r="E834" s="518"/>
      <c r="F834" s="593"/>
      <c r="G834" s="594"/>
      <c r="H834" s="594"/>
      <c r="I834" s="594"/>
      <c r="J834" s="594"/>
      <c r="K834" s="594"/>
      <c r="L834" s="594"/>
      <c r="M834" s="594"/>
      <c r="N834" s="594"/>
      <c r="O834" s="594"/>
      <c r="P834" s="594"/>
      <c r="Q834" s="594"/>
      <c r="R834" s="594"/>
      <c r="S834" s="594"/>
      <c r="T834" s="594"/>
      <c r="U834" s="594"/>
      <c r="V834" s="594"/>
      <c r="W834" s="594"/>
      <c r="X834" s="594"/>
      <c r="Y834" s="594"/>
      <c r="Z834" s="594"/>
      <c r="AA834" s="594"/>
      <c r="AB834" s="594"/>
      <c r="AC834" s="594"/>
      <c r="AD834" s="594"/>
      <c r="AE834" s="594"/>
      <c r="AF834" s="594"/>
      <c r="AG834" s="595"/>
      <c r="AH834" s="596">
        <f t="shared" ref="AH834" si="703">COUNTA(F$136:AG$136)-AI834</f>
        <v>28</v>
      </c>
      <c r="AI834" s="597">
        <f t="shared" ref="AI834:AI837" si="704">AM834+AN834</f>
        <v>0</v>
      </c>
      <c r="AJ834" s="598">
        <f>+COUNTIF(F834:AG834,"休")</f>
        <v>0</v>
      </c>
      <c r="AM834" s="586">
        <f>+COUNTIF(F834:AG834,"－")</f>
        <v>0</v>
      </c>
      <c r="AN834" s="586">
        <f>+COUNTIF(F834:AG834,"外")</f>
        <v>0</v>
      </c>
    </row>
    <row r="835" spans="2:40">
      <c r="B835" s="2842"/>
      <c r="C835" s="2931"/>
      <c r="D835" s="599" t="str">
        <f>E$15</f>
        <v>●●</v>
      </c>
      <c r="E835" s="600"/>
      <c r="F835" s="601"/>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3"/>
      <c r="AH835" s="596">
        <f>COUNTA(F$136:AG$136)-AI835</f>
        <v>28</v>
      </c>
      <c r="AI835" s="542">
        <f t="shared" si="704"/>
        <v>0</v>
      </c>
      <c r="AJ835" s="604">
        <f t="shared" ref="AJ835:AJ837" si="705">+COUNTIF(F835:AG835,"休")</f>
        <v>0</v>
      </c>
      <c r="AM835" s="586">
        <f t="shared" ref="AM835:AM837" si="706">+COUNTIF(F835:AG835,"－")</f>
        <v>0</v>
      </c>
      <c r="AN835" s="586">
        <f>+COUNTIF(F835:AG835,"外")</f>
        <v>0</v>
      </c>
    </row>
    <row r="836" spans="2:40">
      <c r="B836" s="2842"/>
      <c r="C836" s="2931"/>
      <c r="D836" s="599">
        <f>E$16</f>
        <v>0</v>
      </c>
      <c r="E836" s="600"/>
      <c r="F836" s="601"/>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3"/>
      <c r="AH836" s="596">
        <f t="shared" ref="AH836:AH837" si="707">COUNTA(F$136:AG$136)-AI836</f>
        <v>28</v>
      </c>
      <c r="AI836" s="542">
        <f t="shared" si="704"/>
        <v>0</v>
      </c>
      <c r="AJ836" s="604">
        <f t="shared" si="705"/>
        <v>0</v>
      </c>
      <c r="AM836" s="586">
        <f t="shared" si="706"/>
        <v>0</v>
      </c>
      <c r="AN836" s="586">
        <f>+COUNTIF(F836:AG836,"外")</f>
        <v>0</v>
      </c>
    </row>
    <row r="837" spans="2:40">
      <c r="B837" s="2842"/>
      <c r="C837" s="2932"/>
      <c r="D837" s="611">
        <f>E$17</f>
        <v>0</v>
      </c>
      <c r="E837" s="518"/>
      <c r="F837" s="601"/>
      <c r="G837" s="612"/>
      <c r="H837" s="612"/>
      <c r="I837" s="612"/>
      <c r="J837" s="612"/>
      <c r="K837" s="612"/>
      <c r="L837" s="612"/>
      <c r="M837" s="612"/>
      <c r="N837" s="612"/>
      <c r="O837" s="612"/>
      <c r="P837" s="612"/>
      <c r="Q837" s="612"/>
      <c r="R837" s="612"/>
      <c r="S837" s="612"/>
      <c r="T837" s="612"/>
      <c r="U837" s="612"/>
      <c r="V837" s="612"/>
      <c r="W837" s="612"/>
      <c r="X837" s="612"/>
      <c r="Y837" s="612"/>
      <c r="Z837" s="612"/>
      <c r="AA837" s="612"/>
      <c r="AB837" s="612"/>
      <c r="AC837" s="612"/>
      <c r="AD837" s="612"/>
      <c r="AE837" s="612"/>
      <c r="AF837" s="612"/>
      <c r="AG837" s="595"/>
      <c r="AH837" s="596">
        <f t="shared" si="707"/>
        <v>28</v>
      </c>
      <c r="AI837" s="580">
        <f t="shared" si="704"/>
        <v>0</v>
      </c>
      <c r="AJ837" s="598">
        <f t="shared" si="705"/>
        <v>0</v>
      </c>
      <c r="AM837" s="586">
        <f t="shared" si="706"/>
        <v>0</v>
      </c>
      <c r="AN837" s="586">
        <f>+COUNTIF(F837:AG837,"外")</f>
        <v>0</v>
      </c>
    </row>
    <row r="838" spans="2:40" ht="24.75" customHeight="1">
      <c r="B838" s="2842"/>
      <c r="C838" s="2930" t="s">
        <v>953</v>
      </c>
      <c r="D838" s="586" t="s">
        <v>521</v>
      </c>
      <c r="E838" s="608" t="s">
        <v>959</v>
      </c>
      <c r="F838" s="588"/>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90"/>
      <c r="AH838" s="609"/>
      <c r="AI838" s="586"/>
      <c r="AJ838" s="610"/>
    </row>
    <row r="839" spans="2:40">
      <c r="B839" s="2842"/>
      <c r="C839" s="2931"/>
      <c r="D839" s="591" t="str">
        <f>E$18</f>
        <v>●●</v>
      </c>
      <c r="E839" s="592"/>
      <c r="F839" s="593"/>
      <c r="G839" s="594"/>
      <c r="H839" s="594"/>
      <c r="I839" s="594"/>
      <c r="J839" s="594"/>
      <c r="K839" s="594"/>
      <c r="L839" s="594"/>
      <c r="M839" s="594"/>
      <c r="N839" s="594"/>
      <c r="O839" s="594"/>
      <c r="P839" s="594"/>
      <c r="Q839" s="594"/>
      <c r="R839" s="594"/>
      <c r="S839" s="594"/>
      <c r="T839" s="594"/>
      <c r="U839" s="594"/>
      <c r="V839" s="594"/>
      <c r="W839" s="594"/>
      <c r="X839" s="594"/>
      <c r="Y839" s="594"/>
      <c r="Z839" s="594"/>
      <c r="AA839" s="594"/>
      <c r="AB839" s="594"/>
      <c r="AC839" s="594"/>
      <c r="AD839" s="594"/>
      <c r="AE839" s="594"/>
      <c r="AF839" s="594"/>
      <c r="AG839" s="613"/>
      <c r="AH839" s="596">
        <f t="shared" ref="AH839:AH842" si="708">COUNTA(F$136:AG$136)-AI839</f>
        <v>28</v>
      </c>
      <c r="AI839" s="614">
        <f t="shared" ref="AI839:AI842" si="709">AM839+AN839</f>
        <v>0</v>
      </c>
      <c r="AJ839" s="615">
        <f>+COUNTIF(F839:AG839,"休")</f>
        <v>0</v>
      </c>
      <c r="AM839" s="586">
        <f>+COUNTIF(F839:AG839,"－")</f>
        <v>0</v>
      </c>
      <c r="AN839" s="586">
        <f>+COUNTIF(F839:AG839,"外")</f>
        <v>0</v>
      </c>
    </row>
    <row r="840" spans="2:40">
      <c r="B840" s="2842"/>
      <c r="C840" s="2931"/>
      <c r="D840" s="599">
        <f>E$19</f>
        <v>0</v>
      </c>
      <c r="E840" s="600"/>
      <c r="F840" s="601"/>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3"/>
      <c r="AH840" s="596">
        <f t="shared" si="708"/>
        <v>28</v>
      </c>
      <c r="AI840" s="542">
        <f t="shared" si="709"/>
        <v>0</v>
      </c>
      <c r="AJ840" s="604">
        <f t="shared" ref="AJ840:AJ842" si="710">+COUNTIF(F840:AG840,"休")</f>
        <v>0</v>
      </c>
      <c r="AM840" s="586">
        <f t="shared" ref="AM840:AM842" si="711">+COUNTIF(F840:AG840,"－")</f>
        <v>0</v>
      </c>
      <c r="AN840" s="586">
        <f>+COUNTIF(F840:AG840,"外")</f>
        <v>0</v>
      </c>
    </row>
    <row r="841" spans="2:40">
      <c r="B841" s="2842"/>
      <c r="C841" s="2931"/>
      <c r="D841" s="599">
        <f>E$20</f>
        <v>0</v>
      </c>
      <c r="E841" s="600"/>
      <c r="F841" s="601"/>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3"/>
      <c r="AH841" s="596">
        <f t="shared" si="708"/>
        <v>28</v>
      </c>
      <c r="AI841" s="542">
        <f t="shared" si="709"/>
        <v>0</v>
      </c>
      <c r="AJ841" s="604">
        <f t="shared" si="710"/>
        <v>0</v>
      </c>
      <c r="AM841" s="586">
        <f t="shared" si="711"/>
        <v>0</v>
      </c>
      <c r="AN841" s="586">
        <f>+COUNTIF(F841:AG841,"外")</f>
        <v>0</v>
      </c>
    </row>
    <row r="842" spans="2:40">
      <c r="B842" s="2843"/>
      <c r="C842" s="2932"/>
      <c r="D842" s="616">
        <f>E$21</f>
        <v>0</v>
      </c>
      <c r="E842" s="626"/>
      <c r="F842" s="618"/>
      <c r="G842" s="619"/>
      <c r="H842" s="619"/>
      <c r="I842" s="619"/>
      <c r="J842" s="619"/>
      <c r="K842" s="619"/>
      <c r="L842" s="619"/>
      <c r="M842" s="619"/>
      <c r="N842" s="619"/>
      <c r="O842" s="619"/>
      <c r="P842" s="619"/>
      <c r="Q842" s="619"/>
      <c r="R842" s="619"/>
      <c r="S842" s="619"/>
      <c r="T842" s="619"/>
      <c r="U842" s="619"/>
      <c r="V842" s="619"/>
      <c r="W842" s="619"/>
      <c r="X842" s="619"/>
      <c r="Y842" s="619"/>
      <c r="Z842" s="619"/>
      <c r="AA842" s="619"/>
      <c r="AB842" s="619"/>
      <c r="AC842" s="619"/>
      <c r="AD842" s="619"/>
      <c r="AE842" s="619"/>
      <c r="AF842" s="619"/>
      <c r="AG842" s="620"/>
      <c r="AH842" s="621">
        <f t="shared" si="708"/>
        <v>28</v>
      </c>
      <c r="AI842" s="617">
        <f t="shared" si="709"/>
        <v>0</v>
      </c>
      <c r="AJ842" s="622">
        <f t="shared" si="710"/>
        <v>0</v>
      </c>
      <c r="AM842" s="586">
        <f t="shared" si="711"/>
        <v>0</v>
      </c>
      <c r="AN842" s="586">
        <f>+COUNTIF(F842:AG842,"外")</f>
        <v>0</v>
      </c>
    </row>
    <row r="843" spans="2:40">
      <c r="F843" s="533"/>
      <c r="G843" s="533"/>
      <c r="H843" s="533"/>
      <c r="I843" s="533"/>
      <c r="J843" s="533"/>
      <c r="K843" s="533"/>
      <c r="L843" s="533"/>
      <c r="M843" s="533"/>
      <c r="N843" s="533"/>
      <c r="O843" s="533"/>
      <c r="P843" s="533"/>
      <c r="Q843" s="533"/>
      <c r="R843" s="533"/>
      <c r="S843" s="533"/>
      <c r="T843" s="533"/>
      <c r="U843" s="533"/>
      <c r="V843" s="533"/>
      <c r="W843" s="533"/>
      <c r="X843" s="533"/>
      <c r="Y843" s="533"/>
      <c r="Z843" s="533"/>
      <c r="AA843" s="533"/>
      <c r="AB843" s="533"/>
      <c r="AC843" s="533"/>
      <c r="AD843" s="533"/>
      <c r="AE843" s="533"/>
      <c r="AF843" s="533"/>
      <c r="AG843" s="533"/>
    </row>
    <row r="844" spans="2:40" ht="13.5" customHeight="1">
      <c r="B844" s="573"/>
      <c r="C844" s="574"/>
      <c r="D844" s="575"/>
      <c r="E844" s="519" t="s">
        <v>910</v>
      </c>
      <c r="F844" s="520">
        <f>+AG824+1</f>
        <v>45443</v>
      </c>
      <c r="G844" s="521">
        <f>+F844+1</f>
        <v>45444</v>
      </c>
      <c r="H844" s="521">
        <f t="shared" ref="H844:Y844" si="712">+G844+1</f>
        <v>45445</v>
      </c>
      <c r="I844" s="521">
        <f t="shared" si="712"/>
        <v>45446</v>
      </c>
      <c r="J844" s="521">
        <f t="shared" si="712"/>
        <v>45447</v>
      </c>
      <c r="K844" s="521">
        <f t="shared" si="712"/>
        <v>45448</v>
      </c>
      <c r="L844" s="521">
        <f t="shared" si="712"/>
        <v>45449</v>
      </c>
      <c r="M844" s="521">
        <f t="shared" si="712"/>
        <v>45450</v>
      </c>
      <c r="N844" s="521">
        <f t="shared" si="712"/>
        <v>45451</v>
      </c>
      <c r="O844" s="521">
        <f t="shared" si="712"/>
        <v>45452</v>
      </c>
      <c r="P844" s="521">
        <f t="shared" si="712"/>
        <v>45453</v>
      </c>
      <c r="Q844" s="521">
        <f t="shared" si="712"/>
        <v>45454</v>
      </c>
      <c r="R844" s="521">
        <f t="shared" si="712"/>
        <v>45455</v>
      </c>
      <c r="S844" s="521">
        <f t="shared" si="712"/>
        <v>45456</v>
      </c>
      <c r="T844" s="521">
        <f t="shared" si="712"/>
        <v>45457</v>
      </c>
      <c r="U844" s="521">
        <f t="shared" si="712"/>
        <v>45458</v>
      </c>
      <c r="V844" s="521">
        <f t="shared" si="712"/>
        <v>45459</v>
      </c>
      <c r="W844" s="521">
        <f t="shared" si="712"/>
        <v>45460</v>
      </c>
      <c r="X844" s="521">
        <f t="shared" si="712"/>
        <v>45461</v>
      </c>
      <c r="Y844" s="521">
        <f t="shared" si="712"/>
        <v>45462</v>
      </c>
      <c r="Z844" s="521">
        <f>+Y844+1</f>
        <v>45463</v>
      </c>
      <c r="AA844" s="521">
        <f t="shared" ref="AA844:AC844" si="713">+Z844+1</f>
        <v>45464</v>
      </c>
      <c r="AB844" s="521">
        <f t="shared" si="713"/>
        <v>45465</v>
      </c>
      <c r="AC844" s="521">
        <f t="shared" si="713"/>
        <v>45466</v>
      </c>
      <c r="AD844" s="521">
        <f>+AC844+1</f>
        <v>45467</v>
      </c>
      <c r="AE844" s="521">
        <f t="shared" ref="AE844:AG844" si="714">+AD844+1</f>
        <v>45468</v>
      </c>
      <c r="AF844" s="521">
        <f t="shared" si="714"/>
        <v>45469</v>
      </c>
      <c r="AG844" s="623">
        <f t="shared" si="714"/>
        <v>45470</v>
      </c>
      <c r="AH844" s="2915" t="s">
        <v>955</v>
      </c>
      <c r="AI844" s="2918" t="s">
        <v>956</v>
      </c>
      <c r="AJ844" s="2921" t="s">
        <v>931</v>
      </c>
      <c r="AK844" s="2924"/>
      <c r="AM844" s="2925" t="s">
        <v>1007</v>
      </c>
      <c r="AN844" s="2925" t="s">
        <v>958</v>
      </c>
    </row>
    <row r="845" spans="2:40">
      <c r="B845" s="577"/>
      <c r="C845" s="578"/>
      <c r="D845" s="579"/>
      <c r="E845" s="542" t="s">
        <v>911</v>
      </c>
      <c r="F845" s="543" t="str">
        <f>TEXT(WEEKDAY(+F844),"aaa")</f>
        <v>金</v>
      </c>
      <c r="G845" s="544" t="str">
        <f t="shared" ref="G845:AG845" si="715">TEXT(WEEKDAY(+G844),"aaa")</f>
        <v>土</v>
      </c>
      <c r="H845" s="544" t="str">
        <f t="shared" si="715"/>
        <v>日</v>
      </c>
      <c r="I845" s="544" t="str">
        <f t="shared" si="715"/>
        <v>月</v>
      </c>
      <c r="J845" s="544" t="str">
        <f t="shared" si="715"/>
        <v>火</v>
      </c>
      <c r="K845" s="544" t="str">
        <f t="shared" si="715"/>
        <v>水</v>
      </c>
      <c r="L845" s="544" t="str">
        <f t="shared" si="715"/>
        <v>木</v>
      </c>
      <c r="M845" s="544" t="str">
        <f t="shared" si="715"/>
        <v>金</v>
      </c>
      <c r="N845" s="544" t="str">
        <f t="shared" si="715"/>
        <v>土</v>
      </c>
      <c r="O845" s="544" t="str">
        <f t="shared" si="715"/>
        <v>日</v>
      </c>
      <c r="P845" s="544" t="str">
        <f t="shared" si="715"/>
        <v>月</v>
      </c>
      <c r="Q845" s="544" t="str">
        <f t="shared" si="715"/>
        <v>火</v>
      </c>
      <c r="R845" s="544" t="str">
        <f t="shared" si="715"/>
        <v>水</v>
      </c>
      <c r="S845" s="544" t="str">
        <f t="shared" si="715"/>
        <v>木</v>
      </c>
      <c r="T845" s="544" t="str">
        <f t="shared" si="715"/>
        <v>金</v>
      </c>
      <c r="U845" s="544" t="str">
        <f t="shared" si="715"/>
        <v>土</v>
      </c>
      <c r="V845" s="544" t="str">
        <f t="shared" si="715"/>
        <v>日</v>
      </c>
      <c r="W845" s="544" t="str">
        <f t="shared" si="715"/>
        <v>月</v>
      </c>
      <c r="X845" s="544" t="str">
        <f t="shared" si="715"/>
        <v>火</v>
      </c>
      <c r="Y845" s="544" t="str">
        <f t="shared" si="715"/>
        <v>水</v>
      </c>
      <c r="Z845" s="544" t="str">
        <f t="shared" si="715"/>
        <v>木</v>
      </c>
      <c r="AA845" s="544" t="str">
        <f t="shared" si="715"/>
        <v>金</v>
      </c>
      <c r="AB845" s="544" t="str">
        <f t="shared" si="715"/>
        <v>土</v>
      </c>
      <c r="AC845" s="544" t="str">
        <f t="shared" si="715"/>
        <v>日</v>
      </c>
      <c r="AD845" s="544" t="str">
        <f t="shared" si="715"/>
        <v>月</v>
      </c>
      <c r="AE845" s="544" t="str">
        <f t="shared" si="715"/>
        <v>火</v>
      </c>
      <c r="AF845" s="544" t="str">
        <f t="shared" si="715"/>
        <v>水</v>
      </c>
      <c r="AG845" s="544" t="str">
        <f t="shared" si="715"/>
        <v>木</v>
      </c>
      <c r="AH845" s="2916"/>
      <c r="AI845" s="2919"/>
      <c r="AJ845" s="2922"/>
      <c r="AK845" s="2924"/>
      <c r="AM845" s="2925"/>
      <c r="AN845" s="2925"/>
    </row>
    <row r="846" spans="2:40" ht="24.75" customHeight="1">
      <c r="B846" s="584" t="s">
        <v>929</v>
      </c>
      <c r="C846" s="585" t="s">
        <v>930</v>
      </c>
      <c r="D846" s="586" t="s">
        <v>521</v>
      </c>
      <c r="E846" s="608" t="s">
        <v>959</v>
      </c>
      <c r="F846" s="588"/>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90"/>
      <c r="AH846" s="2917"/>
      <c r="AI846" s="2920"/>
      <c r="AJ846" s="2923"/>
      <c r="AK846" s="2924"/>
    </row>
    <row r="847" spans="2:40" ht="13.5" customHeight="1">
      <c r="B847" s="2841" t="s">
        <v>938</v>
      </c>
      <c r="C847" s="2930" t="s">
        <v>939</v>
      </c>
      <c r="D847" s="591" t="str">
        <f>E$8</f>
        <v>〇〇</v>
      </c>
      <c r="E847" s="592"/>
      <c r="F847" s="593"/>
      <c r="G847" s="594"/>
      <c r="H847" s="594"/>
      <c r="I847" s="594"/>
      <c r="J847" s="594"/>
      <c r="K847" s="594"/>
      <c r="L847" s="594"/>
      <c r="M847" s="594"/>
      <c r="N847" s="594"/>
      <c r="O847" s="594"/>
      <c r="P847" s="594"/>
      <c r="Q847" s="594"/>
      <c r="R847" s="594"/>
      <c r="S847" s="594"/>
      <c r="T847" s="594"/>
      <c r="U847" s="594"/>
      <c r="V847" s="594"/>
      <c r="W847" s="594"/>
      <c r="X847" s="594"/>
      <c r="Y847" s="594"/>
      <c r="Z847" s="594"/>
      <c r="AA847" s="594"/>
      <c r="AB847" s="594"/>
      <c r="AC847" s="594"/>
      <c r="AD847" s="594"/>
      <c r="AE847" s="594"/>
      <c r="AF847" s="594"/>
      <c r="AG847" s="595"/>
      <c r="AH847" s="596">
        <f>COUNTA(F$156:AG$156)-AI847</f>
        <v>28</v>
      </c>
      <c r="AI847" s="597">
        <f>AM847+AN847</f>
        <v>0</v>
      </c>
      <c r="AJ847" s="598">
        <f>+COUNTIF(F847:AG847,"休")</f>
        <v>0</v>
      </c>
      <c r="AM847" s="586">
        <f>+COUNTIF(F847:AG847,"－")</f>
        <v>0</v>
      </c>
      <c r="AN847" s="586">
        <f t="shared" ref="AN847:AN852" si="716">+COUNTIF(F847:AG847,"外")</f>
        <v>0</v>
      </c>
    </row>
    <row r="848" spans="2:40" ht="13.5" customHeight="1">
      <c r="B848" s="2842"/>
      <c r="C848" s="2931"/>
      <c r="D848" s="599" t="str">
        <f>E$9</f>
        <v>●●</v>
      </c>
      <c r="E848" s="600"/>
      <c r="F848" s="601"/>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3"/>
      <c r="AH848" s="596">
        <f>COUNTA(F$156:AG$156)-AI848</f>
        <v>28</v>
      </c>
      <c r="AI848" s="542">
        <f t="shared" ref="AI848" si="717">AM848+AN848</f>
        <v>0</v>
      </c>
      <c r="AJ848" s="604">
        <f t="shared" ref="AJ848:AJ851" si="718">+COUNTIF(F848:AG848,"休")</f>
        <v>0</v>
      </c>
      <c r="AM848" s="586">
        <f t="shared" ref="AM848:AM851" si="719">+COUNTIF(F848:AG848,"－")</f>
        <v>0</v>
      </c>
      <c r="AN848" s="586">
        <f t="shared" si="716"/>
        <v>0</v>
      </c>
    </row>
    <row r="849" spans="2:40">
      <c r="B849" s="2842"/>
      <c r="C849" s="2931"/>
      <c r="D849" s="599" t="str">
        <f>E$10</f>
        <v>△△</v>
      </c>
      <c r="E849" s="600"/>
      <c r="F849" s="601"/>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3"/>
      <c r="AH849" s="596">
        <f t="shared" ref="AH849:AH850" si="720">COUNTA(F$156:AG$156)-AI849</f>
        <v>28</v>
      </c>
      <c r="AI849" s="542">
        <f>AM849+AN849</f>
        <v>0</v>
      </c>
      <c r="AJ849" s="604">
        <f t="shared" si="718"/>
        <v>0</v>
      </c>
      <c r="AM849" s="586">
        <f t="shared" si="719"/>
        <v>0</v>
      </c>
      <c r="AN849" s="586">
        <f t="shared" si="716"/>
        <v>0</v>
      </c>
    </row>
    <row r="850" spans="2:40">
      <c r="B850" s="2842"/>
      <c r="C850" s="2931"/>
      <c r="D850" s="599" t="str">
        <f>E$11</f>
        <v>■■</v>
      </c>
      <c r="E850" s="600"/>
      <c r="F850" s="601"/>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3"/>
      <c r="AH850" s="596">
        <f t="shared" si="720"/>
        <v>28</v>
      </c>
      <c r="AI850" s="542">
        <f t="shared" ref="AI850:AI852" si="721">AM850+AN850</f>
        <v>0</v>
      </c>
      <c r="AJ850" s="604">
        <f t="shared" si="718"/>
        <v>0</v>
      </c>
      <c r="AM850" s="586">
        <f t="shared" si="719"/>
        <v>0</v>
      </c>
      <c r="AN850" s="586">
        <f t="shared" si="716"/>
        <v>0</v>
      </c>
    </row>
    <row r="851" spans="2:40">
      <c r="B851" s="2842"/>
      <c r="C851" s="2931"/>
      <c r="D851" s="599" t="str">
        <f>E$12</f>
        <v>★★</v>
      </c>
      <c r="E851" s="600"/>
      <c r="F851" s="601"/>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3"/>
      <c r="AH851" s="596">
        <f>COUNTA(F$156:AG$156)-AI851</f>
        <v>28</v>
      </c>
      <c r="AI851" s="542">
        <f t="shared" si="721"/>
        <v>0</v>
      </c>
      <c r="AJ851" s="604">
        <f t="shared" si="718"/>
        <v>0</v>
      </c>
      <c r="AM851" s="586">
        <f t="shared" si="719"/>
        <v>0</v>
      </c>
      <c r="AN851" s="586">
        <f t="shared" si="716"/>
        <v>0</v>
      </c>
    </row>
    <row r="852" spans="2:40">
      <c r="B852" s="2843"/>
      <c r="C852" s="2932"/>
      <c r="D852" s="611"/>
      <c r="E852" s="518"/>
      <c r="F852" s="605"/>
      <c r="G852" s="606"/>
      <c r="H852" s="606"/>
      <c r="I852" s="606"/>
      <c r="J852" s="606"/>
      <c r="K852" s="606"/>
      <c r="L852" s="606"/>
      <c r="M852" s="606"/>
      <c r="N852" s="606"/>
      <c r="O852" s="606"/>
      <c r="P852" s="606"/>
      <c r="Q852" s="606"/>
      <c r="R852" s="606"/>
      <c r="S852" s="606"/>
      <c r="T852" s="606"/>
      <c r="U852" s="606"/>
      <c r="V852" s="606"/>
      <c r="W852" s="606"/>
      <c r="X852" s="606"/>
      <c r="Y852" s="606"/>
      <c r="Z852" s="606"/>
      <c r="AA852" s="606"/>
      <c r="AB852" s="606"/>
      <c r="AC852" s="606"/>
      <c r="AD852" s="606"/>
      <c r="AE852" s="606"/>
      <c r="AF852" s="606"/>
      <c r="AG852" s="607"/>
      <c r="AH852" s="596">
        <f>COUNTA(F$156:AG$156)-AI852</f>
        <v>28</v>
      </c>
      <c r="AI852" s="597">
        <f t="shared" si="721"/>
        <v>0</v>
      </c>
      <c r="AJ852" s="598">
        <f>+COUNTIF(F852:AG852,"休")</f>
        <v>0</v>
      </c>
      <c r="AM852" s="586">
        <f>+COUNTIF(F852:AG852,"－")</f>
        <v>0</v>
      </c>
      <c r="AN852" s="586">
        <f t="shared" si="716"/>
        <v>0</v>
      </c>
    </row>
    <row r="853" spans="2:40" ht="24.75" customHeight="1">
      <c r="B853" s="2841" t="s">
        <v>949</v>
      </c>
      <c r="C853" s="2930" t="s">
        <v>950</v>
      </c>
      <c r="D853" s="586" t="s">
        <v>521</v>
      </c>
      <c r="E853" s="608" t="s">
        <v>959</v>
      </c>
      <c r="F853" s="588"/>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90"/>
      <c r="AH853" s="609"/>
      <c r="AI853" s="586"/>
      <c r="AJ853" s="610"/>
    </row>
    <row r="854" spans="2:40" ht="13.5" customHeight="1">
      <c r="B854" s="2842"/>
      <c r="C854" s="2931"/>
      <c r="D854" s="611" t="str">
        <f>E$14</f>
        <v>〇〇</v>
      </c>
      <c r="E854" s="518"/>
      <c r="F854" s="593"/>
      <c r="G854" s="594"/>
      <c r="H854" s="594"/>
      <c r="I854" s="594"/>
      <c r="J854" s="594"/>
      <c r="K854" s="594"/>
      <c r="L854" s="594"/>
      <c r="M854" s="594"/>
      <c r="N854" s="594"/>
      <c r="O854" s="594"/>
      <c r="P854" s="594"/>
      <c r="Q854" s="594"/>
      <c r="R854" s="594"/>
      <c r="S854" s="594"/>
      <c r="T854" s="594"/>
      <c r="U854" s="594"/>
      <c r="V854" s="594"/>
      <c r="W854" s="594"/>
      <c r="X854" s="594"/>
      <c r="Y854" s="594"/>
      <c r="Z854" s="594"/>
      <c r="AA854" s="594"/>
      <c r="AB854" s="594"/>
      <c r="AC854" s="594"/>
      <c r="AD854" s="594"/>
      <c r="AE854" s="594"/>
      <c r="AF854" s="594"/>
      <c r="AG854" s="595"/>
      <c r="AH854" s="596">
        <f>COUNTA(F$156:AG$156)-AI854</f>
        <v>28</v>
      </c>
      <c r="AI854" s="597">
        <f t="shared" ref="AI854:AI857" si="722">AM854+AN854</f>
        <v>0</v>
      </c>
      <c r="AJ854" s="598">
        <f>+COUNTIF(F854:AG854,"休")</f>
        <v>0</v>
      </c>
      <c r="AM854" s="586">
        <f>+COUNTIF(F854:AG854,"－")</f>
        <v>0</v>
      </c>
      <c r="AN854" s="586">
        <f>+COUNTIF(F854:AG854,"外")</f>
        <v>0</v>
      </c>
    </row>
    <row r="855" spans="2:40">
      <c r="B855" s="2842"/>
      <c r="C855" s="2931"/>
      <c r="D855" s="599" t="str">
        <f>E$15</f>
        <v>●●</v>
      </c>
      <c r="E855" s="600"/>
      <c r="F855" s="601"/>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3"/>
      <c r="AH855" s="596">
        <f>COUNTA(F$156:AG$156)-AI855</f>
        <v>28</v>
      </c>
      <c r="AI855" s="542">
        <f t="shared" si="722"/>
        <v>0</v>
      </c>
      <c r="AJ855" s="604">
        <f t="shared" ref="AJ855:AJ857" si="723">+COUNTIF(F855:AG855,"休")</f>
        <v>0</v>
      </c>
      <c r="AM855" s="586">
        <f t="shared" ref="AM855:AM857" si="724">+COUNTIF(F855:AG855,"－")</f>
        <v>0</v>
      </c>
      <c r="AN855" s="586">
        <f>+COUNTIF(F855:AG855,"外")</f>
        <v>0</v>
      </c>
    </row>
    <row r="856" spans="2:40">
      <c r="B856" s="2842"/>
      <c r="C856" s="2931"/>
      <c r="D856" s="599">
        <f>E$16</f>
        <v>0</v>
      </c>
      <c r="E856" s="600"/>
      <c r="F856" s="601"/>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3"/>
      <c r="AH856" s="596">
        <f t="shared" ref="AH856:AH857" si="725">COUNTA(F$156:AG$156)-AI856</f>
        <v>28</v>
      </c>
      <c r="AI856" s="542">
        <f t="shared" si="722"/>
        <v>0</v>
      </c>
      <c r="AJ856" s="604">
        <f t="shared" si="723"/>
        <v>0</v>
      </c>
      <c r="AM856" s="586">
        <f t="shared" si="724"/>
        <v>0</v>
      </c>
      <c r="AN856" s="586">
        <f>+COUNTIF(F856:AG856,"外")</f>
        <v>0</v>
      </c>
    </row>
    <row r="857" spans="2:40">
      <c r="B857" s="2842"/>
      <c r="C857" s="2932"/>
      <c r="D857" s="611">
        <f>E$17</f>
        <v>0</v>
      </c>
      <c r="E857" s="518"/>
      <c r="F857" s="601"/>
      <c r="G857" s="612"/>
      <c r="H857" s="612"/>
      <c r="I857" s="612"/>
      <c r="J857" s="612"/>
      <c r="K857" s="612"/>
      <c r="L857" s="612"/>
      <c r="M857" s="612"/>
      <c r="N857" s="612"/>
      <c r="O857" s="612"/>
      <c r="P857" s="612"/>
      <c r="Q857" s="612"/>
      <c r="R857" s="612"/>
      <c r="S857" s="612"/>
      <c r="T857" s="612"/>
      <c r="U857" s="612"/>
      <c r="V857" s="612"/>
      <c r="W857" s="612"/>
      <c r="X857" s="612"/>
      <c r="Y857" s="612"/>
      <c r="Z857" s="612"/>
      <c r="AA857" s="612"/>
      <c r="AB857" s="612"/>
      <c r="AC857" s="612"/>
      <c r="AD857" s="612"/>
      <c r="AE857" s="612"/>
      <c r="AF857" s="612"/>
      <c r="AG857" s="595"/>
      <c r="AH857" s="596">
        <f t="shared" si="725"/>
        <v>28</v>
      </c>
      <c r="AI857" s="580">
        <f t="shared" si="722"/>
        <v>0</v>
      </c>
      <c r="AJ857" s="598">
        <f t="shared" si="723"/>
        <v>0</v>
      </c>
      <c r="AM857" s="586">
        <f t="shared" si="724"/>
        <v>0</v>
      </c>
      <c r="AN857" s="586">
        <f>+COUNTIF(F857:AG857,"外")</f>
        <v>0</v>
      </c>
    </row>
    <row r="858" spans="2:40" ht="24.75" customHeight="1">
      <c r="B858" s="2842"/>
      <c r="C858" s="2930" t="s">
        <v>953</v>
      </c>
      <c r="D858" s="586" t="s">
        <v>521</v>
      </c>
      <c r="E858" s="608" t="s">
        <v>959</v>
      </c>
      <c r="F858" s="588"/>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90"/>
      <c r="AH858" s="609"/>
      <c r="AI858" s="586"/>
      <c r="AJ858" s="610"/>
    </row>
    <row r="859" spans="2:40">
      <c r="B859" s="2842"/>
      <c r="C859" s="2931"/>
      <c r="D859" s="591" t="str">
        <f>E$18</f>
        <v>●●</v>
      </c>
      <c r="E859" s="592"/>
      <c r="F859" s="593"/>
      <c r="G859" s="594"/>
      <c r="H859" s="594"/>
      <c r="I859" s="594"/>
      <c r="J859" s="594"/>
      <c r="K859" s="594"/>
      <c r="L859" s="594"/>
      <c r="M859" s="594"/>
      <c r="N859" s="594"/>
      <c r="O859" s="594"/>
      <c r="P859" s="594"/>
      <c r="Q859" s="594"/>
      <c r="R859" s="594"/>
      <c r="S859" s="594"/>
      <c r="T859" s="594"/>
      <c r="U859" s="594"/>
      <c r="V859" s="594"/>
      <c r="W859" s="594"/>
      <c r="X859" s="594"/>
      <c r="Y859" s="594"/>
      <c r="Z859" s="594"/>
      <c r="AA859" s="594"/>
      <c r="AB859" s="594"/>
      <c r="AC859" s="594"/>
      <c r="AD859" s="594"/>
      <c r="AE859" s="594"/>
      <c r="AF859" s="594"/>
      <c r="AG859" s="613"/>
      <c r="AH859" s="596">
        <f>COUNTA(F$156:AG$156)-AI859</f>
        <v>28</v>
      </c>
      <c r="AI859" s="614">
        <f t="shared" ref="AI859:AI862" si="726">AM859+AN859</f>
        <v>0</v>
      </c>
      <c r="AJ859" s="615">
        <f>+COUNTIF(F859:AG859,"休")</f>
        <v>0</v>
      </c>
      <c r="AM859" s="586">
        <f>+COUNTIF(F859:AG859,"－")</f>
        <v>0</v>
      </c>
      <c r="AN859" s="586">
        <f>+COUNTIF(F859:AG859,"外")</f>
        <v>0</v>
      </c>
    </row>
    <row r="860" spans="2:40">
      <c r="B860" s="2842"/>
      <c r="C860" s="2931"/>
      <c r="D860" s="599">
        <f>E$19</f>
        <v>0</v>
      </c>
      <c r="E860" s="600"/>
      <c r="F860" s="601"/>
      <c r="G860" s="602"/>
      <c r="H860" s="602"/>
      <c r="I860" s="602"/>
      <c r="J860" s="602"/>
      <c r="K860" s="602"/>
      <c r="L860" s="602"/>
      <c r="M860" s="602"/>
      <c r="N860" s="602"/>
      <c r="O860" s="602"/>
      <c r="P860" s="602"/>
      <c r="Q860" s="602"/>
      <c r="R860" s="602"/>
      <c r="S860" s="602"/>
      <c r="T860" s="602"/>
      <c r="U860" s="602"/>
      <c r="V860" s="602"/>
      <c r="W860" s="602"/>
      <c r="X860" s="602"/>
      <c r="Y860" s="602"/>
      <c r="Z860" s="602"/>
      <c r="AA860" s="602"/>
      <c r="AB860" s="602"/>
      <c r="AC860" s="602"/>
      <c r="AD860" s="602"/>
      <c r="AE860" s="602"/>
      <c r="AF860" s="602"/>
      <c r="AG860" s="603"/>
      <c r="AH860" s="596">
        <f>COUNTA(F$156:AG$156)-AI860</f>
        <v>28</v>
      </c>
      <c r="AI860" s="542">
        <f t="shared" si="726"/>
        <v>0</v>
      </c>
      <c r="AJ860" s="604">
        <f t="shared" ref="AJ860:AJ862" si="727">+COUNTIF(F860:AG860,"休")</f>
        <v>0</v>
      </c>
      <c r="AM860" s="586">
        <f t="shared" ref="AM860:AM862" si="728">+COUNTIF(F860:AG860,"－")</f>
        <v>0</v>
      </c>
      <c r="AN860" s="586">
        <f>+COUNTIF(F860:AG860,"外")</f>
        <v>0</v>
      </c>
    </row>
    <row r="861" spans="2:40">
      <c r="B861" s="2842"/>
      <c r="C861" s="2931"/>
      <c r="D861" s="599">
        <f>E$20</f>
        <v>0</v>
      </c>
      <c r="E861" s="600"/>
      <c r="F861" s="601"/>
      <c r="G861" s="602"/>
      <c r="H861" s="602"/>
      <c r="I861" s="602"/>
      <c r="J861" s="602"/>
      <c r="K861" s="602"/>
      <c r="L861" s="602"/>
      <c r="M861" s="602"/>
      <c r="N861" s="602"/>
      <c r="O861" s="602"/>
      <c r="P861" s="602"/>
      <c r="Q861" s="602"/>
      <c r="R861" s="602"/>
      <c r="S861" s="602"/>
      <c r="T861" s="602"/>
      <c r="U861" s="602"/>
      <c r="V861" s="602"/>
      <c r="W861" s="602"/>
      <c r="X861" s="602"/>
      <c r="Y861" s="602"/>
      <c r="Z861" s="602"/>
      <c r="AA861" s="602"/>
      <c r="AB861" s="602"/>
      <c r="AC861" s="602"/>
      <c r="AD861" s="602"/>
      <c r="AE861" s="602"/>
      <c r="AF861" s="602"/>
      <c r="AG861" s="603"/>
      <c r="AH861" s="596">
        <f t="shared" ref="AH861:AH862" si="729">COUNTA(F$156:AG$156)-AI861</f>
        <v>28</v>
      </c>
      <c r="AI861" s="542">
        <f t="shared" si="726"/>
        <v>0</v>
      </c>
      <c r="AJ861" s="604">
        <f t="shared" si="727"/>
        <v>0</v>
      </c>
      <c r="AM861" s="586">
        <f t="shared" si="728"/>
        <v>0</v>
      </c>
      <c r="AN861" s="586">
        <f>+COUNTIF(F861:AG861,"外")</f>
        <v>0</v>
      </c>
    </row>
    <row r="862" spans="2:40">
      <c r="B862" s="2843"/>
      <c r="C862" s="2932"/>
      <c r="D862" s="616">
        <f>E$21</f>
        <v>0</v>
      </c>
      <c r="E862" s="626"/>
      <c r="F862" s="618"/>
      <c r="G862" s="619"/>
      <c r="H862" s="619"/>
      <c r="I862" s="619"/>
      <c r="J862" s="619"/>
      <c r="K862" s="619"/>
      <c r="L862" s="619"/>
      <c r="M862" s="619"/>
      <c r="N862" s="619"/>
      <c r="O862" s="619"/>
      <c r="P862" s="619"/>
      <c r="Q862" s="619"/>
      <c r="R862" s="619"/>
      <c r="S862" s="619"/>
      <c r="T862" s="619"/>
      <c r="U862" s="619"/>
      <c r="V862" s="619"/>
      <c r="W862" s="619"/>
      <c r="X862" s="619"/>
      <c r="Y862" s="619"/>
      <c r="Z862" s="619"/>
      <c r="AA862" s="619"/>
      <c r="AB862" s="619"/>
      <c r="AC862" s="619"/>
      <c r="AD862" s="619"/>
      <c r="AE862" s="619"/>
      <c r="AF862" s="619"/>
      <c r="AG862" s="620"/>
      <c r="AH862" s="621">
        <f t="shared" si="729"/>
        <v>28</v>
      </c>
      <c r="AI862" s="617">
        <f t="shared" si="726"/>
        <v>0</v>
      </c>
      <c r="AJ862" s="622">
        <f t="shared" si="727"/>
        <v>0</v>
      </c>
      <c r="AM862" s="586">
        <f t="shared" si="728"/>
        <v>0</v>
      </c>
      <c r="AN862" s="586">
        <f>+COUNTIF(F862:AG862,"外")</f>
        <v>0</v>
      </c>
    </row>
  </sheetData>
  <mergeCells count="611">
    <mergeCell ref="B847:B852"/>
    <mergeCell ref="C847:C852"/>
    <mergeCell ref="B853:B862"/>
    <mergeCell ref="C853:C857"/>
    <mergeCell ref="C858:C862"/>
    <mergeCell ref="E3:N3"/>
    <mergeCell ref="AH844:AH846"/>
    <mergeCell ref="AI844:AI846"/>
    <mergeCell ref="AJ844:AJ846"/>
    <mergeCell ref="B813:B822"/>
    <mergeCell ref="C813:C817"/>
    <mergeCell ref="C818:C822"/>
    <mergeCell ref="AI804:AI806"/>
    <mergeCell ref="AJ804:AJ806"/>
    <mergeCell ref="AH784:AH786"/>
    <mergeCell ref="AI784:AI786"/>
    <mergeCell ref="AJ784:AJ786"/>
    <mergeCell ref="B761:B766"/>
    <mergeCell ref="C761:C766"/>
    <mergeCell ref="B767:B776"/>
    <mergeCell ref="C767:C771"/>
    <mergeCell ref="C772:C776"/>
    <mergeCell ref="AH758:AH760"/>
    <mergeCell ref="AI758:AI760"/>
    <mergeCell ref="AK844:AK846"/>
    <mergeCell ref="AM844:AM845"/>
    <mergeCell ref="AN844:AN845"/>
    <mergeCell ref="AK824:AK826"/>
    <mergeCell ref="AM824:AM825"/>
    <mergeCell ref="AN824:AN825"/>
    <mergeCell ref="B827:B832"/>
    <mergeCell ref="C827:C832"/>
    <mergeCell ref="B833:B842"/>
    <mergeCell ref="C833:C837"/>
    <mergeCell ref="C838:C842"/>
    <mergeCell ref="AH824:AH826"/>
    <mergeCell ref="AI824:AI826"/>
    <mergeCell ref="AJ824:AJ826"/>
    <mergeCell ref="AK804:AK806"/>
    <mergeCell ref="AM804:AM805"/>
    <mergeCell ref="AN804:AN805"/>
    <mergeCell ref="B807:B812"/>
    <mergeCell ref="C807:C812"/>
    <mergeCell ref="B787:B792"/>
    <mergeCell ref="C787:C792"/>
    <mergeCell ref="B793:B802"/>
    <mergeCell ref="C793:C797"/>
    <mergeCell ref="C798:C802"/>
    <mergeCell ref="AH804:AH806"/>
    <mergeCell ref="AK784:AK786"/>
    <mergeCell ref="AM784:AM785"/>
    <mergeCell ref="AN784:AN785"/>
    <mergeCell ref="AG780:AJ780"/>
    <mergeCell ref="B781:C781"/>
    <mergeCell ref="X781:AB781"/>
    <mergeCell ref="B782:C782"/>
    <mergeCell ref="E782:G782"/>
    <mergeCell ref="X782:AB782"/>
    <mergeCell ref="AD780:AF780"/>
    <mergeCell ref="AJ758:AJ760"/>
    <mergeCell ref="AK758:AK760"/>
    <mergeCell ref="AM758:AM759"/>
    <mergeCell ref="AN758:AN759"/>
    <mergeCell ref="AK738:AK740"/>
    <mergeCell ref="AM738:AM739"/>
    <mergeCell ref="AN738:AN739"/>
    <mergeCell ref="B741:B746"/>
    <mergeCell ref="C741:C746"/>
    <mergeCell ref="B747:B756"/>
    <mergeCell ref="C747:C751"/>
    <mergeCell ref="C752:C756"/>
    <mergeCell ref="B727:B736"/>
    <mergeCell ref="C727:C731"/>
    <mergeCell ref="C732:C736"/>
    <mergeCell ref="AH738:AH740"/>
    <mergeCell ref="AI738:AI740"/>
    <mergeCell ref="AJ738:AJ740"/>
    <mergeCell ref="AI718:AI720"/>
    <mergeCell ref="AJ718:AJ720"/>
    <mergeCell ref="AK718:AK720"/>
    <mergeCell ref="AM718:AM719"/>
    <mergeCell ref="AN718:AN719"/>
    <mergeCell ref="B721:B726"/>
    <mergeCell ref="C721:C726"/>
    <mergeCell ref="B701:B706"/>
    <mergeCell ref="C701:C706"/>
    <mergeCell ref="B707:B716"/>
    <mergeCell ref="C707:C711"/>
    <mergeCell ref="C712:C716"/>
    <mergeCell ref="AH718:AH720"/>
    <mergeCell ref="AH698:AH700"/>
    <mergeCell ref="AI698:AI700"/>
    <mergeCell ref="AJ698:AJ700"/>
    <mergeCell ref="AK698:AK700"/>
    <mergeCell ref="AM698:AM699"/>
    <mergeCell ref="AN698:AN699"/>
    <mergeCell ref="AG694:AJ694"/>
    <mergeCell ref="B695:C695"/>
    <mergeCell ref="X695:AB695"/>
    <mergeCell ref="B696:C696"/>
    <mergeCell ref="E696:G696"/>
    <mergeCell ref="X696:AB696"/>
    <mergeCell ref="B675:B680"/>
    <mergeCell ref="C675:C680"/>
    <mergeCell ref="B681:B690"/>
    <mergeCell ref="C681:C685"/>
    <mergeCell ref="C686:C690"/>
    <mergeCell ref="AD694:AF694"/>
    <mergeCell ref="AH672:AH674"/>
    <mergeCell ref="AI672:AI674"/>
    <mergeCell ref="AJ672:AJ674"/>
    <mergeCell ref="AK672:AK674"/>
    <mergeCell ref="AM672:AM673"/>
    <mergeCell ref="AN672:AN673"/>
    <mergeCell ref="AK652:AK654"/>
    <mergeCell ref="AM652:AM653"/>
    <mergeCell ref="AN652:AN653"/>
    <mergeCell ref="B655:B660"/>
    <mergeCell ref="C655:C660"/>
    <mergeCell ref="B661:B670"/>
    <mergeCell ref="C661:C665"/>
    <mergeCell ref="C666:C670"/>
    <mergeCell ref="B641:B650"/>
    <mergeCell ref="C641:C645"/>
    <mergeCell ref="C646:C650"/>
    <mergeCell ref="AH652:AH654"/>
    <mergeCell ref="AI652:AI654"/>
    <mergeCell ref="AJ652:AJ654"/>
    <mergeCell ref="AI632:AI634"/>
    <mergeCell ref="AJ632:AJ634"/>
    <mergeCell ref="AK632:AK634"/>
    <mergeCell ref="AM632:AM633"/>
    <mergeCell ref="AN632:AN633"/>
    <mergeCell ref="B635:B640"/>
    <mergeCell ref="C635:C640"/>
    <mergeCell ref="B615:B620"/>
    <mergeCell ref="C615:C620"/>
    <mergeCell ref="B621:B630"/>
    <mergeCell ref="C621:C625"/>
    <mergeCell ref="C626:C630"/>
    <mergeCell ref="AH632:AH634"/>
    <mergeCell ref="AH612:AH614"/>
    <mergeCell ref="AI612:AI614"/>
    <mergeCell ref="AJ612:AJ614"/>
    <mergeCell ref="AK612:AK614"/>
    <mergeCell ref="AM612:AM613"/>
    <mergeCell ref="AN612:AN613"/>
    <mergeCell ref="AG608:AJ608"/>
    <mergeCell ref="B609:C609"/>
    <mergeCell ref="X609:AB609"/>
    <mergeCell ref="B610:C610"/>
    <mergeCell ref="E610:G610"/>
    <mergeCell ref="X610:AB610"/>
    <mergeCell ref="B589:B594"/>
    <mergeCell ref="C589:C594"/>
    <mergeCell ref="B595:B604"/>
    <mergeCell ref="C595:C599"/>
    <mergeCell ref="C600:C604"/>
    <mergeCell ref="AD608:AF608"/>
    <mergeCell ref="AH586:AH588"/>
    <mergeCell ref="AI586:AI588"/>
    <mergeCell ref="AJ586:AJ588"/>
    <mergeCell ref="AK586:AK588"/>
    <mergeCell ref="AM586:AM587"/>
    <mergeCell ref="AN586:AN587"/>
    <mergeCell ref="AK566:AK568"/>
    <mergeCell ref="AM566:AM567"/>
    <mergeCell ref="AN566:AN567"/>
    <mergeCell ref="B569:B574"/>
    <mergeCell ref="C569:C574"/>
    <mergeCell ref="B575:B584"/>
    <mergeCell ref="C575:C579"/>
    <mergeCell ref="C580:C584"/>
    <mergeCell ref="B555:B564"/>
    <mergeCell ref="C555:C559"/>
    <mergeCell ref="C560:C564"/>
    <mergeCell ref="AH566:AH568"/>
    <mergeCell ref="AI566:AI568"/>
    <mergeCell ref="AJ566:AJ568"/>
    <mergeCell ref="AI546:AI548"/>
    <mergeCell ref="AJ546:AJ548"/>
    <mergeCell ref="AK546:AK548"/>
    <mergeCell ref="AM546:AM547"/>
    <mergeCell ref="AN546:AN547"/>
    <mergeCell ref="B549:B554"/>
    <mergeCell ref="C549:C554"/>
    <mergeCell ref="B529:B534"/>
    <mergeCell ref="C529:C534"/>
    <mergeCell ref="B535:B544"/>
    <mergeCell ref="C535:C539"/>
    <mergeCell ref="C540:C544"/>
    <mergeCell ref="AH546:AH548"/>
    <mergeCell ref="AH526:AH528"/>
    <mergeCell ref="AI526:AI528"/>
    <mergeCell ref="AJ526:AJ528"/>
    <mergeCell ref="AK526:AK528"/>
    <mergeCell ref="AM526:AM527"/>
    <mergeCell ref="AN526:AN527"/>
    <mergeCell ref="AG522:AJ522"/>
    <mergeCell ref="B523:C523"/>
    <mergeCell ref="X523:AB523"/>
    <mergeCell ref="B524:C524"/>
    <mergeCell ref="E524:G524"/>
    <mergeCell ref="X524:AB524"/>
    <mergeCell ref="B503:B508"/>
    <mergeCell ref="C503:C508"/>
    <mergeCell ref="B509:B518"/>
    <mergeCell ref="C509:C513"/>
    <mergeCell ref="C514:C518"/>
    <mergeCell ref="AD522:AF522"/>
    <mergeCell ref="AH500:AH502"/>
    <mergeCell ref="AI500:AI502"/>
    <mergeCell ref="AJ500:AJ502"/>
    <mergeCell ref="AK500:AK502"/>
    <mergeCell ref="AM500:AM501"/>
    <mergeCell ref="AN500:AN501"/>
    <mergeCell ref="AK480:AK482"/>
    <mergeCell ref="AM480:AM481"/>
    <mergeCell ref="AN480:AN481"/>
    <mergeCell ref="B483:B488"/>
    <mergeCell ref="C483:C488"/>
    <mergeCell ref="B489:B498"/>
    <mergeCell ref="C489:C493"/>
    <mergeCell ref="C494:C498"/>
    <mergeCell ref="B469:B478"/>
    <mergeCell ref="C469:C473"/>
    <mergeCell ref="C474:C478"/>
    <mergeCell ref="AH480:AH482"/>
    <mergeCell ref="AI480:AI482"/>
    <mergeCell ref="AJ480:AJ482"/>
    <mergeCell ref="AI460:AI462"/>
    <mergeCell ref="AJ460:AJ462"/>
    <mergeCell ref="AK460:AK462"/>
    <mergeCell ref="AM460:AM461"/>
    <mergeCell ref="AN460:AN461"/>
    <mergeCell ref="B463:B468"/>
    <mergeCell ref="C463:C468"/>
    <mergeCell ref="B443:B448"/>
    <mergeCell ref="C443:C448"/>
    <mergeCell ref="B449:B458"/>
    <mergeCell ref="C449:C453"/>
    <mergeCell ref="C454:C458"/>
    <mergeCell ref="AH460:AH462"/>
    <mergeCell ref="AH440:AH442"/>
    <mergeCell ref="AI440:AI442"/>
    <mergeCell ref="AJ440:AJ442"/>
    <mergeCell ref="AK440:AK442"/>
    <mergeCell ref="AM440:AM441"/>
    <mergeCell ref="AN440:AN441"/>
    <mergeCell ref="AG436:AJ436"/>
    <mergeCell ref="B437:C437"/>
    <mergeCell ref="X437:AB437"/>
    <mergeCell ref="B438:C438"/>
    <mergeCell ref="E438:G438"/>
    <mergeCell ref="X438:AB438"/>
    <mergeCell ref="B417:B422"/>
    <mergeCell ref="C417:C422"/>
    <mergeCell ref="B423:B432"/>
    <mergeCell ref="C423:C427"/>
    <mergeCell ref="C428:C432"/>
    <mergeCell ref="AD436:AF436"/>
    <mergeCell ref="AH414:AH416"/>
    <mergeCell ref="AI414:AI416"/>
    <mergeCell ref="AJ414:AJ416"/>
    <mergeCell ref="AK414:AK416"/>
    <mergeCell ref="AM414:AM415"/>
    <mergeCell ref="AN414:AN415"/>
    <mergeCell ref="AK394:AK396"/>
    <mergeCell ref="AM394:AM395"/>
    <mergeCell ref="AN394:AN395"/>
    <mergeCell ref="B397:B402"/>
    <mergeCell ref="C397:C402"/>
    <mergeCell ref="B403:B412"/>
    <mergeCell ref="C403:C407"/>
    <mergeCell ref="C408:C412"/>
    <mergeCell ref="B383:B392"/>
    <mergeCell ref="C383:C387"/>
    <mergeCell ref="C388:C392"/>
    <mergeCell ref="AH394:AH396"/>
    <mergeCell ref="AI394:AI396"/>
    <mergeCell ref="AJ394:AJ396"/>
    <mergeCell ref="AI374:AI376"/>
    <mergeCell ref="AJ374:AJ376"/>
    <mergeCell ref="AK374:AK376"/>
    <mergeCell ref="AM374:AM375"/>
    <mergeCell ref="AN374:AN375"/>
    <mergeCell ref="B377:B382"/>
    <mergeCell ref="C377:C382"/>
    <mergeCell ref="B357:B362"/>
    <mergeCell ref="C357:C362"/>
    <mergeCell ref="B363:B372"/>
    <mergeCell ref="C363:C367"/>
    <mergeCell ref="C368:C372"/>
    <mergeCell ref="AH374:AH376"/>
    <mergeCell ref="AH354:AH356"/>
    <mergeCell ref="AI354:AI356"/>
    <mergeCell ref="AJ354:AJ356"/>
    <mergeCell ref="AK354:AK356"/>
    <mergeCell ref="AM354:AM355"/>
    <mergeCell ref="AN354:AN355"/>
    <mergeCell ref="AG350:AJ350"/>
    <mergeCell ref="B351:C351"/>
    <mergeCell ref="X351:AB351"/>
    <mergeCell ref="B352:C352"/>
    <mergeCell ref="E352:G352"/>
    <mergeCell ref="X352:AB352"/>
    <mergeCell ref="B331:B336"/>
    <mergeCell ref="C331:C336"/>
    <mergeCell ref="B337:B346"/>
    <mergeCell ref="C337:C341"/>
    <mergeCell ref="C342:C346"/>
    <mergeCell ref="AD350:AF350"/>
    <mergeCell ref="AH328:AH330"/>
    <mergeCell ref="AI328:AI330"/>
    <mergeCell ref="AJ328:AJ330"/>
    <mergeCell ref="AK328:AK330"/>
    <mergeCell ref="AM328:AM329"/>
    <mergeCell ref="AN328:AN329"/>
    <mergeCell ref="AK308:AK310"/>
    <mergeCell ref="AM308:AM309"/>
    <mergeCell ref="AN308:AN309"/>
    <mergeCell ref="B311:B316"/>
    <mergeCell ref="C311:C316"/>
    <mergeCell ref="B317:B326"/>
    <mergeCell ref="C317:C321"/>
    <mergeCell ref="C322:C326"/>
    <mergeCell ref="B297:B306"/>
    <mergeCell ref="C297:C301"/>
    <mergeCell ref="C302:C306"/>
    <mergeCell ref="AH308:AH310"/>
    <mergeCell ref="AI308:AI310"/>
    <mergeCell ref="AJ308:AJ310"/>
    <mergeCell ref="AI288:AI290"/>
    <mergeCell ref="AJ288:AJ290"/>
    <mergeCell ref="AK288:AK290"/>
    <mergeCell ref="AM288:AM289"/>
    <mergeCell ref="AN288:AN289"/>
    <mergeCell ref="B291:B296"/>
    <mergeCell ref="C291:C296"/>
    <mergeCell ref="B271:B276"/>
    <mergeCell ref="C271:C276"/>
    <mergeCell ref="B277:B286"/>
    <mergeCell ref="C277:C281"/>
    <mergeCell ref="C282:C286"/>
    <mergeCell ref="AH288:AH290"/>
    <mergeCell ref="AH268:AH270"/>
    <mergeCell ref="AI268:AI270"/>
    <mergeCell ref="AJ268:AJ270"/>
    <mergeCell ref="AK268:AK270"/>
    <mergeCell ref="AM268:AM269"/>
    <mergeCell ref="AN268:AN269"/>
    <mergeCell ref="AG264:AJ264"/>
    <mergeCell ref="B265:C265"/>
    <mergeCell ref="X265:AB265"/>
    <mergeCell ref="B266:C266"/>
    <mergeCell ref="E266:G266"/>
    <mergeCell ref="X266:AB266"/>
    <mergeCell ref="B245:B250"/>
    <mergeCell ref="C245:C250"/>
    <mergeCell ref="B251:B260"/>
    <mergeCell ref="C251:C255"/>
    <mergeCell ref="C256:C260"/>
    <mergeCell ref="AD264:AF264"/>
    <mergeCell ref="AH242:AH244"/>
    <mergeCell ref="AI242:AI244"/>
    <mergeCell ref="AJ242:AJ244"/>
    <mergeCell ref="AK242:AK244"/>
    <mergeCell ref="AM242:AM243"/>
    <mergeCell ref="AN242:AN243"/>
    <mergeCell ref="AK222:AK224"/>
    <mergeCell ref="AM222:AM223"/>
    <mergeCell ref="AN222:AN223"/>
    <mergeCell ref="B225:B230"/>
    <mergeCell ref="C225:C230"/>
    <mergeCell ref="B231:B240"/>
    <mergeCell ref="C231:C235"/>
    <mergeCell ref="C236:C240"/>
    <mergeCell ref="B211:B220"/>
    <mergeCell ref="C211:C215"/>
    <mergeCell ref="C216:C220"/>
    <mergeCell ref="AH222:AH224"/>
    <mergeCell ref="AI222:AI224"/>
    <mergeCell ref="AJ222:AJ224"/>
    <mergeCell ref="AI202:AI204"/>
    <mergeCell ref="AJ202:AJ204"/>
    <mergeCell ref="AK202:AK204"/>
    <mergeCell ref="AM202:AM203"/>
    <mergeCell ref="AN202:AN203"/>
    <mergeCell ref="B205:B210"/>
    <mergeCell ref="C205:C210"/>
    <mergeCell ref="B185:B190"/>
    <mergeCell ref="C185:C190"/>
    <mergeCell ref="B191:B200"/>
    <mergeCell ref="C191:C195"/>
    <mergeCell ref="C196:C200"/>
    <mergeCell ref="AH202:AH204"/>
    <mergeCell ref="AH182:AH184"/>
    <mergeCell ref="AI182:AI184"/>
    <mergeCell ref="AJ182:AJ184"/>
    <mergeCell ref="AK182:AK184"/>
    <mergeCell ref="AM182:AM183"/>
    <mergeCell ref="AN182:AN183"/>
    <mergeCell ref="AG178:AJ178"/>
    <mergeCell ref="B179:C179"/>
    <mergeCell ref="X179:AB179"/>
    <mergeCell ref="B180:C180"/>
    <mergeCell ref="E180:G180"/>
    <mergeCell ref="X180:AB180"/>
    <mergeCell ref="B159:B164"/>
    <mergeCell ref="C159:C164"/>
    <mergeCell ref="B165:B174"/>
    <mergeCell ref="C165:C169"/>
    <mergeCell ref="C170:C174"/>
    <mergeCell ref="AD178:AF178"/>
    <mergeCell ref="AH156:AH158"/>
    <mergeCell ref="AI156:AI158"/>
    <mergeCell ref="AJ156:AJ158"/>
    <mergeCell ref="AK156:AK158"/>
    <mergeCell ref="AM156:AM157"/>
    <mergeCell ref="AN156:AN157"/>
    <mergeCell ref="AK136:AK138"/>
    <mergeCell ref="AM136:AM137"/>
    <mergeCell ref="AN136:AN137"/>
    <mergeCell ref="B139:B144"/>
    <mergeCell ref="C139:C144"/>
    <mergeCell ref="B145:B154"/>
    <mergeCell ref="C145:C149"/>
    <mergeCell ref="C150:C154"/>
    <mergeCell ref="B125:B134"/>
    <mergeCell ref="C125:C129"/>
    <mergeCell ref="C130:C134"/>
    <mergeCell ref="AH136:AH138"/>
    <mergeCell ref="AI136:AI138"/>
    <mergeCell ref="AJ136:AJ138"/>
    <mergeCell ref="AI116:AI118"/>
    <mergeCell ref="AJ116:AJ118"/>
    <mergeCell ref="AK116:AK118"/>
    <mergeCell ref="AM116:AM117"/>
    <mergeCell ref="AN116:AN117"/>
    <mergeCell ref="B119:B124"/>
    <mergeCell ref="C119:C124"/>
    <mergeCell ref="B99:B104"/>
    <mergeCell ref="C99:C104"/>
    <mergeCell ref="B105:B114"/>
    <mergeCell ref="C105:C109"/>
    <mergeCell ref="C110:C114"/>
    <mergeCell ref="AH116:AH118"/>
    <mergeCell ref="AH96:AH98"/>
    <mergeCell ref="AI96:AI98"/>
    <mergeCell ref="AJ96:AJ98"/>
    <mergeCell ref="AK96:AK98"/>
    <mergeCell ref="AM96:AM97"/>
    <mergeCell ref="AN96:AN97"/>
    <mergeCell ref="AF87:AJ87"/>
    <mergeCell ref="AD92:AF92"/>
    <mergeCell ref="AG92:AJ92"/>
    <mergeCell ref="B93:C93"/>
    <mergeCell ref="X93:AB93"/>
    <mergeCell ref="B94:C94"/>
    <mergeCell ref="E94:G94"/>
    <mergeCell ref="X94:AB94"/>
    <mergeCell ref="G85:J85"/>
    <mergeCell ref="L85:O85"/>
    <mergeCell ref="Q85:T85"/>
    <mergeCell ref="V85:Y85"/>
    <mergeCell ref="AA85:AD85"/>
    <mergeCell ref="G87:J87"/>
    <mergeCell ref="L87:O87"/>
    <mergeCell ref="Q87:T87"/>
    <mergeCell ref="V87:Y87"/>
    <mergeCell ref="AA87:AD87"/>
    <mergeCell ref="AK63:AK65"/>
    <mergeCell ref="AM63:AM64"/>
    <mergeCell ref="AN63:AN64"/>
    <mergeCell ref="B66:B71"/>
    <mergeCell ref="C66:C71"/>
    <mergeCell ref="B72:B81"/>
    <mergeCell ref="C72:C76"/>
    <mergeCell ref="C77:C81"/>
    <mergeCell ref="B52:B61"/>
    <mergeCell ref="C52:C56"/>
    <mergeCell ref="C57:C61"/>
    <mergeCell ref="AH63:AH65"/>
    <mergeCell ref="AI63:AI65"/>
    <mergeCell ref="AJ63:AJ65"/>
    <mergeCell ref="AI43:AI45"/>
    <mergeCell ref="AJ43:AJ45"/>
    <mergeCell ref="AK43:AK45"/>
    <mergeCell ref="AM43:AM44"/>
    <mergeCell ref="AN43:AN44"/>
    <mergeCell ref="B46:B51"/>
    <mergeCell ref="C46:C51"/>
    <mergeCell ref="B26:B31"/>
    <mergeCell ref="C26:C31"/>
    <mergeCell ref="B32:B41"/>
    <mergeCell ref="C32:C36"/>
    <mergeCell ref="C37:C41"/>
    <mergeCell ref="AH43:AH45"/>
    <mergeCell ref="AH23:AH25"/>
    <mergeCell ref="AI23:AI25"/>
    <mergeCell ref="AJ23:AJ25"/>
    <mergeCell ref="AK23:AK25"/>
    <mergeCell ref="AM23:AM24"/>
    <mergeCell ref="AN23:AN24"/>
    <mergeCell ref="W20:Z21"/>
    <mergeCell ref="E21:G21"/>
    <mergeCell ref="H21:J21"/>
    <mergeCell ref="K21:M21"/>
    <mergeCell ref="N21:P21"/>
    <mergeCell ref="Q21:S21"/>
    <mergeCell ref="Q19:S19"/>
    <mergeCell ref="E20:G20"/>
    <mergeCell ref="H20:J20"/>
    <mergeCell ref="K20:M20"/>
    <mergeCell ref="N20:P20"/>
    <mergeCell ref="Q20:S20"/>
    <mergeCell ref="C18:D21"/>
    <mergeCell ref="E18:G18"/>
    <mergeCell ref="H18:J18"/>
    <mergeCell ref="K18:M18"/>
    <mergeCell ref="N18:P18"/>
    <mergeCell ref="Q18:S18"/>
    <mergeCell ref="E19:G19"/>
    <mergeCell ref="H19:J19"/>
    <mergeCell ref="K19:M19"/>
    <mergeCell ref="N19:P19"/>
    <mergeCell ref="N13:P13"/>
    <mergeCell ref="Q13:S13"/>
    <mergeCell ref="E16:G16"/>
    <mergeCell ref="H16:J16"/>
    <mergeCell ref="K16:M16"/>
    <mergeCell ref="N16:P16"/>
    <mergeCell ref="Q16:S16"/>
    <mergeCell ref="E17:G17"/>
    <mergeCell ref="H17:J17"/>
    <mergeCell ref="K17:M17"/>
    <mergeCell ref="N17:P17"/>
    <mergeCell ref="Q17:S17"/>
    <mergeCell ref="AC11:AD11"/>
    <mergeCell ref="E12:G12"/>
    <mergeCell ref="H12:J12"/>
    <mergeCell ref="K12:M12"/>
    <mergeCell ref="N12:P12"/>
    <mergeCell ref="Q12:S12"/>
    <mergeCell ref="E11:G11"/>
    <mergeCell ref="H11:J11"/>
    <mergeCell ref="K11:M11"/>
    <mergeCell ref="N11:P11"/>
    <mergeCell ref="Q11:S11"/>
    <mergeCell ref="X11:AB11"/>
    <mergeCell ref="AC8:AD8"/>
    <mergeCell ref="E9:G9"/>
    <mergeCell ref="H9:J9"/>
    <mergeCell ref="K9:M9"/>
    <mergeCell ref="N9:P9"/>
    <mergeCell ref="Q9:S9"/>
    <mergeCell ref="X9:AB9"/>
    <mergeCell ref="AC9:AD9"/>
    <mergeCell ref="E10:G10"/>
    <mergeCell ref="H10:J10"/>
    <mergeCell ref="K10:M10"/>
    <mergeCell ref="N10:P10"/>
    <mergeCell ref="Q10:S10"/>
    <mergeCell ref="X10:AB10"/>
    <mergeCell ref="AC10:AD10"/>
    <mergeCell ref="B8:B13"/>
    <mergeCell ref="C8:D13"/>
    <mergeCell ref="E8:G8"/>
    <mergeCell ref="H8:J8"/>
    <mergeCell ref="K8:M8"/>
    <mergeCell ref="N8:P8"/>
    <mergeCell ref="Q8:S8"/>
    <mergeCell ref="T8:V21"/>
    <mergeCell ref="X8:AB8"/>
    <mergeCell ref="B14:B21"/>
    <mergeCell ref="C14:D17"/>
    <mergeCell ref="E14:G14"/>
    <mergeCell ref="H14:J14"/>
    <mergeCell ref="K14:M14"/>
    <mergeCell ref="N14:P14"/>
    <mergeCell ref="Q14:S14"/>
    <mergeCell ref="E15:G15"/>
    <mergeCell ref="H15:J15"/>
    <mergeCell ref="K15:M15"/>
    <mergeCell ref="N15:P15"/>
    <mergeCell ref="Q15:S15"/>
    <mergeCell ref="E13:G13"/>
    <mergeCell ref="H13:J13"/>
    <mergeCell ref="K13:M13"/>
    <mergeCell ref="AD2:AF2"/>
    <mergeCell ref="AG2:AJ2"/>
    <mergeCell ref="B3:C3"/>
    <mergeCell ref="X3:AB3"/>
    <mergeCell ref="B4:C4"/>
    <mergeCell ref="E4:G4"/>
    <mergeCell ref="X4:AB4"/>
    <mergeCell ref="N5:V5"/>
    <mergeCell ref="B6:B7"/>
    <mergeCell ref="C6:D7"/>
    <mergeCell ref="E6:G7"/>
    <mergeCell ref="H6:J6"/>
    <mergeCell ref="K6:M6"/>
    <mergeCell ref="N6:P6"/>
    <mergeCell ref="Q6:S6"/>
    <mergeCell ref="T6:V6"/>
    <mergeCell ref="H7:J7"/>
    <mergeCell ref="K7:M7"/>
    <mergeCell ref="N7:P7"/>
    <mergeCell ref="Q7:S7"/>
    <mergeCell ref="T7:V7"/>
    <mergeCell ref="X7:AD7"/>
  </mergeCells>
  <phoneticPr fontId="10"/>
  <conditionalFormatting sqref="F24:AG24 F44:AG44 F137:AG137 F117:AG117 F97:AG97 F64:AG64 AG7 AG9 AG11 AG15 AG13 F85 K85 P85 U85 Z85 F157:AG157">
    <cfRule type="containsText" dxfId="2697" priority="2141" operator="containsText" text="日">
      <formula>NOT(ISERROR(SEARCH("日",F7)))</formula>
    </cfRule>
    <cfRule type="containsText" dxfId="2696" priority="2142" operator="containsText" text="土">
      <formula>NOT(ISERROR(SEARCH("土",F7)))</formula>
    </cfRule>
  </conditionalFormatting>
  <conditionalFormatting sqref="F62:AG62">
    <cfRule type="containsText" dxfId="2695" priority="2135" operator="containsText" text="退">
      <formula>NOT(ISERROR(SEARCH("退",F62)))</formula>
    </cfRule>
    <cfRule type="containsText" dxfId="2694" priority="2136" operator="containsText" text="入">
      <formula>NOT(ISERROR(SEARCH("入",F62)))</formula>
    </cfRule>
    <cfRule type="containsText" dxfId="2693" priority="2137" operator="containsText" text="入,退">
      <formula>NOT(ISERROR(SEARCH("入,退",F62)))</formula>
    </cfRule>
    <cfRule type="containsText" dxfId="2692" priority="2138" operator="containsText" text="入,退">
      <formula>NOT(ISERROR(SEARCH("入,退",F62)))</formula>
    </cfRule>
    <cfRule type="cellIs" dxfId="2691" priority="2140" operator="equal">
      <formula>"休"</formula>
    </cfRule>
  </conditionalFormatting>
  <conditionalFormatting sqref="F62:AG62">
    <cfRule type="containsText" dxfId="2690" priority="2139" operator="containsText" text="休">
      <formula>NOT(ISERROR(SEARCH("休",F62)))</formula>
    </cfRule>
  </conditionalFormatting>
  <conditionalFormatting sqref="F62:AG62">
    <cfRule type="containsText" dxfId="2689" priority="2134" operator="containsText" text="外">
      <formula>NOT(ISERROR(SEARCH("外",F62)))</formula>
    </cfRule>
  </conditionalFormatting>
  <conditionalFormatting sqref="D31">
    <cfRule type="cellIs" dxfId="2688" priority="2133" operator="equal">
      <formula>0</formula>
    </cfRule>
  </conditionalFormatting>
  <conditionalFormatting sqref="D26:D81">
    <cfRule type="cellIs" dxfId="2687" priority="2132" operator="equal">
      <formula>0</formula>
    </cfRule>
  </conditionalFormatting>
  <conditionalFormatting sqref="D98:D114">
    <cfRule type="cellIs" dxfId="2686" priority="2131" operator="equal">
      <formula>0</formula>
    </cfRule>
  </conditionalFormatting>
  <conditionalFormatting sqref="D118:D133">
    <cfRule type="cellIs" dxfId="2685" priority="2130" operator="equal">
      <formula>0</formula>
    </cfRule>
  </conditionalFormatting>
  <conditionalFormatting sqref="D154">
    <cfRule type="cellIs" dxfId="2684" priority="2127" operator="equal">
      <formula>0</formula>
    </cfRule>
  </conditionalFormatting>
  <conditionalFormatting sqref="D174">
    <cfRule type="cellIs" dxfId="2683" priority="2125" operator="equal">
      <formula>0</formula>
    </cfRule>
  </conditionalFormatting>
  <conditionalFormatting sqref="D134">
    <cfRule type="cellIs" dxfId="2682" priority="2129" operator="equal">
      <formula>0</formula>
    </cfRule>
  </conditionalFormatting>
  <conditionalFormatting sqref="D138:D153">
    <cfRule type="cellIs" dxfId="2681" priority="2128" operator="equal">
      <formula>0</formula>
    </cfRule>
  </conditionalFormatting>
  <conditionalFormatting sqref="D158:D173">
    <cfRule type="cellIs" dxfId="2680" priority="2126" operator="equal">
      <formula>0</formula>
    </cfRule>
  </conditionalFormatting>
  <conditionalFormatting sqref="D96:D97">
    <cfRule type="cellIs" dxfId="2679" priority="2124" operator="equal">
      <formula>0</formula>
    </cfRule>
  </conditionalFormatting>
  <conditionalFormatting sqref="D116:D117">
    <cfRule type="cellIs" dxfId="2678" priority="2123" operator="equal">
      <formula>0</formula>
    </cfRule>
  </conditionalFormatting>
  <conditionalFormatting sqref="D136:D137">
    <cfRule type="cellIs" dxfId="2677" priority="2122" operator="equal">
      <formula>0</formula>
    </cfRule>
  </conditionalFormatting>
  <conditionalFormatting sqref="D156:D157">
    <cfRule type="cellIs" dxfId="2676" priority="2121" operator="equal">
      <formula>0</formula>
    </cfRule>
  </conditionalFormatting>
  <conditionalFormatting sqref="T8:V21">
    <cfRule type="cellIs" dxfId="2675" priority="2118" operator="between">
      <formula>0.214</formula>
      <formula>0.249</formula>
    </cfRule>
    <cfRule type="cellIs" dxfId="2674" priority="2119" operator="between">
      <formula>0.25</formula>
      <formula>0.284</formula>
    </cfRule>
    <cfRule type="cellIs" dxfId="2673" priority="2120" operator="greaterThanOrEqual">
      <formula>0.285</formula>
    </cfRule>
  </conditionalFormatting>
  <conditionalFormatting sqref="AD20:AD21">
    <cfRule type="containsText" dxfId="2672" priority="2117" operator="containsText" text="対象外">
      <formula>NOT(ISERROR(SEARCH("対象外",AD20)))</formula>
    </cfRule>
  </conditionalFormatting>
  <conditionalFormatting sqref="W20 AB20:AC21">
    <cfRule type="containsText" dxfId="2671" priority="2116" operator="containsText" text="対象外">
      <formula>NOT(ISERROR(SEARCH("対象外",W20)))</formula>
    </cfRule>
  </conditionalFormatting>
  <conditionalFormatting sqref="W20 AA20:AA21">
    <cfRule type="containsText" dxfId="2670" priority="2115" operator="containsText" text="補正無し">
      <formula>NOT(ISERROR(SEARCH("補正無し",W20)))</formula>
    </cfRule>
  </conditionalFormatting>
  <conditionalFormatting sqref="F85">
    <cfRule type="containsText" dxfId="2669" priority="2106" operator="containsText" text="その他">
      <formula>NOT(ISERROR(SEARCH("その他",F85)))</formula>
    </cfRule>
    <cfRule type="containsText" dxfId="2668" priority="2107" operator="containsText" text="冬休">
      <formula>NOT(ISERROR(SEARCH("冬休",F85)))</formula>
    </cfRule>
    <cfRule type="containsText" dxfId="2667" priority="2108" operator="containsText" text="夏休">
      <formula>NOT(ISERROR(SEARCH("夏休",F85)))</formula>
    </cfRule>
    <cfRule type="containsText" dxfId="2666" priority="2109" operator="containsText" text="製作">
      <formula>NOT(ISERROR(SEARCH("製作",F85)))</formula>
    </cfRule>
    <cfRule type="cellIs" dxfId="2665" priority="2110" operator="equal">
      <formula>"中止,製作"</formula>
    </cfRule>
    <cfRule type="containsText" dxfId="2664" priority="2113" operator="containsText" text="中止,製作,夏休,冬休,その他">
      <formula>NOT(ISERROR(SEARCH("中止,製作,夏休,冬休,その他",F85)))</formula>
    </cfRule>
    <cfRule type="containsText" dxfId="2663" priority="2114" operator="containsText" text="中止">
      <formula>NOT(ISERROR(SEARCH("中止",F85)))</formula>
    </cfRule>
  </conditionalFormatting>
  <conditionalFormatting sqref="K85">
    <cfRule type="containsText" dxfId="2662" priority="2111" operator="containsText" text="中止,製作,夏休,冬休,その他">
      <formula>NOT(ISERROR(SEARCH("中止,製作,夏休,冬休,その他",K85)))</formula>
    </cfRule>
    <cfRule type="containsText" dxfId="2661" priority="2112" operator="containsText" text="中止">
      <formula>NOT(ISERROR(SEARCH("中止",K85)))</formula>
    </cfRule>
  </conditionalFormatting>
  <conditionalFormatting sqref="K85">
    <cfRule type="containsText" dxfId="2660" priority="2099" operator="containsText" text="その他">
      <formula>NOT(ISERROR(SEARCH("その他",K85)))</formula>
    </cfRule>
    <cfRule type="containsText" dxfId="2659" priority="2100" operator="containsText" text="冬休">
      <formula>NOT(ISERROR(SEARCH("冬休",K85)))</formula>
    </cfRule>
    <cfRule type="containsText" dxfId="2658" priority="2101" operator="containsText" text="夏休">
      <formula>NOT(ISERROR(SEARCH("夏休",K85)))</formula>
    </cfRule>
    <cfRule type="containsText" dxfId="2657" priority="2102" operator="containsText" text="製作">
      <formula>NOT(ISERROR(SEARCH("製作",K85)))</formula>
    </cfRule>
    <cfRule type="cellIs" dxfId="2656" priority="2103" operator="equal">
      <formula>"中止,製作"</formula>
    </cfRule>
    <cfRule type="containsText" dxfId="2655" priority="2104" operator="containsText" text="中止,製作,夏休,冬休,その他">
      <formula>NOT(ISERROR(SEARCH("中止,製作,夏休,冬休,その他",K85)))</formula>
    </cfRule>
    <cfRule type="containsText" dxfId="2654" priority="2105" operator="containsText" text="中止">
      <formula>NOT(ISERROR(SEARCH("中止",K85)))</formula>
    </cfRule>
  </conditionalFormatting>
  <conditionalFormatting sqref="P85">
    <cfRule type="containsText" dxfId="2653" priority="2092" operator="containsText" text="その他">
      <formula>NOT(ISERROR(SEARCH("その他",P85)))</formula>
    </cfRule>
    <cfRule type="containsText" dxfId="2652" priority="2093" operator="containsText" text="冬休">
      <formula>NOT(ISERROR(SEARCH("冬休",P85)))</formula>
    </cfRule>
    <cfRule type="containsText" dxfId="2651" priority="2094" operator="containsText" text="夏休">
      <formula>NOT(ISERROR(SEARCH("夏休",P85)))</formula>
    </cfRule>
    <cfRule type="containsText" dxfId="2650" priority="2095" operator="containsText" text="製作">
      <formula>NOT(ISERROR(SEARCH("製作",P85)))</formula>
    </cfRule>
    <cfRule type="cellIs" dxfId="2649" priority="2096" operator="equal">
      <formula>"中止,製作"</formula>
    </cfRule>
    <cfRule type="containsText" dxfId="2648" priority="2097" operator="containsText" text="中止,製作,夏休,冬休,その他">
      <formula>NOT(ISERROR(SEARCH("中止,製作,夏休,冬休,その他",P85)))</formula>
    </cfRule>
    <cfRule type="containsText" dxfId="2647" priority="2098" operator="containsText" text="中止">
      <formula>NOT(ISERROR(SEARCH("中止",P85)))</formula>
    </cfRule>
  </conditionalFormatting>
  <conditionalFormatting sqref="U85">
    <cfRule type="containsText" dxfId="2646" priority="2085" operator="containsText" text="その他">
      <formula>NOT(ISERROR(SEARCH("その他",U85)))</formula>
    </cfRule>
    <cfRule type="containsText" dxfId="2645" priority="2086" operator="containsText" text="冬休">
      <formula>NOT(ISERROR(SEARCH("冬休",U85)))</formula>
    </cfRule>
    <cfRule type="containsText" dxfId="2644" priority="2087" operator="containsText" text="夏休">
      <formula>NOT(ISERROR(SEARCH("夏休",U85)))</formula>
    </cfRule>
    <cfRule type="containsText" dxfId="2643" priority="2088" operator="containsText" text="製作">
      <formula>NOT(ISERROR(SEARCH("製作",U85)))</formula>
    </cfRule>
    <cfRule type="cellIs" dxfId="2642" priority="2089" operator="equal">
      <formula>"中止,製作"</formula>
    </cfRule>
    <cfRule type="containsText" dxfId="2641" priority="2090" operator="containsText" text="中止,製作,夏休,冬休,その他">
      <formula>NOT(ISERROR(SEARCH("中止,製作,夏休,冬休,その他",U85)))</formula>
    </cfRule>
    <cfRule type="containsText" dxfId="2640" priority="2091" operator="containsText" text="中止">
      <formula>NOT(ISERROR(SEARCH("中止",U85)))</formula>
    </cfRule>
  </conditionalFormatting>
  <conditionalFormatting sqref="Z85">
    <cfRule type="containsText" dxfId="2639" priority="2078" operator="containsText" text="その他">
      <formula>NOT(ISERROR(SEARCH("その他",Z85)))</formula>
    </cfRule>
    <cfRule type="containsText" dxfId="2638" priority="2079" operator="containsText" text="冬休">
      <formula>NOT(ISERROR(SEARCH("冬休",Z85)))</formula>
    </cfRule>
    <cfRule type="containsText" dxfId="2637" priority="2080" operator="containsText" text="夏休">
      <formula>NOT(ISERROR(SEARCH("夏休",Z85)))</formula>
    </cfRule>
    <cfRule type="containsText" dxfId="2636" priority="2081" operator="containsText" text="製作">
      <formula>NOT(ISERROR(SEARCH("製作",Z85)))</formula>
    </cfRule>
    <cfRule type="cellIs" dxfId="2635" priority="2082" operator="equal">
      <formula>"中止,製作"</formula>
    </cfRule>
    <cfRule type="containsText" dxfId="2634" priority="2083" operator="containsText" text="中止,製作,夏休,冬休,その他">
      <formula>NOT(ISERROR(SEARCH("中止,製作,夏休,冬休,その他",Z85)))</formula>
    </cfRule>
    <cfRule type="containsText" dxfId="2633" priority="2084" operator="containsText" text="中止">
      <formula>NOT(ISERROR(SEARCH("中止",Z85)))</formula>
    </cfRule>
  </conditionalFormatting>
  <conditionalFormatting sqref="F223:AG223 F203:AG203 F183:AG183 F243:AG243">
    <cfRule type="containsText" dxfId="2632" priority="2076" operator="containsText" text="日">
      <formula>NOT(ISERROR(SEARCH("日",F183)))</formula>
    </cfRule>
    <cfRule type="containsText" dxfId="2631" priority="2077" operator="containsText" text="土">
      <formula>NOT(ISERROR(SEARCH("土",F183)))</formula>
    </cfRule>
  </conditionalFormatting>
  <conditionalFormatting sqref="D184:D200">
    <cfRule type="cellIs" dxfId="2630" priority="2075" operator="equal">
      <formula>0</formula>
    </cfRule>
  </conditionalFormatting>
  <conditionalFormatting sqref="D204:D219">
    <cfRule type="cellIs" dxfId="2629" priority="2074" operator="equal">
      <formula>0</formula>
    </cfRule>
  </conditionalFormatting>
  <conditionalFormatting sqref="D240">
    <cfRule type="cellIs" dxfId="2628" priority="2071" operator="equal">
      <formula>0</formula>
    </cfRule>
  </conditionalFormatting>
  <conditionalFormatting sqref="D260">
    <cfRule type="cellIs" dxfId="2627" priority="2069" operator="equal">
      <formula>0</formula>
    </cfRule>
  </conditionalFormatting>
  <conditionalFormatting sqref="D220">
    <cfRule type="cellIs" dxfId="2626" priority="2073" operator="equal">
      <formula>0</formula>
    </cfRule>
  </conditionalFormatting>
  <conditionalFormatting sqref="D224:D239">
    <cfRule type="cellIs" dxfId="2625" priority="2072" operator="equal">
      <formula>0</formula>
    </cfRule>
  </conditionalFormatting>
  <conditionalFormatting sqref="D244:D259">
    <cfRule type="cellIs" dxfId="2624" priority="2070" operator="equal">
      <formula>0</formula>
    </cfRule>
  </conditionalFormatting>
  <conditionalFormatting sqref="D182:D183">
    <cfRule type="cellIs" dxfId="2623" priority="2068" operator="equal">
      <formula>0</formula>
    </cfRule>
  </conditionalFormatting>
  <conditionalFormatting sqref="D202:D203">
    <cfRule type="cellIs" dxfId="2622" priority="2067" operator="equal">
      <formula>0</formula>
    </cfRule>
  </conditionalFormatting>
  <conditionalFormatting sqref="D222:D223">
    <cfRule type="cellIs" dxfId="2621" priority="2066" operator="equal">
      <formula>0</formula>
    </cfRule>
  </conditionalFormatting>
  <conditionalFormatting sqref="D242:D243">
    <cfRule type="cellIs" dxfId="2620" priority="2065" operator="equal">
      <formula>0</formula>
    </cfRule>
  </conditionalFormatting>
  <conditionalFormatting sqref="F309:AG309 F289:AG289 F269:AG269 F329:AG329">
    <cfRule type="containsText" dxfId="2619" priority="2063" operator="containsText" text="日">
      <formula>NOT(ISERROR(SEARCH("日",F269)))</formula>
    </cfRule>
    <cfRule type="containsText" dxfId="2618" priority="2064" operator="containsText" text="土">
      <formula>NOT(ISERROR(SEARCH("土",F269)))</formula>
    </cfRule>
  </conditionalFormatting>
  <conditionalFormatting sqref="D270:D286">
    <cfRule type="cellIs" dxfId="2617" priority="2062" operator="equal">
      <formula>0</formula>
    </cfRule>
  </conditionalFormatting>
  <conditionalFormatting sqref="D290:D305">
    <cfRule type="cellIs" dxfId="2616" priority="2061" operator="equal">
      <formula>0</formula>
    </cfRule>
  </conditionalFormatting>
  <conditionalFormatting sqref="D326">
    <cfRule type="cellIs" dxfId="2615" priority="2058" operator="equal">
      <formula>0</formula>
    </cfRule>
  </conditionalFormatting>
  <conditionalFormatting sqref="D346">
    <cfRule type="cellIs" dxfId="2614" priority="2056" operator="equal">
      <formula>0</formula>
    </cfRule>
  </conditionalFormatting>
  <conditionalFormatting sqref="D306">
    <cfRule type="cellIs" dxfId="2613" priority="2060" operator="equal">
      <formula>0</formula>
    </cfRule>
  </conditionalFormatting>
  <conditionalFormatting sqref="D310:D325">
    <cfRule type="cellIs" dxfId="2612" priority="2059" operator="equal">
      <formula>0</formula>
    </cfRule>
  </conditionalFormatting>
  <conditionalFormatting sqref="D330:D345">
    <cfRule type="cellIs" dxfId="2611" priority="2057" operator="equal">
      <formula>0</formula>
    </cfRule>
  </conditionalFormatting>
  <conditionalFormatting sqref="D268:D269">
    <cfRule type="cellIs" dxfId="2610" priority="2055" operator="equal">
      <formula>0</formula>
    </cfRule>
  </conditionalFormatting>
  <conditionalFormatting sqref="D288:D289">
    <cfRule type="cellIs" dxfId="2609" priority="2054" operator="equal">
      <formula>0</formula>
    </cfRule>
  </conditionalFormatting>
  <conditionalFormatting sqref="D308:D309">
    <cfRule type="cellIs" dxfId="2608" priority="2053" operator="equal">
      <formula>0</formula>
    </cfRule>
  </conditionalFormatting>
  <conditionalFormatting sqref="D328:D329">
    <cfRule type="cellIs" dxfId="2607" priority="2052" operator="equal">
      <formula>0</formula>
    </cfRule>
  </conditionalFormatting>
  <conditionalFormatting sqref="F395:AG395 F375:AG375 F355:AG355 F415:AG415">
    <cfRule type="containsText" dxfId="2606" priority="2050" operator="containsText" text="日">
      <formula>NOT(ISERROR(SEARCH("日",F355)))</formula>
    </cfRule>
    <cfRule type="containsText" dxfId="2605" priority="2051" operator="containsText" text="土">
      <formula>NOT(ISERROR(SEARCH("土",F355)))</formula>
    </cfRule>
  </conditionalFormatting>
  <conditionalFormatting sqref="D356:D372">
    <cfRule type="cellIs" dxfId="2604" priority="2049" operator="equal">
      <formula>0</formula>
    </cfRule>
  </conditionalFormatting>
  <conditionalFormatting sqref="D376:D391">
    <cfRule type="cellIs" dxfId="2603" priority="2048" operator="equal">
      <formula>0</formula>
    </cfRule>
  </conditionalFormatting>
  <conditionalFormatting sqref="D412">
    <cfRule type="cellIs" dxfId="2602" priority="2045" operator="equal">
      <formula>0</formula>
    </cfRule>
  </conditionalFormatting>
  <conditionalFormatting sqref="D432">
    <cfRule type="cellIs" dxfId="2601" priority="2043" operator="equal">
      <formula>0</formula>
    </cfRule>
  </conditionalFormatting>
  <conditionalFormatting sqref="D392">
    <cfRule type="cellIs" dxfId="2600" priority="2047" operator="equal">
      <formula>0</formula>
    </cfRule>
  </conditionalFormatting>
  <conditionalFormatting sqref="D396:D411">
    <cfRule type="cellIs" dxfId="2599" priority="2046" operator="equal">
      <formula>0</formula>
    </cfRule>
  </conditionalFormatting>
  <conditionalFormatting sqref="D416:D431">
    <cfRule type="cellIs" dxfId="2598" priority="2044" operator="equal">
      <formula>0</formula>
    </cfRule>
  </conditionalFormatting>
  <conditionalFormatting sqref="D354:D355">
    <cfRule type="cellIs" dxfId="2597" priority="2042" operator="equal">
      <formula>0</formula>
    </cfRule>
  </conditionalFormatting>
  <conditionalFormatting sqref="D374:D375">
    <cfRule type="cellIs" dxfId="2596" priority="2041" operator="equal">
      <formula>0</formula>
    </cfRule>
  </conditionalFormatting>
  <conditionalFormatting sqref="D394:D395">
    <cfRule type="cellIs" dxfId="2595" priority="2040" operator="equal">
      <formula>0</formula>
    </cfRule>
  </conditionalFormatting>
  <conditionalFormatting sqref="D414:D415">
    <cfRule type="cellIs" dxfId="2594" priority="2039" operator="equal">
      <formula>0</formula>
    </cfRule>
  </conditionalFormatting>
  <conditionalFormatting sqref="F481:AG481 F461:AG461 F441:AG441 F501:AG501">
    <cfRule type="containsText" dxfId="2593" priority="2037" operator="containsText" text="日">
      <formula>NOT(ISERROR(SEARCH("日",F441)))</formula>
    </cfRule>
    <cfRule type="containsText" dxfId="2592" priority="2038" operator="containsText" text="土">
      <formula>NOT(ISERROR(SEARCH("土",F441)))</formula>
    </cfRule>
  </conditionalFormatting>
  <conditionalFormatting sqref="D442:D458">
    <cfRule type="cellIs" dxfId="2591" priority="2036" operator="equal">
      <formula>0</formula>
    </cfRule>
  </conditionalFormatting>
  <conditionalFormatting sqref="D462:D477">
    <cfRule type="cellIs" dxfId="2590" priority="2035" operator="equal">
      <formula>0</formula>
    </cfRule>
  </conditionalFormatting>
  <conditionalFormatting sqref="D498">
    <cfRule type="cellIs" dxfId="2589" priority="2032" operator="equal">
      <formula>0</formula>
    </cfRule>
  </conditionalFormatting>
  <conditionalFormatting sqref="D518">
    <cfRule type="cellIs" dxfId="2588" priority="2030" operator="equal">
      <formula>0</formula>
    </cfRule>
  </conditionalFormatting>
  <conditionalFormatting sqref="D478">
    <cfRule type="cellIs" dxfId="2587" priority="2034" operator="equal">
      <formula>0</formula>
    </cfRule>
  </conditionalFormatting>
  <conditionalFormatting sqref="D482:D497">
    <cfRule type="cellIs" dxfId="2586" priority="2033" operator="equal">
      <formula>0</formula>
    </cfRule>
  </conditionalFormatting>
  <conditionalFormatting sqref="D502:D517">
    <cfRule type="cellIs" dxfId="2585" priority="2031" operator="equal">
      <formula>0</formula>
    </cfRule>
  </conditionalFormatting>
  <conditionalFormatting sqref="D440:D441">
    <cfRule type="cellIs" dxfId="2584" priority="2029" operator="equal">
      <formula>0</formula>
    </cfRule>
  </conditionalFormatting>
  <conditionalFormatting sqref="D460:D461">
    <cfRule type="cellIs" dxfId="2583" priority="2028" operator="equal">
      <formula>0</formula>
    </cfRule>
  </conditionalFormatting>
  <conditionalFormatting sqref="D480:D481">
    <cfRule type="cellIs" dxfId="2582" priority="2027" operator="equal">
      <formula>0</formula>
    </cfRule>
  </conditionalFormatting>
  <conditionalFormatting sqref="D500:D501">
    <cfRule type="cellIs" dxfId="2581" priority="2026" operator="equal">
      <formula>0</formula>
    </cfRule>
  </conditionalFormatting>
  <conditionalFormatting sqref="F567:AG567 F547:AG547 F527:AG527 F587:AG587">
    <cfRule type="containsText" dxfId="2580" priority="2024" operator="containsText" text="日">
      <formula>NOT(ISERROR(SEARCH("日",F527)))</formula>
    </cfRule>
    <cfRule type="containsText" dxfId="2579" priority="2025" operator="containsText" text="土">
      <formula>NOT(ISERROR(SEARCH("土",F527)))</formula>
    </cfRule>
  </conditionalFormatting>
  <conditionalFormatting sqref="D528:D544">
    <cfRule type="cellIs" dxfId="2578" priority="2023" operator="equal">
      <formula>0</formula>
    </cfRule>
  </conditionalFormatting>
  <conditionalFormatting sqref="D548:D563">
    <cfRule type="cellIs" dxfId="2577" priority="2022" operator="equal">
      <formula>0</formula>
    </cfRule>
  </conditionalFormatting>
  <conditionalFormatting sqref="D584">
    <cfRule type="cellIs" dxfId="2576" priority="2019" operator="equal">
      <formula>0</formula>
    </cfRule>
  </conditionalFormatting>
  <conditionalFormatting sqref="D604">
    <cfRule type="cellIs" dxfId="2575" priority="2017" operator="equal">
      <formula>0</formula>
    </cfRule>
  </conditionalFormatting>
  <conditionalFormatting sqref="D564">
    <cfRule type="cellIs" dxfId="2574" priority="2021" operator="equal">
      <formula>0</formula>
    </cfRule>
  </conditionalFormatting>
  <conditionalFormatting sqref="D568:D583">
    <cfRule type="cellIs" dxfId="2573" priority="2020" operator="equal">
      <formula>0</formula>
    </cfRule>
  </conditionalFormatting>
  <conditionalFormatting sqref="D588:D603">
    <cfRule type="cellIs" dxfId="2572" priority="2018" operator="equal">
      <formula>0</formula>
    </cfRule>
  </conditionalFormatting>
  <conditionalFormatting sqref="D526:D527">
    <cfRule type="cellIs" dxfId="2571" priority="2016" operator="equal">
      <formula>0</formula>
    </cfRule>
  </conditionalFormatting>
  <conditionalFormatting sqref="D546:D547">
    <cfRule type="cellIs" dxfId="2570" priority="2015" operator="equal">
      <formula>0</formula>
    </cfRule>
  </conditionalFormatting>
  <conditionalFormatting sqref="D566:D567">
    <cfRule type="cellIs" dxfId="2569" priority="2014" operator="equal">
      <formula>0</formula>
    </cfRule>
  </conditionalFormatting>
  <conditionalFormatting sqref="D586:D587">
    <cfRule type="cellIs" dxfId="2568" priority="2013" operator="equal">
      <formula>0</formula>
    </cfRule>
  </conditionalFormatting>
  <conditionalFormatting sqref="F653:AG653 F633:AG633 F613:AG613 F673:AG673">
    <cfRule type="containsText" dxfId="2567" priority="2011" operator="containsText" text="日">
      <formula>NOT(ISERROR(SEARCH("日",F613)))</formula>
    </cfRule>
    <cfRule type="containsText" dxfId="2566" priority="2012" operator="containsText" text="土">
      <formula>NOT(ISERROR(SEARCH("土",F613)))</formula>
    </cfRule>
  </conditionalFormatting>
  <conditionalFormatting sqref="D614:D630">
    <cfRule type="cellIs" dxfId="2565" priority="2010" operator="equal">
      <formula>0</formula>
    </cfRule>
  </conditionalFormatting>
  <conditionalFormatting sqref="D634:D649">
    <cfRule type="cellIs" dxfId="2564" priority="2009" operator="equal">
      <formula>0</formula>
    </cfRule>
  </conditionalFormatting>
  <conditionalFormatting sqref="D670">
    <cfRule type="cellIs" dxfId="2563" priority="2006" operator="equal">
      <formula>0</formula>
    </cfRule>
  </conditionalFormatting>
  <conditionalFormatting sqref="D690">
    <cfRule type="cellIs" dxfId="2562" priority="2004" operator="equal">
      <formula>0</formula>
    </cfRule>
  </conditionalFormatting>
  <conditionalFormatting sqref="D650">
    <cfRule type="cellIs" dxfId="2561" priority="2008" operator="equal">
      <formula>0</formula>
    </cfRule>
  </conditionalFormatting>
  <conditionalFormatting sqref="D654:D669">
    <cfRule type="cellIs" dxfId="2560" priority="2007" operator="equal">
      <formula>0</formula>
    </cfRule>
  </conditionalFormatting>
  <conditionalFormatting sqref="D674:D689">
    <cfRule type="cellIs" dxfId="2559" priority="2005" operator="equal">
      <formula>0</formula>
    </cfRule>
  </conditionalFormatting>
  <conditionalFormatting sqref="D612:D613">
    <cfRule type="cellIs" dxfId="2558" priority="2003" operator="equal">
      <formula>0</formula>
    </cfRule>
  </conditionalFormatting>
  <conditionalFormatting sqref="D632:D633">
    <cfRule type="cellIs" dxfId="2557" priority="2002" operator="equal">
      <formula>0</formula>
    </cfRule>
  </conditionalFormatting>
  <conditionalFormatting sqref="D652:D653">
    <cfRule type="cellIs" dxfId="2556" priority="2001" operator="equal">
      <formula>0</formula>
    </cfRule>
  </conditionalFormatting>
  <conditionalFormatting sqref="D672:D673">
    <cfRule type="cellIs" dxfId="2555" priority="2000" operator="equal">
      <formula>0</formula>
    </cfRule>
  </conditionalFormatting>
  <conditionalFormatting sqref="F739:AG739 F719:AG719 F699:AG699 F759:AG759">
    <cfRule type="containsText" dxfId="2554" priority="1998" operator="containsText" text="日">
      <formula>NOT(ISERROR(SEARCH("日",F699)))</formula>
    </cfRule>
    <cfRule type="containsText" dxfId="2553" priority="1999" operator="containsText" text="土">
      <formula>NOT(ISERROR(SEARCH("土",F699)))</formula>
    </cfRule>
  </conditionalFormatting>
  <conditionalFormatting sqref="D700:D716">
    <cfRule type="cellIs" dxfId="2552" priority="1997" operator="equal">
      <formula>0</formula>
    </cfRule>
  </conditionalFormatting>
  <conditionalFormatting sqref="D720:D735">
    <cfRule type="cellIs" dxfId="2551" priority="1996" operator="equal">
      <formula>0</formula>
    </cfRule>
  </conditionalFormatting>
  <conditionalFormatting sqref="D756">
    <cfRule type="cellIs" dxfId="2550" priority="1993" operator="equal">
      <formula>0</formula>
    </cfRule>
  </conditionalFormatting>
  <conditionalFormatting sqref="D776">
    <cfRule type="cellIs" dxfId="2549" priority="1991" operator="equal">
      <formula>0</formula>
    </cfRule>
  </conditionalFormatting>
  <conditionalFormatting sqref="D736">
    <cfRule type="cellIs" dxfId="2548" priority="1995" operator="equal">
      <formula>0</formula>
    </cfRule>
  </conditionalFormatting>
  <conditionalFormatting sqref="D740:D755">
    <cfRule type="cellIs" dxfId="2547" priority="1994" operator="equal">
      <formula>0</formula>
    </cfRule>
  </conditionalFormatting>
  <conditionalFormatting sqref="D760:D775">
    <cfRule type="cellIs" dxfId="2546" priority="1992" operator="equal">
      <formula>0</formula>
    </cfRule>
  </conditionalFormatting>
  <conditionalFormatting sqref="D698:D699">
    <cfRule type="cellIs" dxfId="2545" priority="1990" operator="equal">
      <formula>0</formula>
    </cfRule>
  </conditionalFormatting>
  <conditionalFormatting sqref="D718:D719">
    <cfRule type="cellIs" dxfId="2544" priority="1989" operator="equal">
      <formula>0</formula>
    </cfRule>
  </conditionalFormatting>
  <conditionalFormatting sqref="D738:D739">
    <cfRule type="cellIs" dxfId="2543" priority="1988" operator="equal">
      <formula>0</formula>
    </cfRule>
  </conditionalFormatting>
  <conditionalFormatting sqref="D758:D759">
    <cfRule type="cellIs" dxfId="2542" priority="1987" operator="equal">
      <formula>0</formula>
    </cfRule>
  </conditionalFormatting>
  <conditionalFormatting sqref="F825:AG825 F805:AG805 F785:AG785 F845:AG845">
    <cfRule type="containsText" dxfId="2541" priority="1985" operator="containsText" text="日">
      <formula>NOT(ISERROR(SEARCH("日",F785)))</formula>
    </cfRule>
    <cfRule type="containsText" dxfId="2540" priority="1986" operator="containsText" text="土">
      <formula>NOT(ISERROR(SEARCH("土",F785)))</formula>
    </cfRule>
  </conditionalFormatting>
  <conditionalFormatting sqref="D786:D802">
    <cfRule type="cellIs" dxfId="2539" priority="1984" operator="equal">
      <formula>0</formula>
    </cfRule>
  </conditionalFormatting>
  <conditionalFormatting sqref="D806:D821">
    <cfRule type="cellIs" dxfId="2538" priority="1983" operator="equal">
      <formula>0</formula>
    </cfRule>
  </conditionalFormatting>
  <conditionalFormatting sqref="D842">
    <cfRule type="cellIs" dxfId="2537" priority="1980" operator="equal">
      <formula>0</formula>
    </cfRule>
  </conditionalFormatting>
  <conditionalFormatting sqref="D862">
    <cfRule type="cellIs" dxfId="2536" priority="1978" operator="equal">
      <formula>0</formula>
    </cfRule>
  </conditionalFormatting>
  <conditionalFormatting sqref="D822">
    <cfRule type="cellIs" dxfId="2535" priority="1982" operator="equal">
      <formula>0</formula>
    </cfRule>
  </conditionalFormatting>
  <conditionalFormatting sqref="D826:D841">
    <cfRule type="cellIs" dxfId="2534" priority="1981" operator="equal">
      <formula>0</formula>
    </cfRule>
  </conditionalFormatting>
  <conditionalFormatting sqref="D846:D861">
    <cfRule type="cellIs" dxfId="2533" priority="1979" operator="equal">
      <formula>0</formula>
    </cfRule>
  </conditionalFormatting>
  <conditionalFormatting sqref="D784:D785">
    <cfRule type="cellIs" dxfId="2532" priority="1977" operator="equal">
      <formula>0</formula>
    </cfRule>
  </conditionalFormatting>
  <conditionalFormatting sqref="D804:D805">
    <cfRule type="cellIs" dxfId="2531" priority="1976" operator="equal">
      <formula>0</formula>
    </cfRule>
  </conditionalFormatting>
  <conditionalFormatting sqref="D824:D825">
    <cfRule type="cellIs" dxfId="2530" priority="1975" operator="equal">
      <formula>0</formula>
    </cfRule>
  </conditionalFormatting>
  <conditionalFormatting sqref="D844:D845">
    <cfRule type="cellIs" dxfId="2529" priority="1974" operator="equal">
      <formula>0</formula>
    </cfRule>
  </conditionalFormatting>
  <conditionalFormatting sqref="Z87">
    <cfRule type="containsText" dxfId="2528" priority="1968" operator="containsText" text="退">
      <formula>NOT(ISERROR(SEARCH("退",Z87)))</formula>
    </cfRule>
    <cfRule type="containsText" dxfId="2527" priority="1969" operator="containsText" text="入">
      <formula>NOT(ISERROR(SEARCH("入",Z87)))</formula>
    </cfRule>
    <cfRule type="containsText" dxfId="2526" priority="1970" operator="containsText" text="入,退">
      <formula>NOT(ISERROR(SEARCH("入,退",Z87)))</formula>
    </cfRule>
    <cfRule type="containsText" dxfId="2525" priority="1971" operator="containsText" text="入,退">
      <formula>NOT(ISERROR(SEARCH("入,退",Z87)))</formula>
    </cfRule>
    <cfRule type="cellIs" dxfId="2524" priority="1973" operator="equal">
      <formula>"休"</formula>
    </cfRule>
  </conditionalFormatting>
  <conditionalFormatting sqref="Z87">
    <cfRule type="containsText" dxfId="2523" priority="1972" operator="containsText" text="休">
      <formula>NOT(ISERROR(SEARCH("休",Z87)))</formula>
    </cfRule>
  </conditionalFormatting>
  <conditionalFormatting sqref="Z87">
    <cfRule type="containsText" dxfId="2522" priority="1967" operator="containsText" text="外">
      <formula>NOT(ISERROR(SEARCH("外",Z87)))</formula>
    </cfRule>
  </conditionalFormatting>
  <conditionalFormatting sqref="Z87">
    <cfRule type="containsText" dxfId="2521" priority="1966" operator="containsText" text="－">
      <formula>NOT(ISERROR(SEARCH("－",Z87)))</formula>
    </cfRule>
  </conditionalFormatting>
  <conditionalFormatting sqref="AE87 U87 P87 K87">
    <cfRule type="containsText" dxfId="2520" priority="1960" operator="containsText" text="退">
      <formula>NOT(ISERROR(SEARCH("退",K87)))</formula>
    </cfRule>
    <cfRule type="containsText" dxfId="2519" priority="1961" operator="containsText" text="入">
      <formula>NOT(ISERROR(SEARCH("入",K87)))</formula>
    </cfRule>
    <cfRule type="containsText" dxfId="2518" priority="1962" operator="containsText" text="入,退">
      <formula>NOT(ISERROR(SEARCH("入,退",K87)))</formula>
    </cfRule>
    <cfRule type="containsText" dxfId="2517" priority="1963" operator="containsText" text="入,退">
      <formula>NOT(ISERROR(SEARCH("入,退",K87)))</formula>
    </cfRule>
    <cfRule type="cellIs" dxfId="2516" priority="1965" operator="equal">
      <formula>"休"</formula>
    </cfRule>
  </conditionalFormatting>
  <conditionalFormatting sqref="AE87 U87 P87 K87">
    <cfRule type="containsText" dxfId="2515" priority="1964" operator="containsText" text="休">
      <formula>NOT(ISERROR(SEARCH("休",K87)))</formula>
    </cfRule>
  </conditionalFormatting>
  <conditionalFormatting sqref="AE87 U87 P87 K87">
    <cfRule type="containsText" dxfId="2514" priority="1959" operator="containsText" text="外">
      <formula>NOT(ISERROR(SEARCH("外",K87)))</formula>
    </cfRule>
  </conditionalFormatting>
  <conditionalFormatting sqref="AE87 U87 P87 K87">
    <cfRule type="containsText" dxfId="2513" priority="1958" operator="containsText" text="－">
      <formula>NOT(ISERROR(SEARCH("－",K87)))</formula>
    </cfRule>
  </conditionalFormatting>
  <conditionalFormatting sqref="F25:AG25">
    <cfRule type="containsText" dxfId="2512" priority="1956" operator="containsText" text="日">
      <formula>NOT(ISERROR(SEARCH("日",F25)))</formula>
    </cfRule>
    <cfRule type="containsText" dxfId="2511" priority="1957" operator="containsText" text="土">
      <formula>NOT(ISERROR(SEARCH("土",F25)))</formula>
    </cfRule>
  </conditionalFormatting>
  <conditionalFormatting sqref="F25:AG25">
    <cfRule type="containsText" dxfId="2510" priority="1949" operator="containsText" text="その他">
      <formula>NOT(ISERROR(SEARCH("その他",F25)))</formula>
    </cfRule>
    <cfRule type="containsText" dxfId="2509" priority="1950" operator="containsText" text="冬休">
      <formula>NOT(ISERROR(SEARCH("冬休",F25)))</formula>
    </cfRule>
    <cfRule type="containsText" dxfId="2508" priority="1951" operator="containsText" text="夏休">
      <formula>NOT(ISERROR(SEARCH("夏休",F25)))</formula>
    </cfRule>
    <cfRule type="containsText" dxfId="2507" priority="1952" operator="containsText" text="製作">
      <formula>NOT(ISERROR(SEARCH("製作",F25)))</formula>
    </cfRule>
    <cfRule type="cellIs" dxfId="2506" priority="1953" operator="equal">
      <formula>"中止,製作"</formula>
    </cfRule>
    <cfRule type="containsText" dxfId="2505" priority="1954" operator="containsText" text="中止,製作,夏休,冬休,その他">
      <formula>NOT(ISERROR(SEARCH("中止,製作,夏休,冬休,その他",F25)))</formula>
    </cfRule>
    <cfRule type="containsText" dxfId="2504" priority="1955" operator="containsText" text="中止">
      <formula>NOT(ISERROR(SEARCH("中止",F25)))</formula>
    </cfRule>
  </conditionalFormatting>
  <conditionalFormatting sqref="F26:AG31">
    <cfRule type="containsText" dxfId="2503" priority="1944" operator="containsText" text="退">
      <formula>NOT(ISERROR(SEARCH("退",F26)))</formula>
    </cfRule>
    <cfRule type="containsText" dxfId="2502" priority="1945" operator="containsText" text="入">
      <formula>NOT(ISERROR(SEARCH("入",F26)))</formula>
    </cfRule>
    <cfRule type="containsText" dxfId="2501" priority="1946" operator="containsText" text="入,退">
      <formula>NOT(ISERROR(SEARCH("入,退",F26)))</formula>
    </cfRule>
    <cfRule type="containsText" dxfId="2500" priority="1947" operator="containsText" text="入,退">
      <formula>NOT(ISERROR(SEARCH("入,退",F26)))</formula>
    </cfRule>
    <cfRule type="cellIs" dxfId="2499" priority="1948" operator="equal">
      <formula>"休"</formula>
    </cfRule>
  </conditionalFormatting>
  <conditionalFormatting sqref="F26:AG31">
    <cfRule type="containsText" dxfId="2498" priority="1943" operator="containsText" text="外">
      <formula>NOT(ISERROR(SEARCH("外",F26)))</formula>
    </cfRule>
  </conditionalFormatting>
  <conditionalFormatting sqref="F32:AG32">
    <cfRule type="containsText" dxfId="2497" priority="1941" operator="containsText" text="日">
      <formula>NOT(ISERROR(SEARCH("日",F32)))</formula>
    </cfRule>
    <cfRule type="containsText" dxfId="2496" priority="1942" operator="containsText" text="土">
      <formula>NOT(ISERROR(SEARCH("土",F32)))</formula>
    </cfRule>
  </conditionalFormatting>
  <conditionalFormatting sqref="F32:AG32">
    <cfRule type="containsText" dxfId="2495" priority="1934" operator="containsText" text="その他">
      <formula>NOT(ISERROR(SEARCH("その他",F32)))</formula>
    </cfRule>
    <cfRule type="containsText" dxfId="2494" priority="1935" operator="containsText" text="冬休">
      <formula>NOT(ISERROR(SEARCH("冬休",F32)))</formula>
    </cfRule>
    <cfRule type="containsText" dxfId="2493" priority="1936" operator="containsText" text="夏休">
      <formula>NOT(ISERROR(SEARCH("夏休",F32)))</formula>
    </cfRule>
    <cfRule type="containsText" dxfId="2492" priority="1937" operator="containsText" text="製作">
      <formula>NOT(ISERROR(SEARCH("製作",F32)))</formula>
    </cfRule>
    <cfRule type="cellIs" dxfId="2491" priority="1938" operator="equal">
      <formula>"中止,製作"</formula>
    </cfRule>
    <cfRule type="containsText" dxfId="2490" priority="1939" operator="containsText" text="中止,製作,夏休,冬休,その他">
      <formula>NOT(ISERROR(SEARCH("中止,製作,夏休,冬休,その他",F32)))</formula>
    </cfRule>
    <cfRule type="containsText" dxfId="2489" priority="1940" operator="containsText" text="中止">
      <formula>NOT(ISERROR(SEARCH("中止",F32)))</formula>
    </cfRule>
  </conditionalFormatting>
  <conditionalFormatting sqref="F37:AG37">
    <cfRule type="containsText" dxfId="2488" priority="1932" operator="containsText" text="日">
      <formula>NOT(ISERROR(SEARCH("日",F37)))</formula>
    </cfRule>
    <cfRule type="containsText" dxfId="2487" priority="1933" operator="containsText" text="土">
      <formula>NOT(ISERROR(SEARCH("土",F37)))</formula>
    </cfRule>
  </conditionalFormatting>
  <conditionalFormatting sqref="F37:AG37">
    <cfRule type="containsText" dxfId="2486" priority="1925" operator="containsText" text="その他">
      <formula>NOT(ISERROR(SEARCH("その他",F37)))</formula>
    </cfRule>
    <cfRule type="containsText" dxfId="2485" priority="1926" operator="containsText" text="冬休">
      <formula>NOT(ISERROR(SEARCH("冬休",F37)))</formula>
    </cfRule>
    <cfRule type="containsText" dxfId="2484" priority="1927" operator="containsText" text="夏休">
      <formula>NOT(ISERROR(SEARCH("夏休",F37)))</formula>
    </cfRule>
    <cfRule type="containsText" dxfId="2483" priority="1928" operator="containsText" text="製作">
      <formula>NOT(ISERROR(SEARCH("製作",F37)))</formula>
    </cfRule>
    <cfRule type="cellIs" dxfId="2482" priority="1929" operator="equal">
      <formula>"中止,製作"</formula>
    </cfRule>
    <cfRule type="containsText" dxfId="2481" priority="1930" operator="containsText" text="中止,製作,夏休,冬休,その他">
      <formula>NOT(ISERROR(SEARCH("中止,製作,夏休,冬休,その他",F37)))</formula>
    </cfRule>
    <cfRule type="containsText" dxfId="2480" priority="1931" operator="containsText" text="中止">
      <formula>NOT(ISERROR(SEARCH("中止",F37)))</formula>
    </cfRule>
  </conditionalFormatting>
  <conditionalFormatting sqref="F26:F31">
    <cfRule type="containsText" dxfId="2479" priority="1924" operator="containsText" text="－">
      <formula>NOT(ISERROR(SEARCH("－",F26)))</formula>
    </cfRule>
  </conditionalFormatting>
  <conditionalFormatting sqref="G26:G31 H28:U30 V30:AG30">
    <cfRule type="containsText" dxfId="2478" priority="1923" operator="containsText" text="－">
      <formula>NOT(ISERROR(SEARCH("－",G26)))</formula>
    </cfRule>
  </conditionalFormatting>
  <conditionalFormatting sqref="G26:AG31">
    <cfRule type="containsText" dxfId="2477" priority="1922" operator="containsText" text="－">
      <formula>NOT(ISERROR(SEARCH("－",G26)))</formula>
    </cfRule>
  </conditionalFormatting>
  <conditionalFormatting sqref="F33:AG36">
    <cfRule type="containsText" dxfId="2476" priority="1917" operator="containsText" text="退">
      <formula>NOT(ISERROR(SEARCH("退",F33)))</formula>
    </cfRule>
    <cfRule type="containsText" dxfId="2475" priority="1918" operator="containsText" text="入">
      <formula>NOT(ISERROR(SEARCH("入",F33)))</formula>
    </cfRule>
    <cfRule type="containsText" dxfId="2474" priority="1919" operator="containsText" text="入,退">
      <formula>NOT(ISERROR(SEARCH("入,退",F33)))</formula>
    </cfRule>
    <cfRule type="containsText" dxfId="2473" priority="1920" operator="containsText" text="入,退">
      <formula>NOT(ISERROR(SEARCH("入,退",F33)))</formula>
    </cfRule>
    <cfRule type="cellIs" dxfId="2472" priority="1921" operator="equal">
      <formula>"休"</formula>
    </cfRule>
  </conditionalFormatting>
  <conditionalFormatting sqref="F33:AG36">
    <cfRule type="containsText" dxfId="2471" priority="1916" operator="containsText" text="外">
      <formula>NOT(ISERROR(SEARCH("外",F33)))</formula>
    </cfRule>
  </conditionalFormatting>
  <conditionalFormatting sqref="F33:AG36">
    <cfRule type="containsText" dxfId="2470" priority="1915" operator="containsText" text="－">
      <formula>NOT(ISERROR(SEARCH("－",F33)))</formula>
    </cfRule>
  </conditionalFormatting>
  <conditionalFormatting sqref="F38:AG41">
    <cfRule type="containsText" dxfId="2469" priority="1910" operator="containsText" text="退">
      <formula>NOT(ISERROR(SEARCH("退",F38)))</formula>
    </cfRule>
    <cfRule type="containsText" dxfId="2468" priority="1911" operator="containsText" text="入">
      <formula>NOT(ISERROR(SEARCH("入",F38)))</formula>
    </cfRule>
    <cfRule type="containsText" dxfId="2467" priority="1912" operator="containsText" text="入,退">
      <formula>NOT(ISERROR(SEARCH("入,退",F38)))</formula>
    </cfRule>
    <cfRule type="containsText" dxfId="2466" priority="1913" operator="containsText" text="入,退">
      <formula>NOT(ISERROR(SEARCH("入,退",F38)))</formula>
    </cfRule>
    <cfRule type="cellIs" dxfId="2465" priority="1914" operator="equal">
      <formula>"休"</formula>
    </cfRule>
  </conditionalFormatting>
  <conditionalFormatting sqref="F38:AG41">
    <cfRule type="containsText" dxfId="2464" priority="1909" operator="containsText" text="外">
      <formula>NOT(ISERROR(SEARCH("外",F38)))</formula>
    </cfRule>
  </conditionalFormatting>
  <conditionalFormatting sqref="F38:AG41">
    <cfRule type="containsText" dxfId="2463" priority="1908" operator="containsText" text="－">
      <formula>NOT(ISERROR(SEARCH("－",F38)))</formula>
    </cfRule>
  </conditionalFormatting>
  <conditionalFormatting sqref="F45:AG45">
    <cfRule type="containsText" dxfId="2462" priority="1906" operator="containsText" text="日">
      <formula>NOT(ISERROR(SEARCH("日",F45)))</formula>
    </cfRule>
    <cfRule type="containsText" dxfId="2461" priority="1907" operator="containsText" text="土">
      <formula>NOT(ISERROR(SEARCH("土",F45)))</formula>
    </cfRule>
  </conditionalFormatting>
  <conditionalFormatting sqref="F45:AG45">
    <cfRule type="containsText" dxfId="2460" priority="1899" operator="containsText" text="その他">
      <formula>NOT(ISERROR(SEARCH("その他",F45)))</formula>
    </cfRule>
    <cfRule type="containsText" dxfId="2459" priority="1900" operator="containsText" text="冬休">
      <formula>NOT(ISERROR(SEARCH("冬休",F45)))</formula>
    </cfRule>
    <cfRule type="containsText" dxfId="2458" priority="1901" operator="containsText" text="夏休">
      <formula>NOT(ISERROR(SEARCH("夏休",F45)))</formula>
    </cfRule>
    <cfRule type="containsText" dxfId="2457" priority="1902" operator="containsText" text="製作">
      <formula>NOT(ISERROR(SEARCH("製作",F45)))</formula>
    </cfRule>
    <cfRule type="cellIs" dxfId="2456" priority="1903" operator="equal">
      <formula>"中止,製作"</formula>
    </cfRule>
    <cfRule type="containsText" dxfId="2455" priority="1904" operator="containsText" text="中止,製作,夏休,冬休,その他">
      <formula>NOT(ISERROR(SEARCH("中止,製作,夏休,冬休,その他",F45)))</formula>
    </cfRule>
    <cfRule type="containsText" dxfId="2454" priority="1905" operator="containsText" text="中止">
      <formula>NOT(ISERROR(SEARCH("中止",F45)))</formula>
    </cfRule>
  </conditionalFormatting>
  <conditionalFormatting sqref="F46:AG51">
    <cfRule type="containsText" dxfId="2453" priority="1894" operator="containsText" text="退">
      <formula>NOT(ISERROR(SEARCH("退",F46)))</formula>
    </cfRule>
    <cfRule type="containsText" dxfId="2452" priority="1895" operator="containsText" text="入">
      <formula>NOT(ISERROR(SEARCH("入",F46)))</formula>
    </cfRule>
    <cfRule type="containsText" dxfId="2451" priority="1896" operator="containsText" text="入,退">
      <formula>NOT(ISERROR(SEARCH("入,退",F46)))</formula>
    </cfRule>
    <cfRule type="containsText" dxfId="2450" priority="1897" operator="containsText" text="入,退">
      <formula>NOT(ISERROR(SEARCH("入,退",F46)))</formula>
    </cfRule>
    <cfRule type="cellIs" dxfId="2449" priority="1898" operator="equal">
      <formula>"休"</formula>
    </cfRule>
  </conditionalFormatting>
  <conditionalFormatting sqref="F46:AG51">
    <cfRule type="containsText" dxfId="2448" priority="1893" operator="containsText" text="外">
      <formula>NOT(ISERROR(SEARCH("外",F46)))</formula>
    </cfRule>
  </conditionalFormatting>
  <conditionalFormatting sqref="F52:AG52">
    <cfRule type="containsText" dxfId="2447" priority="1891" operator="containsText" text="日">
      <formula>NOT(ISERROR(SEARCH("日",F52)))</formula>
    </cfRule>
    <cfRule type="containsText" dxfId="2446" priority="1892" operator="containsText" text="土">
      <formula>NOT(ISERROR(SEARCH("土",F52)))</formula>
    </cfRule>
  </conditionalFormatting>
  <conditionalFormatting sqref="F52:AG52">
    <cfRule type="containsText" dxfId="2445" priority="1884" operator="containsText" text="その他">
      <formula>NOT(ISERROR(SEARCH("その他",F52)))</formula>
    </cfRule>
    <cfRule type="containsText" dxfId="2444" priority="1885" operator="containsText" text="冬休">
      <formula>NOT(ISERROR(SEARCH("冬休",F52)))</formula>
    </cfRule>
    <cfRule type="containsText" dxfId="2443" priority="1886" operator="containsText" text="夏休">
      <formula>NOT(ISERROR(SEARCH("夏休",F52)))</formula>
    </cfRule>
    <cfRule type="containsText" dxfId="2442" priority="1887" operator="containsText" text="製作">
      <formula>NOT(ISERROR(SEARCH("製作",F52)))</formula>
    </cfRule>
    <cfRule type="cellIs" dxfId="2441" priority="1888" operator="equal">
      <formula>"中止,製作"</formula>
    </cfRule>
    <cfRule type="containsText" dxfId="2440" priority="1889" operator="containsText" text="中止,製作,夏休,冬休,その他">
      <formula>NOT(ISERROR(SEARCH("中止,製作,夏休,冬休,その他",F52)))</formula>
    </cfRule>
    <cfRule type="containsText" dxfId="2439" priority="1890" operator="containsText" text="中止">
      <formula>NOT(ISERROR(SEARCH("中止",F52)))</formula>
    </cfRule>
  </conditionalFormatting>
  <conditionalFormatting sqref="F57:AG57">
    <cfRule type="containsText" dxfId="2438" priority="1882" operator="containsText" text="日">
      <formula>NOT(ISERROR(SEARCH("日",F57)))</formula>
    </cfRule>
    <cfRule type="containsText" dxfId="2437" priority="1883" operator="containsText" text="土">
      <formula>NOT(ISERROR(SEARCH("土",F57)))</formula>
    </cfRule>
  </conditionalFormatting>
  <conditionalFormatting sqref="F57:AG57">
    <cfRule type="containsText" dxfId="2436" priority="1875" operator="containsText" text="その他">
      <formula>NOT(ISERROR(SEARCH("その他",F57)))</formula>
    </cfRule>
    <cfRule type="containsText" dxfId="2435" priority="1876" operator="containsText" text="冬休">
      <formula>NOT(ISERROR(SEARCH("冬休",F57)))</formula>
    </cfRule>
    <cfRule type="containsText" dxfId="2434" priority="1877" operator="containsText" text="夏休">
      <formula>NOT(ISERROR(SEARCH("夏休",F57)))</formula>
    </cfRule>
    <cfRule type="containsText" dxfId="2433" priority="1878" operator="containsText" text="製作">
      <formula>NOT(ISERROR(SEARCH("製作",F57)))</formula>
    </cfRule>
    <cfRule type="cellIs" dxfId="2432" priority="1879" operator="equal">
      <formula>"中止,製作"</formula>
    </cfRule>
    <cfRule type="containsText" dxfId="2431" priority="1880" operator="containsText" text="中止,製作,夏休,冬休,その他">
      <formula>NOT(ISERROR(SEARCH("中止,製作,夏休,冬休,その他",F57)))</formula>
    </cfRule>
    <cfRule type="containsText" dxfId="2430" priority="1881" operator="containsText" text="中止">
      <formula>NOT(ISERROR(SEARCH("中止",F57)))</formula>
    </cfRule>
  </conditionalFormatting>
  <conditionalFormatting sqref="F46:F51">
    <cfRule type="containsText" dxfId="2429" priority="1874" operator="containsText" text="－">
      <formula>NOT(ISERROR(SEARCH("－",F46)))</formula>
    </cfRule>
  </conditionalFormatting>
  <conditionalFormatting sqref="G46:G51 H48:U50 V50:AG50">
    <cfRule type="containsText" dxfId="2428" priority="1873" operator="containsText" text="－">
      <formula>NOT(ISERROR(SEARCH("－",G46)))</formula>
    </cfRule>
  </conditionalFormatting>
  <conditionalFormatting sqref="G46:AG51">
    <cfRule type="containsText" dxfId="2427" priority="1872" operator="containsText" text="－">
      <formula>NOT(ISERROR(SEARCH("－",G46)))</formula>
    </cfRule>
  </conditionalFormatting>
  <conditionalFormatting sqref="F53:AG56">
    <cfRule type="containsText" dxfId="2426" priority="1867" operator="containsText" text="退">
      <formula>NOT(ISERROR(SEARCH("退",F53)))</formula>
    </cfRule>
    <cfRule type="containsText" dxfId="2425" priority="1868" operator="containsText" text="入">
      <formula>NOT(ISERROR(SEARCH("入",F53)))</formula>
    </cfRule>
    <cfRule type="containsText" dxfId="2424" priority="1869" operator="containsText" text="入,退">
      <formula>NOT(ISERROR(SEARCH("入,退",F53)))</formula>
    </cfRule>
    <cfRule type="containsText" dxfId="2423" priority="1870" operator="containsText" text="入,退">
      <formula>NOT(ISERROR(SEARCH("入,退",F53)))</formula>
    </cfRule>
    <cfRule type="cellIs" dxfId="2422" priority="1871" operator="equal">
      <formula>"休"</formula>
    </cfRule>
  </conditionalFormatting>
  <conditionalFormatting sqref="F53:AG56">
    <cfRule type="containsText" dxfId="2421" priority="1866" operator="containsText" text="外">
      <formula>NOT(ISERROR(SEARCH("外",F53)))</formula>
    </cfRule>
  </conditionalFormatting>
  <conditionalFormatting sqref="F53:AG56">
    <cfRule type="containsText" dxfId="2420" priority="1865" operator="containsText" text="－">
      <formula>NOT(ISERROR(SEARCH("－",F53)))</formula>
    </cfRule>
  </conditionalFormatting>
  <conditionalFormatting sqref="F58:AG61">
    <cfRule type="containsText" dxfId="2419" priority="1860" operator="containsText" text="退">
      <formula>NOT(ISERROR(SEARCH("退",F58)))</formula>
    </cfRule>
    <cfRule type="containsText" dxfId="2418" priority="1861" operator="containsText" text="入">
      <formula>NOT(ISERROR(SEARCH("入",F58)))</formula>
    </cfRule>
    <cfRule type="containsText" dxfId="2417" priority="1862" operator="containsText" text="入,退">
      <formula>NOT(ISERROR(SEARCH("入,退",F58)))</formula>
    </cfRule>
    <cfRule type="containsText" dxfId="2416" priority="1863" operator="containsText" text="入,退">
      <formula>NOT(ISERROR(SEARCH("入,退",F58)))</formula>
    </cfRule>
    <cfRule type="cellIs" dxfId="2415" priority="1864" operator="equal">
      <formula>"休"</formula>
    </cfRule>
  </conditionalFormatting>
  <conditionalFormatting sqref="F58:AG61">
    <cfRule type="containsText" dxfId="2414" priority="1859" operator="containsText" text="外">
      <formula>NOT(ISERROR(SEARCH("外",F58)))</formula>
    </cfRule>
  </conditionalFormatting>
  <conditionalFormatting sqref="F58:AG61">
    <cfRule type="containsText" dxfId="2413" priority="1858" operator="containsText" text="－">
      <formula>NOT(ISERROR(SEARCH("－",F58)))</formula>
    </cfRule>
  </conditionalFormatting>
  <conditionalFormatting sqref="F65:AG65">
    <cfRule type="containsText" dxfId="2412" priority="1856" operator="containsText" text="日">
      <formula>NOT(ISERROR(SEARCH("日",F65)))</formula>
    </cfRule>
    <cfRule type="containsText" dxfId="2411" priority="1857" operator="containsText" text="土">
      <formula>NOT(ISERROR(SEARCH("土",F65)))</formula>
    </cfRule>
  </conditionalFormatting>
  <conditionalFormatting sqref="F65:AG65">
    <cfRule type="containsText" dxfId="2410" priority="1849" operator="containsText" text="その他">
      <formula>NOT(ISERROR(SEARCH("その他",F65)))</formula>
    </cfRule>
    <cfRule type="containsText" dxfId="2409" priority="1850" operator="containsText" text="冬休">
      <formula>NOT(ISERROR(SEARCH("冬休",F65)))</formula>
    </cfRule>
    <cfRule type="containsText" dxfId="2408" priority="1851" operator="containsText" text="夏休">
      <formula>NOT(ISERROR(SEARCH("夏休",F65)))</formula>
    </cfRule>
    <cfRule type="containsText" dxfId="2407" priority="1852" operator="containsText" text="製作">
      <formula>NOT(ISERROR(SEARCH("製作",F65)))</formula>
    </cfRule>
    <cfRule type="cellIs" dxfId="2406" priority="1853" operator="equal">
      <formula>"中止,製作"</formula>
    </cfRule>
    <cfRule type="containsText" dxfId="2405" priority="1854" operator="containsText" text="中止,製作,夏休,冬休,その他">
      <formula>NOT(ISERROR(SEARCH("中止,製作,夏休,冬休,その他",F65)))</formula>
    </cfRule>
    <cfRule type="containsText" dxfId="2404" priority="1855" operator="containsText" text="中止">
      <formula>NOT(ISERROR(SEARCH("中止",F65)))</formula>
    </cfRule>
  </conditionalFormatting>
  <conditionalFormatting sqref="F66:AG71">
    <cfRule type="containsText" dxfId="2403" priority="1844" operator="containsText" text="退">
      <formula>NOT(ISERROR(SEARCH("退",F66)))</formula>
    </cfRule>
    <cfRule type="containsText" dxfId="2402" priority="1845" operator="containsText" text="入">
      <formula>NOT(ISERROR(SEARCH("入",F66)))</formula>
    </cfRule>
    <cfRule type="containsText" dxfId="2401" priority="1846" operator="containsText" text="入,退">
      <formula>NOT(ISERROR(SEARCH("入,退",F66)))</formula>
    </cfRule>
    <cfRule type="containsText" dxfId="2400" priority="1847" operator="containsText" text="入,退">
      <formula>NOT(ISERROR(SEARCH("入,退",F66)))</formula>
    </cfRule>
    <cfRule type="cellIs" dxfId="2399" priority="1848" operator="equal">
      <formula>"休"</formula>
    </cfRule>
  </conditionalFormatting>
  <conditionalFormatting sqref="F66:AG71">
    <cfRule type="containsText" dxfId="2398" priority="1843" operator="containsText" text="外">
      <formula>NOT(ISERROR(SEARCH("外",F66)))</formula>
    </cfRule>
  </conditionalFormatting>
  <conditionalFormatting sqref="F72:AG72">
    <cfRule type="containsText" dxfId="2397" priority="1841" operator="containsText" text="日">
      <formula>NOT(ISERROR(SEARCH("日",F72)))</formula>
    </cfRule>
    <cfRule type="containsText" dxfId="2396" priority="1842" operator="containsText" text="土">
      <formula>NOT(ISERROR(SEARCH("土",F72)))</formula>
    </cfRule>
  </conditionalFormatting>
  <conditionalFormatting sqref="F72:AG72">
    <cfRule type="containsText" dxfId="2395" priority="1834" operator="containsText" text="その他">
      <formula>NOT(ISERROR(SEARCH("その他",F72)))</formula>
    </cfRule>
    <cfRule type="containsText" dxfId="2394" priority="1835" operator="containsText" text="冬休">
      <formula>NOT(ISERROR(SEARCH("冬休",F72)))</formula>
    </cfRule>
    <cfRule type="containsText" dxfId="2393" priority="1836" operator="containsText" text="夏休">
      <formula>NOT(ISERROR(SEARCH("夏休",F72)))</formula>
    </cfRule>
    <cfRule type="containsText" dxfId="2392" priority="1837" operator="containsText" text="製作">
      <formula>NOT(ISERROR(SEARCH("製作",F72)))</formula>
    </cfRule>
    <cfRule type="cellIs" dxfId="2391" priority="1838" operator="equal">
      <formula>"中止,製作"</formula>
    </cfRule>
    <cfRule type="containsText" dxfId="2390" priority="1839" operator="containsText" text="中止,製作,夏休,冬休,その他">
      <formula>NOT(ISERROR(SEARCH("中止,製作,夏休,冬休,その他",F72)))</formula>
    </cfRule>
    <cfRule type="containsText" dxfId="2389" priority="1840" operator="containsText" text="中止">
      <formula>NOT(ISERROR(SEARCH("中止",F72)))</formula>
    </cfRule>
  </conditionalFormatting>
  <conditionalFormatting sqref="F77:AG77">
    <cfRule type="containsText" dxfId="2388" priority="1832" operator="containsText" text="日">
      <formula>NOT(ISERROR(SEARCH("日",F77)))</formula>
    </cfRule>
    <cfRule type="containsText" dxfId="2387" priority="1833" operator="containsText" text="土">
      <formula>NOT(ISERROR(SEARCH("土",F77)))</formula>
    </cfRule>
  </conditionalFormatting>
  <conditionalFormatting sqref="F77:AG77">
    <cfRule type="containsText" dxfId="2386" priority="1825" operator="containsText" text="その他">
      <formula>NOT(ISERROR(SEARCH("その他",F77)))</formula>
    </cfRule>
    <cfRule type="containsText" dxfId="2385" priority="1826" operator="containsText" text="冬休">
      <formula>NOT(ISERROR(SEARCH("冬休",F77)))</formula>
    </cfRule>
    <cfRule type="containsText" dxfId="2384" priority="1827" operator="containsText" text="夏休">
      <formula>NOT(ISERROR(SEARCH("夏休",F77)))</formula>
    </cfRule>
    <cfRule type="containsText" dxfId="2383" priority="1828" operator="containsText" text="製作">
      <formula>NOT(ISERROR(SEARCH("製作",F77)))</formula>
    </cfRule>
    <cfRule type="cellIs" dxfId="2382" priority="1829" operator="equal">
      <formula>"中止,製作"</formula>
    </cfRule>
    <cfRule type="containsText" dxfId="2381" priority="1830" operator="containsText" text="中止,製作,夏休,冬休,その他">
      <formula>NOT(ISERROR(SEARCH("中止,製作,夏休,冬休,その他",F77)))</formula>
    </cfRule>
    <cfRule type="containsText" dxfId="2380" priority="1831" operator="containsText" text="中止">
      <formula>NOT(ISERROR(SEARCH("中止",F77)))</formula>
    </cfRule>
  </conditionalFormatting>
  <conditionalFormatting sqref="F66:F71">
    <cfRule type="containsText" dxfId="2379" priority="1824" operator="containsText" text="－">
      <formula>NOT(ISERROR(SEARCH("－",F66)))</formula>
    </cfRule>
  </conditionalFormatting>
  <conditionalFormatting sqref="G66:G71 H68:U70 V70:AG70">
    <cfRule type="containsText" dxfId="2378" priority="1823" operator="containsText" text="－">
      <formula>NOT(ISERROR(SEARCH("－",G66)))</formula>
    </cfRule>
  </conditionalFormatting>
  <conditionalFormatting sqref="G66:AG71">
    <cfRule type="containsText" dxfId="2377" priority="1822" operator="containsText" text="－">
      <formula>NOT(ISERROR(SEARCH("－",G66)))</formula>
    </cfRule>
  </conditionalFormatting>
  <conditionalFormatting sqref="F73:AG76">
    <cfRule type="containsText" dxfId="2376" priority="1817" operator="containsText" text="退">
      <formula>NOT(ISERROR(SEARCH("退",F73)))</formula>
    </cfRule>
    <cfRule type="containsText" dxfId="2375" priority="1818" operator="containsText" text="入">
      <formula>NOT(ISERROR(SEARCH("入",F73)))</formula>
    </cfRule>
    <cfRule type="containsText" dxfId="2374" priority="1819" operator="containsText" text="入,退">
      <formula>NOT(ISERROR(SEARCH("入,退",F73)))</formula>
    </cfRule>
    <cfRule type="containsText" dxfId="2373" priority="1820" operator="containsText" text="入,退">
      <formula>NOT(ISERROR(SEARCH("入,退",F73)))</formula>
    </cfRule>
    <cfRule type="cellIs" dxfId="2372" priority="1821" operator="equal">
      <formula>"休"</formula>
    </cfRule>
  </conditionalFormatting>
  <conditionalFormatting sqref="F73:AG76">
    <cfRule type="containsText" dxfId="2371" priority="1816" operator="containsText" text="外">
      <formula>NOT(ISERROR(SEARCH("外",F73)))</formula>
    </cfRule>
  </conditionalFormatting>
  <conditionalFormatting sqref="F73:AG76">
    <cfRule type="containsText" dxfId="2370" priority="1815" operator="containsText" text="－">
      <formula>NOT(ISERROR(SEARCH("－",F73)))</formula>
    </cfRule>
  </conditionalFormatting>
  <conditionalFormatting sqref="F78:AG81">
    <cfRule type="containsText" dxfId="2369" priority="1810" operator="containsText" text="退">
      <formula>NOT(ISERROR(SEARCH("退",F78)))</formula>
    </cfRule>
    <cfRule type="containsText" dxfId="2368" priority="1811" operator="containsText" text="入">
      <formula>NOT(ISERROR(SEARCH("入",F78)))</formula>
    </cfRule>
    <cfRule type="containsText" dxfId="2367" priority="1812" operator="containsText" text="入,退">
      <formula>NOT(ISERROR(SEARCH("入,退",F78)))</formula>
    </cfRule>
    <cfRule type="containsText" dxfId="2366" priority="1813" operator="containsText" text="入,退">
      <formula>NOT(ISERROR(SEARCH("入,退",F78)))</formula>
    </cfRule>
    <cfRule type="cellIs" dxfId="2365" priority="1814" operator="equal">
      <formula>"休"</formula>
    </cfRule>
  </conditionalFormatting>
  <conditionalFormatting sqref="F78:AG81">
    <cfRule type="containsText" dxfId="2364" priority="1809" operator="containsText" text="外">
      <formula>NOT(ISERROR(SEARCH("外",F78)))</formula>
    </cfRule>
  </conditionalFormatting>
  <conditionalFormatting sqref="F78:AG81">
    <cfRule type="containsText" dxfId="2363" priority="1808" operator="containsText" text="－">
      <formula>NOT(ISERROR(SEARCH("－",F78)))</formula>
    </cfRule>
  </conditionalFormatting>
  <conditionalFormatting sqref="F98:AG98">
    <cfRule type="containsText" dxfId="2362" priority="1806" operator="containsText" text="日">
      <formula>NOT(ISERROR(SEARCH("日",F98)))</formula>
    </cfRule>
    <cfRule type="containsText" dxfId="2361" priority="1807" operator="containsText" text="土">
      <formula>NOT(ISERROR(SEARCH("土",F98)))</formula>
    </cfRule>
  </conditionalFormatting>
  <conditionalFormatting sqref="F98:AG98">
    <cfRule type="containsText" dxfId="2360" priority="1799" operator="containsText" text="その他">
      <formula>NOT(ISERROR(SEARCH("その他",F98)))</formula>
    </cfRule>
    <cfRule type="containsText" dxfId="2359" priority="1800" operator="containsText" text="冬休">
      <formula>NOT(ISERROR(SEARCH("冬休",F98)))</formula>
    </cfRule>
    <cfRule type="containsText" dxfId="2358" priority="1801" operator="containsText" text="夏休">
      <formula>NOT(ISERROR(SEARCH("夏休",F98)))</formula>
    </cfRule>
    <cfRule type="containsText" dxfId="2357" priority="1802" operator="containsText" text="製作">
      <formula>NOT(ISERROR(SEARCH("製作",F98)))</formula>
    </cfRule>
    <cfRule type="cellIs" dxfId="2356" priority="1803" operator="equal">
      <formula>"中止,製作"</formula>
    </cfRule>
    <cfRule type="containsText" dxfId="2355" priority="1804" operator="containsText" text="中止,製作,夏休,冬休,その他">
      <formula>NOT(ISERROR(SEARCH("中止,製作,夏休,冬休,その他",F98)))</formula>
    </cfRule>
    <cfRule type="containsText" dxfId="2354" priority="1805" operator="containsText" text="中止">
      <formula>NOT(ISERROR(SEARCH("中止",F98)))</formula>
    </cfRule>
  </conditionalFormatting>
  <conditionalFormatting sqref="F99:AG104">
    <cfRule type="containsText" dxfId="2353" priority="1794" operator="containsText" text="退">
      <formula>NOT(ISERROR(SEARCH("退",F99)))</formula>
    </cfRule>
    <cfRule type="containsText" dxfId="2352" priority="1795" operator="containsText" text="入">
      <formula>NOT(ISERROR(SEARCH("入",F99)))</formula>
    </cfRule>
    <cfRule type="containsText" dxfId="2351" priority="1796" operator="containsText" text="入,退">
      <formula>NOT(ISERROR(SEARCH("入,退",F99)))</formula>
    </cfRule>
    <cfRule type="containsText" dxfId="2350" priority="1797" operator="containsText" text="入,退">
      <formula>NOT(ISERROR(SEARCH("入,退",F99)))</formula>
    </cfRule>
    <cfRule type="cellIs" dxfId="2349" priority="1798" operator="equal">
      <formula>"休"</formula>
    </cfRule>
  </conditionalFormatting>
  <conditionalFormatting sqref="F99:AG104">
    <cfRule type="containsText" dxfId="2348" priority="1793" operator="containsText" text="外">
      <formula>NOT(ISERROR(SEARCH("外",F99)))</formula>
    </cfRule>
  </conditionalFormatting>
  <conditionalFormatting sqref="F105:AG105">
    <cfRule type="containsText" dxfId="2347" priority="1791" operator="containsText" text="日">
      <formula>NOT(ISERROR(SEARCH("日",F105)))</formula>
    </cfRule>
    <cfRule type="containsText" dxfId="2346" priority="1792" operator="containsText" text="土">
      <formula>NOT(ISERROR(SEARCH("土",F105)))</formula>
    </cfRule>
  </conditionalFormatting>
  <conditionalFormatting sqref="F105:AG105">
    <cfRule type="containsText" dxfId="2345" priority="1784" operator="containsText" text="その他">
      <formula>NOT(ISERROR(SEARCH("その他",F105)))</formula>
    </cfRule>
    <cfRule type="containsText" dxfId="2344" priority="1785" operator="containsText" text="冬休">
      <formula>NOT(ISERROR(SEARCH("冬休",F105)))</formula>
    </cfRule>
    <cfRule type="containsText" dxfId="2343" priority="1786" operator="containsText" text="夏休">
      <formula>NOT(ISERROR(SEARCH("夏休",F105)))</formula>
    </cfRule>
    <cfRule type="containsText" dxfId="2342" priority="1787" operator="containsText" text="製作">
      <formula>NOT(ISERROR(SEARCH("製作",F105)))</formula>
    </cfRule>
    <cfRule type="cellIs" dxfId="2341" priority="1788" operator="equal">
      <formula>"中止,製作"</formula>
    </cfRule>
    <cfRule type="containsText" dxfId="2340" priority="1789" operator="containsText" text="中止,製作,夏休,冬休,その他">
      <formula>NOT(ISERROR(SEARCH("中止,製作,夏休,冬休,その他",F105)))</formula>
    </cfRule>
    <cfRule type="containsText" dxfId="2339" priority="1790" operator="containsText" text="中止">
      <formula>NOT(ISERROR(SEARCH("中止",F105)))</formula>
    </cfRule>
  </conditionalFormatting>
  <conditionalFormatting sqref="F110:AG110">
    <cfRule type="containsText" dxfId="2338" priority="1782" operator="containsText" text="日">
      <formula>NOT(ISERROR(SEARCH("日",F110)))</formula>
    </cfRule>
    <cfRule type="containsText" dxfId="2337" priority="1783" operator="containsText" text="土">
      <formula>NOT(ISERROR(SEARCH("土",F110)))</formula>
    </cfRule>
  </conditionalFormatting>
  <conditionalFormatting sqref="F110:AG110">
    <cfRule type="containsText" dxfId="2336" priority="1775" operator="containsText" text="その他">
      <formula>NOT(ISERROR(SEARCH("その他",F110)))</formula>
    </cfRule>
    <cfRule type="containsText" dxfId="2335" priority="1776" operator="containsText" text="冬休">
      <formula>NOT(ISERROR(SEARCH("冬休",F110)))</formula>
    </cfRule>
    <cfRule type="containsText" dxfId="2334" priority="1777" operator="containsText" text="夏休">
      <formula>NOT(ISERROR(SEARCH("夏休",F110)))</formula>
    </cfRule>
    <cfRule type="containsText" dxfId="2333" priority="1778" operator="containsText" text="製作">
      <formula>NOT(ISERROR(SEARCH("製作",F110)))</formula>
    </cfRule>
    <cfRule type="cellIs" dxfId="2332" priority="1779" operator="equal">
      <formula>"中止,製作"</formula>
    </cfRule>
    <cfRule type="containsText" dxfId="2331" priority="1780" operator="containsText" text="中止,製作,夏休,冬休,その他">
      <formula>NOT(ISERROR(SEARCH("中止,製作,夏休,冬休,その他",F110)))</formula>
    </cfRule>
    <cfRule type="containsText" dxfId="2330" priority="1781" operator="containsText" text="中止">
      <formula>NOT(ISERROR(SEARCH("中止",F110)))</formula>
    </cfRule>
  </conditionalFormatting>
  <conditionalFormatting sqref="F99:F104">
    <cfRule type="containsText" dxfId="2329" priority="1774" operator="containsText" text="－">
      <formula>NOT(ISERROR(SEARCH("－",F99)))</formula>
    </cfRule>
  </conditionalFormatting>
  <conditionalFormatting sqref="G99:G104 H101:U103 V103:AG103">
    <cfRule type="containsText" dxfId="2328" priority="1773" operator="containsText" text="－">
      <formula>NOT(ISERROR(SEARCH("－",G99)))</formula>
    </cfRule>
  </conditionalFormatting>
  <conditionalFormatting sqref="G99:AG104">
    <cfRule type="containsText" dxfId="2327" priority="1772" operator="containsText" text="－">
      <formula>NOT(ISERROR(SEARCH("－",G99)))</formula>
    </cfRule>
  </conditionalFormatting>
  <conditionalFormatting sqref="F106:AG109">
    <cfRule type="containsText" dxfId="2326" priority="1767" operator="containsText" text="退">
      <formula>NOT(ISERROR(SEARCH("退",F106)))</formula>
    </cfRule>
    <cfRule type="containsText" dxfId="2325" priority="1768" operator="containsText" text="入">
      <formula>NOT(ISERROR(SEARCH("入",F106)))</formula>
    </cfRule>
    <cfRule type="containsText" dxfId="2324" priority="1769" operator="containsText" text="入,退">
      <formula>NOT(ISERROR(SEARCH("入,退",F106)))</formula>
    </cfRule>
    <cfRule type="containsText" dxfId="2323" priority="1770" operator="containsText" text="入,退">
      <formula>NOT(ISERROR(SEARCH("入,退",F106)))</formula>
    </cfRule>
    <cfRule type="cellIs" dxfId="2322" priority="1771" operator="equal">
      <formula>"休"</formula>
    </cfRule>
  </conditionalFormatting>
  <conditionalFormatting sqref="F106:AG109">
    <cfRule type="containsText" dxfId="2321" priority="1766" operator="containsText" text="外">
      <formula>NOT(ISERROR(SEARCH("外",F106)))</formula>
    </cfRule>
  </conditionalFormatting>
  <conditionalFormatting sqref="F106:AG109">
    <cfRule type="containsText" dxfId="2320" priority="1765" operator="containsText" text="－">
      <formula>NOT(ISERROR(SEARCH("－",F106)))</formula>
    </cfRule>
  </conditionalFormatting>
  <conditionalFormatting sqref="F111:AG114">
    <cfRule type="containsText" dxfId="2319" priority="1760" operator="containsText" text="退">
      <formula>NOT(ISERROR(SEARCH("退",F111)))</formula>
    </cfRule>
    <cfRule type="containsText" dxfId="2318" priority="1761" operator="containsText" text="入">
      <formula>NOT(ISERROR(SEARCH("入",F111)))</formula>
    </cfRule>
    <cfRule type="containsText" dxfId="2317" priority="1762" operator="containsText" text="入,退">
      <formula>NOT(ISERROR(SEARCH("入,退",F111)))</formula>
    </cfRule>
    <cfRule type="containsText" dxfId="2316" priority="1763" operator="containsText" text="入,退">
      <formula>NOT(ISERROR(SEARCH("入,退",F111)))</formula>
    </cfRule>
    <cfRule type="cellIs" dxfId="2315" priority="1764" operator="equal">
      <formula>"休"</formula>
    </cfRule>
  </conditionalFormatting>
  <conditionalFormatting sqref="F111:AG114">
    <cfRule type="containsText" dxfId="2314" priority="1759" operator="containsText" text="外">
      <formula>NOT(ISERROR(SEARCH("外",F111)))</formula>
    </cfRule>
  </conditionalFormatting>
  <conditionalFormatting sqref="F111:AG114">
    <cfRule type="containsText" dxfId="2313" priority="1758" operator="containsText" text="－">
      <formula>NOT(ISERROR(SEARCH("－",F111)))</formula>
    </cfRule>
  </conditionalFormatting>
  <conditionalFormatting sqref="F118:AG118">
    <cfRule type="containsText" dxfId="2312" priority="1756" operator="containsText" text="日">
      <formula>NOT(ISERROR(SEARCH("日",F118)))</formula>
    </cfRule>
    <cfRule type="containsText" dxfId="2311" priority="1757" operator="containsText" text="土">
      <formula>NOT(ISERROR(SEARCH("土",F118)))</formula>
    </cfRule>
  </conditionalFormatting>
  <conditionalFormatting sqref="F118:AG118">
    <cfRule type="containsText" dxfId="2310" priority="1749" operator="containsText" text="その他">
      <formula>NOT(ISERROR(SEARCH("その他",F118)))</formula>
    </cfRule>
    <cfRule type="containsText" dxfId="2309" priority="1750" operator="containsText" text="冬休">
      <formula>NOT(ISERROR(SEARCH("冬休",F118)))</formula>
    </cfRule>
    <cfRule type="containsText" dxfId="2308" priority="1751" operator="containsText" text="夏休">
      <formula>NOT(ISERROR(SEARCH("夏休",F118)))</formula>
    </cfRule>
    <cfRule type="containsText" dxfId="2307" priority="1752" operator="containsText" text="製作">
      <formula>NOT(ISERROR(SEARCH("製作",F118)))</formula>
    </cfRule>
    <cfRule type="cellIs" dxfId="2306" priority="1753" operator="equal">
      <formula>"中止,製作"</formula>
    </cfRule>
    <cfRule type="containsText" dxfId="2305" priority="1754" operator="containsText" text="中止,製作,夏休,冬休,その他">
      <formula>NOT(ISERROR(SEARCH("中止,製作,夏休,冬休,その他",F118)))</formula>
    </cfRule>
    <cfRule type="containsText" dxfId="2304" priority="1755" operator="containsText" text="中止">
      <formula>NOT(ISERROR(SEARCH("中止",F118)))</formula>
    </cfRule>
  </conditionalFormatting>
  <conditionalFormatting sqref="F119:AG124">
    <cfRule type="containsText" dxfId="2303" priority="1744" operator="containsText" text="退">
      <formula>NOT(ISERROR(SEARCH("退",F119)))</formula>
    </cfRule>
    <cfRule type="containsText" dxfId="2302" priority="1745" operator="containsText" text="入">
      <formula>NOT(ISERROR(SEARCH("入",F119)))</formula>
    </cfRule>
    <cfRule type="containsText" dxfId="2301" priority="1746" operator="containsText" text="入,退">
      <formula>NOT(ISERROR(SEARCH("入,退",F119)))</formula>
    </cfRule>
    <cfRule type="containsText" dxfId="2300" priority="1747" operator="containsText" text="入,退">
      <formula>NOT(ISERROR(SEARCH("入,退",F119)))</formula>
    </cfRule>
    <cfRule type="cellIs" dxfId="2299" priority="1748" operator="equal">
      <formula>"休"</formula>
    </cfRule>
  </conditionalFormatting>
  <conditionalFormatting sqref="F119:AG124">
    <cfRule type="containsText" dxfId="2298" priority="1743" operator="containsText" text="外">
      <formula>NOT(ISERROR(SEARCH("外",F119)))</formula>
    </cfRule>
  </conditionalFormatting>
  <conditionalFormatting sqref="F125:AG125">
    <cfRule type="containsText" dxfId="2297" priority="1741" operator="containsText" text="日">
      <formula>NOT(ISERROR(SEARCH("日",F125)))</formula>
    </cfRule>
    <cfRule type="containsText" dxfId="2296" priority="1742" operator="containsText" text="土">
      <formula>NOT(ISERROR(SEARCH("土",F125)))</formula>
    </cfRule>
  </conditionalFormatting>
  <conditionalFormatting sqref="F125:AG125">
    <cfRule type="containsText" dxfId="2295" priority="1734" operator="containsText" text="その他">
      <formula>NOT(ISERROR(SEARCH("その他",F125)))</formula>
    </cfRule>
    <cfRule type="containsText" dxfId="2294" priority="1735" operator="containsText" text="冬休">
      <formula>NOT(ISERROR(SEARCH("冬休",F125)))</formula>
    </cfRule>
    <cfRule type="containsText" dxfId="2293" priority="1736" operator="containsText" text="夏休">
      <formula>NOT(ISERROR(SEARCH("夏休",F125)))</formula>
    </cfRule>
    <cfRule type="containsText" dxfId="2292" priority="1737" operator="containsText" text="製作">
      <formula>NOT(ISERROR(SEARCH("製作",F125)))</formula>
    </cfRule>
    <cfRule type="cellIs" dxfId="2291" priority="1738" operator="equal">
      <formula>"中止,製作"</formula>
    </cfRule>
    <cfRule type="containsText" dxfId="2290" priority="1739" operator="containsText" text="中止,製作,夏休,冬休,その他">
      <formula>NOT(ISERROR(SEARCH("中止,製作,夏休,冬休,その他",F125)))</formula>
    </cfRule>
    <cfRule type="containsText" dxfId="2289" priority="1740" operator="containsText" text="中止">
      <formula>NOT(ISERROR(SEARCH("中止",F125)))</formula>
    </cfRule>
  </conditionalFormatting>
  <conditionalFormatting sqref="F130:AG130">
    <cfRule type="containsText" dxfId="2288" priority="1732" operator="containsText" text="日">
      <formula>NOT(ISERROR(SEARCH("日",F130)))</formula>
    </cfRule>
    <cfRule type="containsText" dxfId="2287" priority="1733" operator="containsText" text="土">
      <formula>NOT(ISERROR(SEARCH("土",F130)))</formula>
    </cfRule>
  </conditionalFormatting>
  <conditionalFormatting sqref="F130:AG130">
    <cfRule type="containsText" dxfId="2286" priority="1725" operator="containsText" text="その他">
      <formula>NOT(ISERROR(SEARCH("その他",F130)))</formula>
    </cfRule>
    <cfRule type="containsText" dxfId="2285" priority="1726" operator="containsText" text="冬休">
      <formula>NOT(ISERROR(SEARCH("冬休",F130)))</formula>
    </cfRule>
    <cfRule type="containsText" dxfId="2284" priority="1727" operator="containsText" text="夏休">
      <formula>NOT(ISERROR(SEARCH("夏休",F130)))</formula>
    </cfRule>
    <cfRule type="containsText" dxfId="2283" priority="1728" operator="containsText" text="製作">
      <formula>NOT(ISERROR(SEARCH("製作",F130)))</formula>
    </cfRule>
    <cfRule type="cellIs" dxfId="2282" priority="1729" operator="equal">
      <formula>"中止,製作"</formula>
    </cfRule>
    <cfRule type="containsText" dxfId="2281" priority="1730" operator="containsText" text="中止,製作,夏休,冬休,その他">
      <formula>NOT(ISERROR(SEARCH("中止,製作,夏休,冬休,その他",F130)))</formula>
    </cfRule>
    <cfRule type="containsText" dxfId="2280" priority="1731" operator="containsText" text="中止">
      <formula>NOT(ISERROR(SEARCH("中止",F130)))</formula>
    </cfRule>
  </conditionalFormatting>
  <conditionalFormatting sqref="F119:F124">
    <cfRule type="containsText" dxfId="2279" priority="1724" operator="containsText" text="－">
      <formula>NOT(ISERROR(SEARCH("－",F119)))</formula>
    </cfRule>
  </conditionalFormatting>
  <conditionalFormatting sqref="G119:G124 H121:U123 V123:AG123">
    <cfRule type="containsText" dxfId="2278" priority="1723" operator="containsText" text="－">
      <formula>NOT(ISERROR(SEARCH("－",G119)))</formula>
    </cfRule>
  </conditionalFormatting>
  <conditionalFormatting sqref="G119:AG124">
    <cfRule type="containsText" dxfId="2277" priority="1722" operator="containsText" text="－">
      <formula>NOT(ISERROR(SEARCH("－",G119)))</formula>
    </cfRule>
  </conditionalFormatting>
  <conditionalFormatting sqref="F126:AG129">
    <cfRule type="containsText" dxfId="2276" priority="1717" operator="containsText" text="退">
      <formula>NOT(ISERROR(SEARCH("退",F126)))</formula>
    </cfRule>
    <cfRule type="containsText" dxfId="2275" priority="1718" operator="containsText" text="入">
      <formula>NOT(ISERROR(SEARCH("入",F126)))</formula>
    </cfRule>
    <cfRule type="containsText" dxfId="2274" priority="1719" operator="containsText" text="入,退">
      <formula>NOT(ISERROR(SEARCH("入,退",F126)))</formula>
    </cfRule>
    <cfRule type="containsText" dxfId="2273" priority="1720" operator="containsText" text="入,退">
      <formula>NOT(ISERROR(SEARCH("入,退",F126)))</formula>
    </cfRule>
    <cfRule type="cellIs" dxfId="2272" priority="1721" operator="equal">
      <formula>"休"</formula>
    </cfRule>
  </conditionalFormatting>
  <conditionalFormatting sqref="F126:AG129">
    <cfRule type="containsText" dxfId="2271" priority="1716" operator="containsText" text="外">
      <formula>NOT(ISERROR(SEARCH("外",F126)))</formula>
    </cfRule>
  </conditionalFormatting>
  <conditionalFormatting sqref="F126:AG129">
    <cfRule type="containsText" dxfId="2270" priority="1715" operator="containsText" text="－">
      <formula>NOT(ISERROR(SEARCH("－",F126)))</formula>
    </cfRule>
  </conditionalFormatting>
  <conditionalFormatting sqref="F131:AG134">
    <cfRule type="containsText" dxfId="2269" priority="1710" operator="containsText" text="退">
      <formula>NOT(ISERROR(SEARCH("退",F131)))</formula>
    </cfRule>
    <cfRule type="containsText" dxfId="2268" priority="1711" operator="containsText" text="入">
      <formula>NOT(ISERROR(SEARCH("入",F131)))</formula>
    </cfRule>
    <cfRule type="containsText" dxfId="2267" priority="1712" operator="containsText" text="入,退">
      <formula>NOT(ISERROR(SEARCH("入,退",F131)))</formula>
    </cfRule>
    <cfRule type="containsText" dxfId="2266" priority="1713" operator="containsText" text="入,退">
      <formula>NOT(ISERROR(SEARCH("入,退",F131)))</formula>
    </cfRule>
    <cfRule type="cellIs" dxfId="2265" priority="1714" operator="equal">
      <formula>"休"</formula>
    </cfRule>
  </conditionalFormatting>
  <conditionalFormatting sqref="F131:AG134">
    <cfRule type="containsText" dxfId="2264" priority="1709" operator="containsText" text="外">
      <formula>NOT(ISERROR(SEARCH("外",F131)))</formula>
    </cfRule>
  </conditionalFormatting>
  <conditionalFormatting sqref="F131:AG134">
    <cfRule type="containsText" dxfId="2263" priority="1708" operator="containsText" text="－">
      <formula>NOT(ISERROR(SEARCH("－",F131)))</formula>
    </cfRule>
  </conditionalFormatting>
  <conditionalFormatting sqref="F138:AG138">
    <cfRule type="containsText" dxfId="2262" priority="1706" operator="containsText" text="日">
      <formula>NOT(ISERROR(SEARCH("日",F138)))</formula>
    </cfRule>
    <cfRule type="containsText" dxfId="2261" priority="1707" operator="containsText" text="土">
      <formula>NOT(ISERROR(SEARCH("土",F138)))</formula>
    </cfRule>
  </conditionalFormatting>
  <conditionalFormatting sqref="F138:AG138">
    <cfRule type="containsText" dxfId="2260" priority="1699" operator="containsText" text="その他">
      <formula>NOT(ISERROR(SEARCH("その他",F138)))</formula>
    </cfRule>
    <cfRule type="containsText" dxfId="2259" priority="1700" operator="containsText" text="冬休">
      <formula>NOT(ISERROR(SEARCH("冬休",F138)))</formula>
    </cfRule>
    <cfRule type="containsText" dxfId="2258" priority="1701" operator="containsText" text="夏休">
      <formula>NOT(ISERROR(SEARCH("夏休",F138)))</formula>
    </cfRule>
    <cfRule type="containsText" dxfId="2257" priority="1702" operator="containsText" text="製作">
      <formula>NOT(ISERROR(SEARCH("製作",F138)))</formula>
    </cfRule>
    <cfRule type="cellIs" dxfId="2256" priority="1703" operator="equal">
      <formula>"中止,製作"</formula>
    </cfRule>
    <cfRule type="containsText" dxfId="2255" priority="1704" operator="containsText" text="中止,製作,夏休,冬休,その他">
      <formula>NOT(ISERROR(SEARCH("中止,製作,夏休,冬休,その他",F138)))</formula>
    </cfRule>
    <cfRule type="containsText" dxfId="2254" priority="1705" operator="containsText" text="中止">
      <formula>NOT(ISERROR(SEARCH("中止",F138)))</formula>
    </cfRule>
  </conditionalFormatting>
  <conditionalFormatting sqref="F139:AG144">
    <cfRule type="containsText" dxfId="2253" priority="1694" operator="containsText" text="退">
      <formula>NOT(ISERROR(SEARCH("退",F139)))</formula>
    </cfRule>
    <cfRule type="containsText" dxfId="2252" priority="1695" operator="containsText" text="入">
      <formula>NOT(ISERROR(SEARCH("入",F139)))</formula>
    </cfRule>
    <cfRule type="containsText" dxfId="2251" priority="1696" operator="containsText" text="入,退">
      <formula>NOT(ISERROR(SEARCH("入,退",F139)))</formula>
    </cfRule>
    <cfRule type="containsText" dxfId="2250" priority="1697" operator="containsText" text="入,退">
      <formula>NOT(ISERROR(SEARCH("入,退",F139)))</formula>
    </cfRule>
    <cfRule type="cellIs" dxfId="2249" priority="1698" operator="equal">
      <formula>"休"</formula>
    </cfRule>
  </conditionalFormatting>
  <conditionalFormatting sqref="F139:AG144">
    <cfRule type="containsText" dxfId="2248" priority="1693" operator="containsText" text="外">
      <formula>NOT(ISERROR(SEARCH("外",F139)))</formula>
    </cfRule>
  </conditionalFormatting>
  <conditionalFormatting sqref="F145:AG145">
    <cfRule type="containsText" dxfId="2247" priority="1691" operator="containsText" text="日">
      <formula>NOT(ISERROR(SEARCH("日",F145)))</formula>
    </cfRule>
    <cfRule type="containsText" dxfId="2246" priority="1692" operator="containsText" text="土">
      <formula>NOT(ISERROR(SEARCH("土",F145)))</formula>
    </cfRule>
  </conditionalFormatting>
  <conditionalFormatting sqref="F145:AG145">
    <cfRule type="containsText" dxfId="2245" priority="1684" operator="containsText" text="その他">
      <formula>NOT(ISERROR(SEARCH("その他",F145)))</formula>
    </cfRule>
    <cfRule type="containsText" dxfId="2244" priority="1685" operator="containsText" text="冬休">
      <formula>NOT(ISERROR(SEARCH("冬休",F145)))</formula>
    </cfRule>
    <cfRule type="containsText" dxfId="2243" priority="1686" operator="containsText" text="夏休">
      <formula>NOT(ISERROR(SEARCH("夏休",F145)))</formula>
    </cfRule>
    <cfRule type="containsText" dxfId="2242" priority="1687" operator="containsText" text="製作">
      <formula>NOT(ISERROR(SEARCH("製作",F145)))</formula>
    </cfRule>
    <cfRule type="cellIs" dxfId="2241" priority="1688" operator="equal">
      <formula>"中止,製作"</formula>
    </cfRule>
    <cfRule type="containsText" dxfId="2240" priority="1689" operator="containsText" text="中止,製作,夏休,冬休,その他">
      <formula>NOT(ISERROR(SEARCH("中止,製作,夏休,冬休,その他",F145)))</formula>
    </cfRule>
    <cfRule type="containsText" dxfId="2239" priority="1690" operator="containsText" text="中止">
      <formula>NOT(ISERROR(SEARCH("中止",F145)))</formula>
    </cfRule>
  </conditionalFormatting>
  <conditionalFormatting sqref="F150:AG150">
    <cfRule type="containsText" dxfId="2238" priority="1682" operator="containsText" text="日">
      <formula>NOT(ISERROR(SEARCH("日",F150)))</formula>
    </cfRule>
    <cfRule type="containsText" dxfId="2237" priority="1683" operator="containsText" text="土">
      <formula>NOT(ISERROR(SEARCH("土",F150)))</formula>
    </cfRule>
  </conditionalFormatting>
  <conditionalFormatting sqref="F150:AG150">
    <cfRule type="containsText" dxfId="2236" priority="1675" operator="containsText" text="その他">
      <formula>NOT(ISERROR(SEARCH("その他",F150)))</formula>
    </cfRule>
    <cfRule type="containsText" dxfId="2235" priority="1676" operator="containsText" text="冬休">
      <formula>NOT(ISERROR(SEARCH("冬休",F150)))</formula>
    </cfRule>
    <cfRule type="containsText" dxfId="2234" priority="1677" operator="containsText" text="夏休">
      <formula>NOT(ISERROR(SEARCH("夏休",F150)))</formula>
    </cfRule>
    <cfRule type="containsText" dxfId="2233" priority="1678" operator="containsText" text="製作">
      <formula>NOT(ISERROR(SEARCH("製作",F150)))</formula>
    </cfRule>
    <cfRule type="cellIs" dxfId="2232" priority="1679" operator="equal">
      <formula>"中止,製作"</formula>
    </cfRule>
    <cfRule type="containsText" dxfId="2231" priority="1680" operator="containsText" text="中止,製作,夏休,冬休,その他">
      <formula>NOT(ISERROR(SEARCH("中止,製作,夏休,冬休,その他",F150)))</formula>
    </cfRule>
    <cfRule type="containsText" dxfId="2230" priority="1681" operator="containsText" text="中止">
      <formula>NOT(ISERROR(SEARCH("中止",F150)))</formula>
    </cfRule>
  </conditionalFormatting>
  <conditionalFormatting sqref="F139:F144">
    <cfRule type="containsText" dxfId="2229" priority="1674" operator="containsText" text="－">
      <formula>NOT(ISERROR(SEARCH("－",F139)))</formula>
    </cfRule>
  </conditionalFormatting>
  <conditionalFormatting sqref="G139:G144 H141:U143 V143:AG143">
    <cfRule type="containsText" dxfId="2228" priority="1673" operator="containsText" text="－">
      <formula>NOT(ISERROR(SEARCH("－",G139)))</formula>
    </cfRule>
  </conditionalFormatting>
  <conditionalFormatting sqref="G139:AG144">
    <cfRule type="containsText" dxfId="2227" priority="1672" operator="containsText" text="－">
      <formula>NOT(ISERROR(SEARCH("－",G139)))</formula>
    </cfRule>
  </conditionalFormatting>
  <conditionalFormatting sqref="F146:AG149">
    <cfRule type="containsText" dxfId="2226" priority="1667" operator="containsText" text="退">
      <formula>NOT(ISERROR(SEARCH("退",F146)))</formula>
    </cfRule>
    <cfRule type="containsText" dxfId="2225" priority="1668" operator="containsText" text="入">
      <formula>NOT(ISERROR(SEARCH("入",F146)))</formula>
    </cfRule>
    <cfRule type="containsText" dxfId="2224" priority="1669" operator="containsText" text="入,退">
      <formula>NOT(ISERROR(SEARCH("入,退",F146)))</formula>
    </cfRule>
    <cfRule type="containsText" dxfId="2223" priority="1670" operator="containsText" text="入,退">
      <formula>NOT(ISERROR(SEARCH("入,退",F146)))</formula>
    </cfRule>
    <cfRule type="cellIs" dxfId="2222" priority="1671" operator="equal">
      <formula>"休"</formula>
    </cfRule>
  </conditionalFormatting>
  <conditionalFormatting sqref="F146:AG149">
    <cfRule type="containsText" dxfId="2221" priority="1666" operator="containsText" text="外">
      <formula>NOT(ISERROR(SEARCH("外",F146)))</formula>
    </cfRule>
  </conditionalFormatting>
  <conditionalFormatting sqref="F146:AG149">
    <cfRule type="containsText" dxfId="2220" priority="1665" operator="containsText" text="－">
      <formula>NOT(ISERROR(SEARCH("－",F146)))</formula>
    </cfRule>
  </conditionalFormatting>
  <conditionalFormatting sqref="F151:AG154">
    <cfRule type="containsText" dxfId="2219" priority="1660" operator="containsText" text="退">
      <formula>NOT(ISERROR(SEARCH("退",F151)))</formula>
    </cfRule>
    <cfRule type="containsText" dxfId="2218" priority="1661" operator="containsText" text="入">
      <formula>NOT(ISERROR(SEARCH("入",F151)))</formula>
    </cfRule>
    <cfRule type="containsText" dxfId="2217" priority="1662" operator="containsText" text="入,退">
      <formula>NOT(ISERROR(SEARCH("入,退",F151)))</formula>
    </cfRule>
    <cfRule type="containsText" dxfId="2216" priority="1663" operator="containsText" text="入,退">
      <formula>NOT(ISERROR(SEARCH("入,退",F151)))</formula>
    </cfRule>
    <cfRule type="cellIs" dxfId="2215" priority="1664" operator="equal">
      <formula>"休"</formula>
    </cfRule>
  </conditionalFormatting>
  <conditionalFormatting sqref="F151:AG154">
    <cfRule type="containsText" dxfId="2214" priority="1659" operator="containsText" text="外">
      <formula>NOT(ISERROR(SEARCH("外",F151)))</formula>
    </cfRule>
  </conditionalFormatting>
  <conditionalFormatting sqref="F151:AG154">
    <cfRule type="containsText" dxfId="2213" priority="1658" operator="containsText" text="－">
      <formula>NOT(ISERROR(SEARCH("－",F151)))</formula>
    </cfRule>
  </conditionalFormatting>
  <conditionalFormatting sqref="F158:AG158">
    <cfRule type="containsText" dxfId="2212" priority="1656" operator="containsText" text="日">
      <formula>NOT(ISERROR(SEARCH("日",F158)))</formula>
    </cfRule>
    <cfRule type="containsText" dxfId="2211" priority="1657" operator="containsText" text="土">
      <formula>NOT(ISERROR(SEARCH("土",F158)))</formula>
    </cfRule>
  </conditionalFormatting>
  <conditionalFormatting sqref="F158:AG158">
    <cfRule type="containsText" dxfId="2210" priority="1649" operator="containsText" text="その他">
      <formula>NOT(ISERROR(SEARCH("その他",F158)))</formula>
    </cfRule>
    <cfRule type="containsText" dxfId="2209" priority="1650" operator="containsText" text="冬休">
      <formula>NOT(ISERROR(SEARCH("冬休",F158)))</formula>
    </cfRule>
    <cfRule type="containsText" dxfId="2208" priority="1651" operator="containsText" text="夏休">
      <formula>NOT(ISERROR(SEARCH("夏休",F158)))</formula>
    </cfRule>
    <cfRule type="containsText" dxfId="2207" priority="1652" operator="containsText" text="製作">
      <formula>NOT(ISERROR(SEARCH("製作",F158)))</formula>
    </cfRule>
    <cfRule type="cellIs" dxfId="2206" priority="1653" operator="equal">
      <formula>"中止,製作"</formula>
    </cfRule>
    <cfRule type="containsText" dxfId="2205" priority="1654" operator="containsText" text="中止,製作,夏休,冬休,その他">
      <formula>NOT(ISERROR(SEARCH("中止,製作,夏休,冬休,その他",F158)))</formula>
    </cfRule>
    <cfRule type="containsText" dxfId="2204" priority="1655" operator="containsText" text="中止">
      <formula>NOT(ISERROR(SEARCH("中止",F158)))</formula>
    </cfRule>
  </conditionalFormatting>
  <conditionalFormatting sqref="F159:AG164">
    <cfRule type="containsText" dxfId="2203" priority="1644" operator="containsText" text="退">
      <formula>NOT(ISERROR(SEARCH("退",F159)))</formula>
    </cfRule>
    <cfRule type="containsText" dxfId="2202" priority="1645" operator="containsText" text="入">
      <formula>NOT(ISERROR(SEARCH("入",F159)))</formula>
    </cfRule>
    <cfRule type="containsText" dxfId="2201" priority="1646" operator="containsText" text="入,退">
      <formula>NOT(ISERROR(SEARCH("入,退",F159)))</formula>
    </cfRule>
    <cfRule type="containsText" dxfId="2200" priority="1647" operator="containsText" text="入,退">
      <formula>NOT(ISERROR(SEARCH("入,退",F159)))</formula>
    </cfRule>
    <cfRule type="cellIs" dxfId="2199" priority="1648" operator="equal">
      <formula>"休"</formula>
    </cfRule>
  </conditionalFormatting>
  <conditionalFormatting sqref="F159:AG164">
    <cfRule type="containsText" dxfId="2198" priority="1643" operator="containsText" text="外">
      <formula>NOT(ISERROR(SEARCH("外",F159)))</formula>
    </cfRule>
  </conditionalFormatting>
  <conditionalFormatting sqref="F165:AG165">
    <cfRule type="containsText" dxfId="2197" priority="1641" operator="containsText" text="日">
      <formula>NOT(ISERROR(SEARCH("日",F165)))</formula>
    </cfRule>
    <cfRule type="containsText" dxfId="2196" priority="1642" operator="containsText" text="土">
      <formula>NOT(ISERROR(SEARCH("土",F165)))</formula>
    </cfRule>
  </conditionalFormatting>
  <conditionalFormatting sqref="F165:AG165">
    <cfRule type="containsText" dxfId="2195" priority="1634" operator="containsText" text="その他">
      <formula>NOT(ISERROR(SEARCH("その他",F165)))</formula>
    </cfRule>
    <cfRule type="containsText" dxfId="2194" priority="1635" operator="containsText" text="冬休">
      <formula>NOT(ISERROR(SEARCH("冬休",F165)))</formula>
    </cfRule>
    <cfRule type="containsText" dxfId="2193" priority="1636" operator="containsText" text="夏休">
      <formula>NOT(ISERROR(SEARCH("夏休",F165)))</formula>
    </cfRule>
    <cfRule type="containsText" dxfId="2192" priority="1637" operator="containsText" text="製作">
      <formula>NOT(ISERROR(SEARCH("製作",F165)))</formula>
    </cfRule>
    <cfRule type="cellIs" dxfId="2191" priority="1638" operator="equal">
      <formula>"中止,製作"</formula>
    </cfRule>
    <cfRule type="containsText" dxfId="2190" priority="1639" operator="containsText" text="中止,製作,夏休,冬休,その他">
      <formula>NOT(ISERROR(SEARCH("中止,製作,夏休,冬休,その他",F165)))</formula>
    </cfRule>
    <cfRule type="containsText" dxfId="2189" priority="1640" operator="containsText" text="中止">
      <formula>NOT(ISERROR(SEARCH("中止",F165)))</formula>
    </cfRule>
  </conditionalFormatting>
  <conditionalFormatting sqref="F170:AG170">
    <cfRule type="containsText" dxfId="2188" priority="1632" operator="containsText" text="日">
      <formula>NOT(ISERROR(SEARCH("日",F170)))</formula>
    </cfRule>
    <cfRule type="containsText" dxfId="2187" priority="1633" operator="containsText" text="土">
      <formula>NOT(ISERROR(SEARCH("土",F170)))</formula>
    </cfRule>
  </conditionalFormatting>
  <conditionalFormatting sqref="F170:AG170">
    <cfRule type="containsText" dxfId="2186" priority="1625" operator="containsText" text="その他">
      <formula>NOT(ISERROR(SEARCH("その他",F170)))</formula>
    </cfRule>
    <cfRule type="containsText" dxfId="2185" priority="1626" operator="containsText" text="冬休">
      <formula>NOT(ISERROR(SEARCH("冬休",F170)))</formula>
    </cfRule>
    <cfRule type="containsText" dxfId="2184" priority="1627" operator="containsText" text="夏休">
      <formula>NOT(ISERROR(SEARCH("夏休",F170)))</formula>
    </cfRule>
    <cfRule type="containsText" dxfId="2183" priority="1628" operator="containsText" text="製作">
      <formula>NOT(ISERROR(SEARCH("製作",F170)))</formula>
    </cfRule>
    <cfRule type="cellIs" dxfId="2182" priority="1629" operator="equal">
      <formula>"中止,製作"</formula>
    </cfRule>
    <cfRule type="containsText" dxfId="2181" priority="1630" operator="containsText" text="中止,製作,夏休,冬休,その他">
      <formula>NOT(ISERROR(SEARCH("中止,製作,夏休,冬休,その他",F170)))</formula>
    </cfRule>
    <cfRule type="containsText" dxfId="2180" priority="1631" operator="containsText" text="中止">
      <formula>NOT(ISERROR(SEARCH("中止",F170)))</formula>
    </cfRule>
  </conditionalFormatting>
  <conditionalFormatting sqref="F159:F164">
    <cfRule type="containsText" dxfId="2179" priority="1624" operator="containsText" text="－">
      <formula>NOT(ISERROR(SEARCH("－",F159)))</formula>
    </cfRule>
  </conditionalFormatting>
  <conditionalFormatting sqref="G159:G164 H161:U163 V163:AG163">
    <cfRule type="containsText" dxfId="2178" priority="1623" operator="containsText" text="－">
      <formula>NOT(ISERROR(SEARCH("－",G159)))</formula>
    </cfRule>
  </conditionalFormatting>
  <conditionalFormatting sqref="G159:AG164">
    <cfRule type="containsText" dxfId="2177" priority="1622" operator="containsText" text="－">
      <formula>NOT(ISERROR(SEARCH("－",G159)))</formula>
    </cfRule>
  </conditionalFormatting>
  <conditionalFormatting sqref="F166:AG169">
    <cfRule type="containsText" dxfId="2176" priority="1617" operator="containsText" text="退">
      <formula>NOT(ISERROR(SEARCH("退",F166)))</formula>
    </cfRule>
    <cfRule type="containsText" dxfId="2175" priority="1618" operator="containsText" text="入">
      <formula>NOT(ISERROR(SEARCH("入",F166)))</formula>
    </cfRule>
    <cfRule type="containsText" dxfId="2174" priority="1619" operator="containsText" text="入,退">
      <formula>NOT(ISERROR(SEARCH("入,退",F166)))</formula>
    </cfRule>
    <cfRule type="containsText" dxfId="2173" priority="1620" operator="containsText" text="入,退">
      <formula>NOT(ISERROR(SEARCH("入,退",F166)))</formula>
    </cfRule>
    <cfRule type="cellIs" dxfId="2172" priority="1621" operator="equal">
      <formula>"休"</formula>
    </cfRule>
  </conditionalFormatting>
  <conditionalFormatting sqref="F166:AG169">
    <cfRule type="containsText" dxfId="2171" priority="1616" operator="containsText" text="外">
      <formula>NOT(ISERROR(SEARCH("外",F166)))</formula>
    </cfRule>
  </conditionalFormatting>
  <conditionalFormatting sqref="F166:AG169">
    <cfRule type="containsText" dxfId="2170" priority="1615" operator="containsText" text="－">
      <formula>NOT(ISERROR(SEARCH("－",F166)))</formula>
    </cfRule>
  </conditionalFormatting>
  <conditionalFormatting sqref="F171:AG174">
    <cfRule type="containsText" dxfId="2169" priority="1610" operator="containsText" text="退">
      <formula>NOT(ISERROR(SEARCH("退",F171)))</formula>
    </cfRule>
    <cfRule type="containsText" dxfId="2168" priority="1611" operator="containsText" text="入">
      <formula>NOT(ISERROR(SEARCH("入",F171)))</formula>
    </cfRule>
    <cfRule type="containsText" dxfId="2167" priority="1612" operator="containsText" text="入,退">
      <formula>NOT(ISERROR(SEARCH("入,退",F171)))</formula>
    </cfRule>
    <cfRule type="containsText" dxfId="2166" priority="1613" operator="containsText" text="入,退">
      <formula>NOT(ISERROR(SEARCH("入,退",F171)))</formula>
    </cfRule>
    <cfRule type="cellIs" dxfId="2165" priority="1614" operator="equal">
      <formula>"休"</formula>
    </cfRule>
  </conditionalFormatting>
  <conditionalFormatting sqref="F171:AG174">
    <cfRule type="containsText" dxfId="2164" priority="1609" operator="containsText" text="外">
      <formula>NOT(ISERROR(SEARCH("外",F171)))</formula>
    </cfRule>
  </conditionalFormatting>
  <conditionalFormatting sqref="F171:AG174">
    <cfRule type="containsText" dxfId="2163" priority="1608" operator="containsText" text="－">
      <formula>NOT(ISERROR(SEARCH("－",F171)))</formula>
    </cfRule>
  </conditionalFormatting>
  <conditionalFormatting sqref="F184:AG184">
    <cfRule type="containsText" dxfId="2162" priority="1606" operator="containsText" text="日">
      <formula>NOT(ISERROR(SEARCH("日",F184)))</formula>
    </cfRule>
    <cfRule type="containsText" dxfId="2161" priority="1607" operator="containsText" text="土">
      <formula>NOT(ISERROR(SEARCH("土",F184)))</formula>
    </cfRule>
  </conditionalFormatting>
  <conditionalFormatting sqref="F184:AG184">
    <cfRule type="containsText" dxfId="2160" priority="1599" operator="containsText" text="その他">
      <formula>NOT(ISERROR(SEARCH("その他",F184)))</formula>
    </cfRule>
    <cfRule type="containsText" dxfId="2159" priority="1600" operator="containsText" text="冬休">
      <formula>NOT(ISERROR(SEARCH("冬休",F184)))</formula>
    </cfRule>
    <cfRule type="containsText" dxfId="2158" priority="1601" operator="containsText" text="夏休">
      <formula>NOT(ISERROR(SEARCH("夏休",F184)))</formula>
    </cfRule>
    <cfRule type="containsText" dxfId="2157" priority="1602" operator="containsText" text="製作">
      <formula>NOT(ISERROR(SEARCH("製作",F184)))</formula>
    </cfRule>
    <cfRule type="cellIs" dxfId="2156" priority="1603" operator="equal">
      <formula>"中止,製作"</formula>
    </cfRule>
    <cfRule type="containsText" dxfId="2155" priority="1604" operator="containsText" text="中止,製作,夏休,冬休,その他">
      <formula>NOT(ISERROR(SEARCH("中止,製作,夏休,冬休,その他",F184)))</formula>
    </cfRule>
    <cfRule type="containsText" dxfId="2154" priority="1605" operator="containsText" text="中止">
      <formula>NOT(ISERROR(SEARCH("中止",F184)))</formula>
    </cfRule>
  </conditionalFormatting>
  <conditionalFormatting sqref="F185:AG190">
    <cfRule type="containsText" dxfId="2153" priority="1594" operator="containsText" text="退">
      <formula>NOT(ISERROR(SEARCH("退",F185)))</formula>
    </cfRule>
    <cfRule type="containsText" dxfId="2152" priority="1595" operator="containsText" text="入">
      <formula>NOT(ISERROR(SEARCH("入",F185)))</formula>
    </cfRule>
    <cfRule type="containsText" dxfId="2151" priority="1596" operator="containsText" text="入,退">
      <formula>NOT(ISERROR(SEARCH("入,退",F185)))</formula>
    </cfRule>
    <cfRule type="containsText" dxfId="2150" priority="1597" operator="containsText" text="入,退">
      <formula>NOT(ISERROR(SEARCH("入,退",F185)))</formula>
    </cfRule>
    <cfRule type="cellIs" dxfId="2149" priority="1598" operator="equal">
      <formula>"休"</formula>
    </cfRule>
  </conditionalFormatting>
  <conditionalFormatting sqref="F185:AG190">
    <cfRule type="containsText" dxfId="2148" priority="1593" operator="containsText" text="外">
      <formula>NOT(ISERROR(SEARCH("外",F185)))</formula>
    </cfRule>
  </conditionalFormatting>
  <conditionalFormatting sqref="F191:AG191">
    <cfRule type="containsText" dxfId="2147" priority="1591" operator="containsText" text="日">
      <formula>NOT(ISERROR(SEARCH("日",F191)))</formula>
    </cfRule>
    <cfRule type="containsText" dxfId="2146" priority="1592" operator="containsText" text="土">
      <formula>NOT(ISERROR(SEARCH("土",F191)))</formula>
    </cfRule>
  </conditionalFormatting>
  <conditionalFormatting sqref="F191:AG191">
    <cfRule type="containsText" dxfId="2145" priority="1584" operator="containsText" text="その他">
      <formula>NOT(ISERROR(SEARCH("その他",F191)))</formula>
    </cfRule>
    <cfRule type="containsText" dxfId="2144" priority="1585" operator="containsText" text="冬休">
      <formula>NOT(ISERROR(SEARCH("冬休",F191)))</formula>
    </cfRule>
    <cfRule type="containsText" dxfId="2143" priority="1586" operator="containsText" text="夏休">
      <formula>NOT(ISERROR(SEARCH("夏休",F191)))</formula>
    </cfRule>
    <cfRule type="containsText" dxfId="2142" priority="1587" operator="containsText" text="製作">
      <formula>NOT(ISERROR(SEARCH("製作",F191)))</formula>
    </cfRule>
    <cfRule type="cellIs" dxfId="2141" priority="1588" operator="equal">
      <formula>"中止,製作"</formula>
    </cfRule>
    <cfRule type="containsText" dxfId="2140" priority="1589" operator="containsText" text="中止,製作,夏休,冬休,その他">
      <formula>NOT(ISERROR(SEARCH("中止,製作,夏休,冬休,その他",F191)))</formula>
    </cfRule>
    <cfRule type="containsText" dxfId="2139" priority="1590" operator="containsText" text="中止">
      <formula>NOT(ISERROR(SEARCH("中止",F191)))</formula>
    </cfRule>
  </conditionalFormatting>
  <conditionalFormatting sqref="F196:AG196">
    <cfRule type="containsText" dxfId="2138" priority="1582" operator="containsText" text="日">
      <formula>NOT(ISERROR(SEARCH("日",F196)))</formula>
    </cfRule>
    <cfRule type="containsText" dxfId="2137" priority="1583" operator="containsText" text="土">
      <formula>NOT(ISERROR(SEARCH("土",F196)))</formula>
    </cfRule>
  </conditionalFormatting>
  <conditionalFormatting sqref="F196:AG196">
    <cfRule type="containsText" dxfId="2136" priority="1575" operator="containsText" text="その他">
      <formula>NOT(ISERROR(SEARCH("その他",F196)))</formula>
    </cfRule>
    <cfRule type="containsText" dxfId="2135" priority="1576" operator="containsText" text="冬休">
      <formula>NOT(ISERROR(SEARCH("冬休",F196)))</formula>
    </cfRule>
    <cfRule type="containsText" dxfId="2134" priority="1577" operator="containsText" text="夏休">
      <formula>NOT(ISERROR(SEARCH("夏休",F196)))</formula>
    </cfRule>
    <cfRule type="containsText" dxfId="2133" priority="1578" operator="containsText" text="製作">
      <formula>NOT(ISERROR(SEARCH("製作",F196)))</formula>
    </cfRule>
    <cfRule type="cellIs" dxfId="2132" priority="1579" operator="equal">
      <formula>"中止,製作"</formula>
    </cfRule>
    <cfRule type="containsText" dxfId="2131" priority="1580" operator="containsText" text="中止,製作,夏休,冬休,その他">
      <formula>NOT(ISERROR(SEARCH("中止,製作,夏休,冬休,その他",F196)))</formula>
    </cfRule>
    <cfRule type="containsText" dxfId="2130" priority="1581" operator="containsText" text="中止">
      <formula>NOT(ISERROR(SEARCH("中止",F196)))</formula>
    </cfRule>
  </conditionalFormatting>
  <conditionalFormatting sqref="F185:F190">
    <cfRule type="containsText" dxfId="2129" priority="1574" operator="containsText" text="－">
      <formula>NOT(ISERROR(SEARCH("－",F185)))</formula>
    </cfRule>
  </conditionalFormatting>
  <conditionalFormatting sqref="G185:G190 H187:U189 V189:AG189">
    <cfRule type="containsText" dxfId="2128" priority="1573" operator="containsText" text="－">
      <formula>NOT(ISERROR(SEARCH("－",G185)))</formula>
    </cfRule>
  </conditionalFormatting>
  <conditionalFormatting sqref="G185:AG190">
    <cfRule type="containsText" dxfId="2127" priority="1572" operator="containsText" text="－">
      <formula>NOT(ISERROR(SEARCH("－",G185)))</formula>
    </cfRule>
  </conditionalFormatting>
  <conditionalFormatting sqref="F192:AG195">
    <cfRule type="containsText" dxfId="2126" priority="1567" operator="containsText" text="退">
      <formula>NOT(ISERROR(SEARCH("退",F192)))</formula>
    </cfRule>
    <cfRule type="containsText" dxfId="2125" priority="1568" operator="containsText" text="入">
      <formula>NOT(ISERROR(SEARCH("入",F192)))</formula>
    </cfRule>
    <cfRule type="containsText" dxfId="2124" priority="1569" operator="containsText" text="入,退">
      <formula>NOT(ISERROR(SEARCH("入,退",F192)))</formula>
    </cfRule>
    <cfRule type="containsText" dxfId="2123" priority="1570" operator="containsText" text="入,退">
      <formula>NOT(ISERROR(SEARCH("入,退",F192)))</formula>
    </cfRule>
    <cfRule type="cellIs" dxfId="2122" priority="1571" operator="equal">
      <formula>"休"</formula>
    </cfRule>
  </conditionalFormatting>
  <conditionalFormatting sqref="F192:AG195">
    <cfRule type="containsText" dxfId="2121" priority="1566" operator="containsText" text="外">
      <formula>NOT(ISERROR(SEARCH("外",F192)))</formula>
    </cfRule>
  </conditionalFormatting>
  <conditionalFormatting sqref="F192:AG195">
    <cfRule type="containsText" dxfId="2120" priority="1565" operator="containsText" text="－">
      <formula>NOT(ISERROR(SEARCH("－",F192)))</formula>
    </cfRule>
  </conditionalFormatting>
  <conditionalFormatting sqref="F197:AG200">
    <cfRule type="containsText" dxfId="2119" priority="1560" operator="containsText" text="退">
      <formula>NOT(ISERROR(SEARCH("退",F197)))</formula>
    </cfRule>
    <cfRule type="containsText" dxfId="2118" priority="1561" operator="containsText" text="入">
      <formula>NOT(ISERROR(SEARCH("入",F197)))</formula>
    </cfRule>
    <cfRule type="containsText" dxfId="2117" priority="1562" operator="containsText" text="入,退">
      <formula>NOT(ISERROR(SEARCH("入,退",F197)))</formula>
    </cfRule>
    <cfRule type="containsText" dxfId="2116" priority="1563" operator="containsText" text="入,退">
      <formula>NOT(ISERROR(SEARCH("入,退",F197)))</formula>
    </cfRule>
    <cfRule type="cellIs" dxfId="2115" priority="1564" operator="equal">
      <formula>"休"</formula>
    </cfRule>
  </conditionalFormatting>
  <conditionalFormatting sqref="F197:AG200">
    <cfRule type="containsText" dxfId="2114" priority="1559" operator="containsText" text="外">
      <formula>NOT(ISERROR(SEARCH("外",F197)))</formula>
    </cfRule>
  </conditionalFormatting>
  <conditionalFormatting sqref="F197:AG200">
    <cfRule type="containsText" dxfId="2113" priority="1558" operator="containsText" text="－">
      <formula>NOT(ISERROR(SEARCH("－",F197)))</formula>
    </cfRule>
  </conditionalFormatting>
  <conditionalFormatting sqref="F204:AG204">
    <cfRule type="containsText" dxfId="2112" priority="1556" operator="containsText" text="日">
      <formula>NOT(ISERROR(SEARCH("日",F204)))</formula>
    </cfRule>
    <cfRule type="containsText" dxfId="2111" priority="1557" operator="containsText" text="土">
      <formula>NOT(ISERROR(SEARCH("土",F204)))</formula>
    </cfRule>
  </conditionalFormatting>
  <conditionalFormatting sqref="F204:AG204">
    <cfRule type="containsText" dxfId="2110" priority="1549" operator="containsText" text="その他">
      <formula>NOT(ISERROR(SEARCH("その他",F204)))</formula>
    </cfRule>
    <cfRule type="containsText" dxfId="2109" priority="1550" operator="containsText" text="冬休">
      <formula>NOT(ISERROR(SEARCH("冬休",F204)))</formula>
    </cfRule>
    <cfRule type="containsText" dxfId="2108" priority="1551" operator="containsText" text="夏休">
      <formula>NOT(ISERROR(SEARCH("夏休",F204)))</formula>
    </cfRule>
    <cfRule type="containsText" dxfId="2107" priority="1552" operator="containsText" text="製作">
      <formula>NOT(ISERROR(SEARCH("製作",F204)))</formula>
    </cfRule>
    <cfRule type="cellIs" dxfId="2106" priority="1553" operator="equal">
      <formula>"中止,製作"</formula>
    </cfRule>
    <cfRule type="containsText" dxfId="2105" priority="1554" operator="containsText" text="中止,製作,夏休,冬休,その他">
      <formula>NOT(ISERROR(SEARCH("中止,製作,夏休,冬休,その他",F204)))</formula>
    </cfRule>
    <cfRule type="containsText" dxfId="2104" priority="1555" operator="containsText" text="中止">
      <formula>NOT(ISERROR(SEARCH("中止",F204)))</formula>
    </cfRule>
  </conditionalFormatting>
  <conditionalFormatting sqref="F205:AG210">
    <cfRule type="containsText" dxfId="2103" priority="1544" operator="containsText" text="退">
      <formula>NOT(ISERROR(SEARCH("退",F205)))</formula>
    </cfRule>
    <cfRule type="containsText" dxfId="2102" priority="1545" operator="containsText" text="入">
      <formula>NOT(ISERROR(SEARCH("入",F205)))</formula>
    </cfRule>
    <cfRule type="containsText" dxfId="2101" priority="1546" operator="containsText" text="入,退">
      <formula>NOT(ISERROR(SEARCH("入,退",F205)))</formula>
    </cfRule>
    <cfRule type="containsText" dxfId="2100" priority="1547" operator="containsText" text="入,退">
      <formula>NOT(ISERROR(SEARCH("入,退",F205)))</formula>
    </cfRule>
    <cfRule type="cellIs" dxfId="2099" priority="1548" operator="equal">
      <formula>"休"</formula>
    </cfRule>
  </conditionalFormatting>
  <conditionalFormatting sqref="F205:AG210">
    <cfRule type="containsText" dxfId="2098" priority="1543" operator="containsText" text="外">
      <formula>NOT(ISERROR(SEARCH("外",F205)))</formula>
    </cfRule>
  </conditionalFormatting>
  <conditionalFormatting sqref="F211:AG211">
    <cfRule type="containsText" dxfId="2097" priority="1541" operator="containsText" text="日">
      <formula>NOT(ISERROR(SEARCH("日",F211)))</formula>
    </cfRule>
    <cfRule type="containsText" dxfId="2096" priority="1542" operator="containsText" text="土">
      <formula>NOT(ISERROR(SEARCH("土",F211)))</formula>
    </cfRule>
  </conditionalFormatting>
  <conditionalFormatting sqref="F211:AG211">
    <cfRule type="containsText" dxfId="2095" priority="1534" operator="containsText" text="その他">
      <formula>NOT(ISERROR(SEARCH("その他",F211)))</formula>
    </cfRule>
    <cfRule type="containsText" dxfId="2094" priority="1535" operator="containsText" text="冬休">
      <formula>NOT(ISERROR(SEARCH("冬休",F211)))</formula>
    </cfRule>
    <cfRule type="containsText" dxfId="2093" priority="1536" operator="containsText" text="夏休">
      <formula>NOT(ISERROR(SEARCH("夏休",F211)))</formula>
    </cfRule>
    <cfRule type="containsText" dxfId="2092" priority="1537" operator="containsText" text="製作">
      <formula>NOT(ISERROR(SEARCH("製作",F211)))</formula>
    </cfRule>
    <cfRule type="cellIs" dxfId="2091" priority="1538" operator="equal">
      <formula>"中止,製作"</formula>
    </cfRule>
    <cfRule type="containsText" dxfId="2090" priority="1539" operator="containsText" text="中止,製作,夏休,冬休,その他">
      <formula>NOT(ISERROR(SEARCH("中止,製作,夏休,冬休,その他",F211)))</formula>
    </cfRule>
    <cfRule type="containsText" dxfId="2089" priority="1540" operator="containsText" text="中止">
      <formula>NOT(ISERROR(SEARCH("中止",F211)))</formula>
    </cfRule>
  </conditionalFormatting>
  <conditionalFormatting sqref="F216:AG216">
    <cfRule type="containsText" dxfId="2088" priority="1532" operator="containsText" text="日">
      <formula>NOT(ISERROR(SEARCH("日",F216)))</formula>
    </cfRule>
    <cfRule type="containsText" dxfId="2087" priority="1533" operator="containsText" text="土">
      <formula>NOT(ISERROR(SEARCH("土",F216)))</formula>
    </cfRule>
  </conditionalFormatting>
  <conditionalFormatting sqref="F216:AG216">
    <cfRule type="containsText" dxfId="2086" priority="1525" operator="containsText" text="その他">
      <formula>NOT(ISERROR(SEARCH("その他",F216)))</formula>
    </cfRule>
    <cfRule type="containsText" dxfId="2085" priority="1526" operator="containsText" text="冬休">
      <formula>NOT(ISERROR(SEARCH("冬休",F216)))</formula>
    </cfRule>
    <cfRule type="containsText" dxfId="2084" priority="1527" operator="containsText" text="夏休">
      <formula>NOT(ISERROR(SEARCH("夏休",F216)))</formula>
    </cfRule>
    <cfRule type="containsText" dxfId="2083" priority="1528" operator="containsText" text="製作">
      <formula>NOT(ISERROR(SEARCH("製作",F216)))</formula>
    </cfRule>
    <cfRule type="cellIs" dxfId="2082" priority="1529" operator="equal">
      <formula>"中止,製作"</formula>
    </cfRule>
    <cfRule type="containsText" dxfId="2081" priority="1530" operator="containsText" text="中止,製作,夏休,冬休,その他">
      <formula>NOT(ISERROR(SEARCH("中止,製作,夏休,冬休,その他",F216)))</formula>
    </cfRule>
    <cfRule type="containsText" dxfId="2080" priority="1531" operator="containsText" text="中止">
      <formula>NOT(ISERROR(SEARCH("中止",F216)))</formula>
    </cfRule>
  </conditionalFormatting>
  <conditionalFormatting sqref="F205:F210">
    <cfRule type="containsText" dxfId="2079" priority="1524" operator="containsText" text="－">
      <formula>NOT(ISERROR(SEARCH("－",F205)))</formula>
    </cfRule>
  </conditionalFormatting>
  <conditionalFormatting sqref="G205:G210 H207:U209 V209:AG209">
    <cfRule type="containsText" dxfId="2078" priority="1523" operator="containsText" text="－">
      <formula>NOT(ISERROR(SEARCH("－",G205)))</formula>
    </cfRule>
  </conditionalFormatting>
  <conditionalFormatting sqref="G205:AG210">
    <cfRule type="containsText" dxfId="2077" priority="1522" operator="containsText" text="－">
      <formula>NOT(ISERROR(SEARCH("－",G205)))</formula>
    </cfRule>
  </conditionalFormatting>
  <conditionalFormatting sqref="F212:AG215">
    <cfRule type="containsText" dxfId="2076" priority="1517" operator="containsText" text="退">
      <formula>NOT(ISERROR(SEARCH("退",F212)))</formula>
    </cfRule>
    <cfRule type="containsText" dxfId="2075" priority="1518" operator="containsText" text="入">
      <formula>NOT(ISERROR(SEARCH("入",F212)))</formula>
    </cfRule>
    <cfRule type="containsText" dxfId="2074" priority="1519" operator="containsText" text="入,退">
      <formula>NOT(ISERROR(SEARCH("入,退",F212)))</formula>
    </cfRule>
    <cfRule type="containsText" dxfId="2073" priority="1520" operator="containsText" text="入,退">
      <formula>NOT(ISERROR(SEARCH("入,退",F212)))</formula>
    </cfRule>
    <cfRule type="cellIs" dxfId="2072" priority="1521" operator="equal">
      <formula>"休"</formula>
    </cfRule>
  </conditionalFormatting>
  <conditionalFormatting sqref="F212:AG215">
    <cfRule type="containsText" dxfId="2071" priority="1516" operator="containsText" text="外">
      <formula>NOT(ISERROR(SEARCH("外",F212)))</formula>
    </cfRule>
  </conditionalFormatting>
  <conditionalFormatting sqref="F212:AG215">
    <cfRule type="containsText" dxfId="2070" priority="1515" operator="containsText" text="－">
      <formula>NOT(ISERROR(SEARCH("－",F212)))</formula>
    </cfRule>
  </conditionalFormatting>
  <conditionalFormatting sqref="F217:AG220">
    <cfRule type="containsText" dxfId="2069" priority="1510" operator="containsText" text="退">
      <formula>NOT(ISERROR(SEARCH("退",F217)))</formula>
    </cfRule>
    <cfRule type="containsText" dxfId="2068" priority="1511" operator="containsText" text="入">
      <formula>NOT(ISERROR(SEARCH("入",F217)))</formula>
    </cfRule>
    <cfRule type="containsText" dxfId="2067" priority="1512" operator="containsText" text="入,退">
      <formula>NOT(ISERROR(SEARCH("入,退",F217)))</formula>
    </cfRule>
    <cfRule type="containsText" dxfId="2066" priority="1513" operator="containsText" text="入,退">
      <formula>NOT(ISERROR(SEARCH("入,退",F217)))</formula>
    </cfRule>
    <cfRule type="cellIs" dxfId="2065" priority="1514" operator="equal">
      <formula>"休"</formula>
    </cfRule>
  </conditionalFormatting>
  <conditionalFormatting sqref="F217:AG220">
    <cfRule type="containsText" dxfId="2064" priority="1509" operator="containsText" text="外">
      <formula>NOT(ISERROR(SEARCH("外",F217)))</formula>
    </cfRule>
  </conditionalFormatting>
  <conditionalFormatting sqref="F217:AG220">
    <cfRule type="containsText" dxfId="2063" priority="1508" operator="containsText" text="－">
      <formula>NOT(ISERROR(SEARCH("－",F217)))</formula>
    </cfRule>
  </conditionalFormatting>
  <conditionalFormatting sqref="F224:AG224">
    <cfRule type="containsText" dxfId="2062" priority="1506" operator="containsText" text="日">
      <formula>NOT(ISERROR(SEARCH("日",F224)))</formula>
    </cfRule>
    <cfRule type="containsText" dxfId="2061" priority="1507" operator="containsText" text="土">
      <formula>NOT(ISERROR(SEARCH("土",F224)))</formula>
    </cfRule>
  </conditionalFormatting>
  <conditionalFormatting sqref="F224:AG224">
    <cfRule type="containsText" dxfId="2060" priority="1499" operator="containsText" text="その他">
      <formula>NOT(ISERROR(SEARCH("その他",F224)))</formula>
    </cfRule>
    <cfRule type="containsText" dxfId="2059" priority="1500" operator="containsText" text="冬休">
      <formula>NOT(ISERROR(SEARCH("冬休",F224)))</formula>
    </cfRule>
    <cfRule type="containsText" dxfId="2058" priority="1501" operator="containsText" text="夏休">
      <formula>NOT(ISERROR(SEARCH("夏休",F224)))</formula>
    </cfRule>
    <cfRule type="containsText" dxfId="2057" priority="1502" operator="containsText" text="製作">
      <formula>NOT(ISERROR(SEARCH("製作",F224)))</formula>
    </cfRule>
    <cfRule type="cellIs" dxfId="2056" priority="1503" operator="equal">
      <formula>"中止,製作"</formula>
    </cfRule>
    <cfRule type="containsText" dxfId="2055" priority="1504" operator="containsText" text="中止,製作,夏休,冬休,その他">
      <formula>NOT(ISERROR(SEARCH("中止,製作,夏休,冬休,その他",F224)))</formula>
    </cfRule>
    <cfRule type="containsText" dxfId="2054" priority="1505" operator="containsText" text="中止">
      <formula>NOT(ISERROR(SEARCH("中止",F224)))</formula>
    </cfRule>
  </conditionalFormatting>
  <conditionalFormatting sqref="F225:AG230">
    <cfRule type="containsText" dxfId="2053" priority="1494" operator="containsText" text="退">
      <formula>NOT(ISERROR(SEARCH("退",F225)))</formula>
    </cfRule>
    <cfRule type="containsText" dxfId="2052" priority="1495" operator="containsText" text="入">
      <formula>NOT(ISERROR(SEARCH("入",F225)))</formula>
    </cfRule>
    <cfRule type="containsText" dxfId="2051" priority="1496" operator="containsText" text="入,退">
      <formula>NOT(ISERROR(SEARCH("入,退",F225)))</formula>
    </cfRule>
    <cfRule type="containsText" dxfId="2050" priority="1497" operator="containsText" text="入,退">
      <formula>NOT(ISERROR(SEARCH("入,退",F225)))</formula>
    </cfRule>
    <cfRule type="cellIs" dxfId="2049" priority="1498" operator="equal">
      <formula>"休"</formula>
    </cfRule>
  </conditionalFormatting>
  <conditionalFormatting sqref="F225:AG230">
    <cfRule type="containsText" dxfId="2048" priority="1493" operator="containsText" text="外">
      <formula>NOT(ISERROR(SEARCH("外",F225)))</formula>
    </cfRule>
  </conditionalFormatting>
  <conditionalFormatting sqref="F231:AG231">
    <cfRule type="containsText" dxfId="2047" priority="1491" operator="containsText" text="日">
      <formula>NOT(ISERROR(SEARCH("日",F231)))</formula>
    </cfRule>
    <cfRule type="containsText" dxfId="2046" priority="1492" operator="containsText" text="土">
      <formula>NOT(ISERROR(SEARCH("土",F231)))</formula>
    </cfRule>
  </conditionalFormatting>
  <conditionalFormatting sqref="F231:AG231">
    <cfRule type="containsText" dxfId="2045" priority="1484" operator="containsText" text="その他">
      <formula>NOT(ISERROR(SEARCH("その他",F231)))</formula>
    </cfRule>
    <cfRule type="containsText" dxfId="2044" priority="1485" operator="containsText" text="冬休">
      <formula>NOT(ISERROR(SEARCH("冬休",F231)))</formula>
    </cfRule>
    <cfRule type="containsText" dxfId="2043" priority="1486" operator="containsText" text="夏休">
      <formula>NOT(ISERROR(SEARCH("夏休",F231)))</formula>
    </cfRule>
    <cfRule type="containsText" dxfId="2042" priority="1487" operator="containsText" text="製作">
      <formula>NOT(ISERROR(SEARCH("製作",F231)))</formula>
    </cfRule>
    <cfRule type="cellIs" dxfId="2041" priority="1488" operator="equal">
      <formula>"中止,製作"</formula>
    </cfRule>
    <cfRule type="containsText" dxfId="2040" priority="1489" operator="containsText" text="中止,製作,夏休,冬休,その他">
      <formula>NOT(ISERROR(SEARCH("中止,製作,夏休,冬休,その他",F231)))</formula>
    </cfRule>
    <cfRule type="containsText" dxfId="2039" priority="1490" operator="containsText" text="中止">
      <formula>NOT(ISERROR(SEARCH("中止",F231)))</formula>
    </cfRule>
  </conditionalFormatting>
  <conditionalFormatting sqref="F236:AG236">
    <cfRule type="containsText" dxfId="2038" priority="1482" operator="containsText" text="日">
      <formula>NOT(ISERROR(SEARCH("日",F236)))</formula>
    </cfRule>
    <cfRule type="containsText" dxfId="2037" priority="1483" operator="containsText" text="土">
      <formula>NOT(ISERROR(SEARCH("土",F236)))</formula>
    </cfRule>
  </conditionalFormatting>
  <conditionalFormatting sqref="F236:AG236">
    <cfRule type="containsText" dxfId="2036" priority="1475" operator="containsText" text="その他">
      <formula>NOT(ISERROR(SEARCH("その他",F236)))</formula>
    </cfRule>
    <cfRule type="containsText" dxfId="2035" priority="1476" operator="containsText" text="冬休">
      <formula>NOT(ISERROR(SEARCH("冬休",F236)))</formula>
    </cfRule>
    <cfRule type="containsText" dxfId="2034" priority="1477" operator="containsText" text="夏休">
      <formula>NOT(ISERROR(SEARCH("夏休",F236)))</formula>
    </cfRule>
    <cfRule type="containsText" dxfId="2033" priority="1478" operator="containsText" text="製作">
      <formula>NOT(ISERROR(SEARCH("製作",F236)))</formula>
    </cfRule>
    <cfRule type="cellIs" dxfId="2032" priority="1479" operator="equal">
      <formula>"中止,製作"</formula>
    </cfRule>
    <cfRule type="containsText" dxfId="2031" priority="1480" operator="containsText" text="中止,製作,夏休,冬休,その他">
      <formula>NOT(ISERROR(SEARCH("中止,製作,夏休,冬休,その他",F236)))</formula>
    </cfRule>
    <cfRule type="containsText" dxfId="2030" priority="1481" operator="containsText" text="中止">
      <formula>NOT(ISERROR(SEARCH("中止",F236)))</formula>
    </cfRule>
  </conditionalFormatting>
  <conditionalFormatting sqref="F225:F230">
    <cfRule type="containsText" dxfId="2029" priority="1474" operator="containsText" text="－">
      <formula>NOT(ISERROR(SEARCH("－",F225)))</formula>
    </cfRule>
  </conditionalFormatting>
  <conditionalFormatting sqref="G225:G230 H227:U229 V229:AG229">
    <cfRule type="containsText" dxfId="2028" priority="1473" operator="containsText" text="－">
      <formula>NOT(ISERROR(SEARCH("－",G225)))</formula>
    </cfRule>
  </conditionalFormatting>
  <conditionalFormatting sqref="G225:AG230">
    <cfRule type="containsText" dxfId="2027" priority="1472" operator="containsText" text="－">
      <formula>NOT(ISERROR(SEARCH("－",G225)))</formula>
    </cfRule>
  </conditionalFormatting>
  <conditionalFormatting sqref="F232:AG235">
    <cfRule type="containsText" dxfId="2026" priority="1467" operator="containsText" text="退">
      <formula>NOT(ISERROR(SEARCH("退",F232)))</formula>
    </cfRule>
    <cfRule type="containsText" dxfId="2025" priority="1468" operator="containsText" text="入">
      <formula>NOT(ISERROR(SEARCH("入",F232)))</formula>
    </cfRule>
    <cfRule type="containsText" dxfId="2024" priority="1469" operator="containsText" text="入,退">
      <formula>NOT(ISERROR(SEARCH("入,退",F232)))</formula>
    </cfRule>
    <cfRule type="containsText" dxfId="2023" priority="1470" operator="containsText" text="入,退">
      <formula>NOT(ISERROR(SEARCH("入,退",F232)))</formula>
    </cfRule>
    <cfRule type="cellIs" dxfId="2022" priority="1471" operator="equal">
      <formula>"休"</formula>
    </cfRule>
  </conditionalFormatting>
  <conditionalFormatting sqref="F232:AG235">
    <cfRule type="containsText" dxfId="2021" priority="1466" operator="containsText" text="外">
      <formula>NOT(ISERROR(SEARCH("外",F232)))</formula>
    </cfRule>
  </conditionalFormatting>
  <conditionalFormatting sqref="F232:AG235">
    <cfRule type="containsText" dxfId="2020" priority="1465" operator="containsText" text="－">
      <formula>NOT(ISERROR(SEARCH("－",F232)))</formula>
    </cfRule>
  </conditionalFormatting>
  <conditionalFormatting sqref="F237:AG240">
    <cfRule type="containsText" dxfId="2019" priority="1460" operator="containsText" text="退">
      <formula>NOT(ISERROR(SEARCH("退",F237)))</formula>
    </cfRule>
    <cfRule type="containsText" dxfId="2018" priority="1461" operator="containsText" text="入">
      <formula>NOT(ISERROR(SEARCH("入",F237)))</formula>
    </cfRule>
    <cfRule type="containsText" dxfId="2017" priority="1462" operator="containsText" text="入,退">
      <formula>NOT(ISERROR(SEARCH("入,退",F237)))</formula>
    </cfRule>
    <cfRule type="containsText" dxfId="2016" priority="1463" operator="containsText" text="入,退">
      <formula>NOT(ISERROR(SEARCH("入,退",F237)))</formula>
    </cfRule>
    <cfRule type="cellIs" dxfId="2015" priority="1464" operator="equal">
      <formula>"休"</formula>
    </cfRule>
  </conditionalFormatting>
  <conditionalFormatting sqref="F237:AG240">
    <cfRule type="containsText" dxfId="2014" priority="1459" operator="containsText" text="外">
      <formula>NOT(ISERROR(SEARCH("外",F237)))</formula>
    </cfRule>
  </conditionalFormatting>
  <conditionalFormatting sqref="F237:AG240">
    <cfRule type="containsText" dxfId="2013" priority="1458" operator="containsText" text="－">
      <formula>NOT(ISERROR(SEARCH("－",F237)))</formula>
    </cfRule>
  </conditionalFormatting>
  <conditionalFormatting sqref="F244:AG244">
    <cfRule type="containsText" dxfId="2012" priority="1456" operator="containsText" text="日">
      <formula>NOT(ISERROR(SEARCH("日",F244)))</formula>
    </cfRule>
    <cfRule type="containsText" dxfId="2011" priority="1457" operator="containsText" text="土">
      <formula>NOT(ISERROR(SEARCH("土",F244)))</formula>
    </cfRule>
  </conditionalFormatting>
  <conditionalFormatting sqref="F244:AG244">
    <cfRule type="containsText" dxfId="2010" priority="1449" operator="containsText" text="その他">
      <formula>NOT(ISERROR(SEARCH("その他",F244)))</formula>
    </cfRule>
    <cfRule type="containsText" dxfId="2009" priority="1450" operator="containsText" text="冬休">
      <formula>NOT(ISERROR(SEARCH("冬休",F244)))</formula>
    </cfRule>
    <cfRule type="containsText" dxfId="2008" priority="1451" operator="containsText" text="夏休">
      <formula>NOT(ISERROR(SEARCH("夏休",F244)))</formula>
    </cfRule>
    <cfRule type="containsText" dxfId="2007" priority="1452" operator="containsText" text="製作">
      <formula>NOT(ISERROR(SEARCH("製作",F244)))</formula>
    </cfRule>
    <cfRule type="cellIs" dxfId="2006" priority="1453" operator="equal">
      <formula>"中止,製作"</formula>
    </cfRule>
    <cfRule type="containsText" dxfId="2005" priority="1454" operator="containsText" text="中止,製作,夏休,冬休,その他">
      <formula>NOT(ISERROR(SEARCH("中止,製作,夏休,冬休,その他",F244)))</formula>
    </cfRule>
    <cfRule type="containsText" dxfId="2004" priority="1455" operator="containsText" text="中止">
      <formula>NOT(ISERROR(SEARCH("中止",F244)))</formula>
    </cfRule>
  </conditionalFormatting>
  <conditionalFormatting sqref="F245:AG250">
    <cfRule type="containsText" dxfId="2003" priority="1444" operator="containsText" text="退">
      <formula>NOT(ISERROR(SEARCH("退",F245)))</formula>
    </cfRule>
    <cfRule type="containsText" dxfId="2002" priority="1445" operator="containsText" text="入">
      <formula>NOT(ISERROR(SEARCH("入",F245)))</formula>
    </cfRule>
    <cfRule type="containsText" dxfId="2001" priority="1446" operator="containsText" text="入,退">
      <formula>NOT(ISERROR(SEARCH("入,退",F245)))</formula>
    </cfRule>
    <cfRule type="containsText" dxfId="2000" priority="1447" operator="containsText" text="入,退">
      <formula>NOT(ISERROR(SEARCH("入,退",F245)))</formula>
    </cfRule>
    <cfRule type="cellIs" dxfId="1999" priority="1448" operator="equal">
      <formula>"休"</formula>
    </cfRule>
  </conditionalFormatting>
  <conditionalFormatting sqref="F245:AG250">
    <cfRule type="containsText" dxfId="1998" priority="1443" operator="containsText" text="外">
      <formula>NOT(ISERROR(SEARCH("外",F245)))</formula>
    </cfRule>
  </conditionalFormatting>
  <conditionalFormatting sqref="F251:AG251">
    <cfRule type="containsText" dxfId="1997" priority="1441" operator="containsText" text="日">
      <formula>NOT(ISERROR(SEARCH("日",F251)))</formula>
    </cfRule>
    <cfRule type="containsText" dxfId="1996" priority="1442" operator="containsText" text="土">
      <formula>NOT(ISERROR(SEARCH("土",F251)))</formula>
    </cfRule>
  </conditionalFormatting>
  <conditionalFormatting sqref="F251:AG251">
    <cfRule type="containsText" dxfId="1995" priority="1434" operator="containsText" text="その他">
      <formula>NOT(ISERROR(SEARCH("その他",F251)))</formula>
    </cfRule>
    <cfRule type="containsText" dxfId="1994" priority="1435" operator="containsText" text="冬休">
      <formula>NOT(ISERROR(SEARCH("冬休",F251)))</formula>
    </cfRule>
    <cfRule type="containsText" dxfId="1993" priority="1436" operator="containsText" text="夏休">
      <formula>NOT(ISERROR(SEARCH("夏休",F251)))</formula>
    </cfRule>
    <cfRule type="containsText" dxfId="1992" priority="1437" operator="containsText" text="製作">
      <formula>NOT(ISERROR(SEARCH("製作",F251)))</formula>
    </cfRule>
    <cfRule type="cellIs" dxfId="1991" priority="1438" operator="equal">
      <formula>"中止,製作"</formula>
    </cfRule>
    <cfRule type="containsText" dxfId="1990" priority="1439" operator="containsText" text="中止,製作,夏休,冬休,その他">
      <formula>NOT(ISERROR(SEARCH("中止,製作,夏休,冬休,その他",F251)))</formula>
    </cfRule>
    <cfRule type="containsText" dxfId="1989" priority="1440" operator="containsText" text="中止">
      <formula>NOT(ISERROR(SEARCH("中止",F251)))</formula>
    </cfRule>
  </conditionalFormatting>
  <conditionalFormatting sqref="F256:AG256">
    <cfRule type="containsText" dxfId="1988" priority="1432" operator="containsText" text="日">
      <formula>NOT(ISERROR(SEARCH("日",F256)))</formula>
    </cfRule>
    <cfRule type="containsText" dxfId="1987" priority="1433" operator="containsText" text="土">
      <formula>NOT(ISERROR(SEARCH("土",F256)))</formula>
    </cfRule>
  </conditionalFormatting>
  <conditionalFormatting sqref="F256:AG256">
    <cfRule type="containsText" dxfId="1986" priority="1425" operator="containsText" text="その他">
      <formula>NOT(ISERROR(SEARCH("その他",F256)))</formula>
    </cfRule>
    <cfRule type="containsText" dxfId="1985" priority="1426" operator="containsText" text="冬休">
      <formula>NOT(ISERROR(SEARCH("冬休",F256)))</formula>
    </cfRule>
    <cfRule type="containsText" dxfId="1984" priority="1427" operator="containsText" text="夏休">
      <formula>NOT(ISERROR(SEARCH("夏休",F256)))</formula>
    </cfRule>
    <cfRule type="containsText" dxfId="1983" priority="1428" operator="containsText" text="製作">
      <formula>NOT(ISERROR(SEARCH("製作",F256)))</formula>
    </cfRule>
    <cfRule type="cellIs" dxfId="1982" priority="1429" operator="equal">
      <formula>"中止,製作"</formula>
    </cfRule>
    <cfRule type="containsText" dxfId="1981" priority="1430" operator="containsText" text="中止,製作,夏休,冬休,その他">
      <formula>NOT(ISERROR(SEARCH("中止,製作,夏休,冬休,その他",F256)))</formula>
    </cfRule>
    <cfRule type="containsText" dxfId="1980" priority="1431" operator="containsText" text="中止">
      <formula>NOT(ISERROR(SEARCH("中止",F256)))</formula>
    </cfRule>
  </conditionalFormatting>
  <conditionalFormatting sqref="F245:F250">
    <cfRule type="containsText" dxfId="1979" priority="1424" operator="containsText" text="－">
      <formula>NOT(ISERROR(SEARCH("－",F245)))</formula>
    </cfRule>
  </conditionalFormatting>
  <conditionalFormatting sqref="G245:G250 H247:U249 V249:AG249">
    <cfRule type="containsText" dxfId="1978" priority="1423" operator="containsText" text="－">
      <formula>NOT(ISERROR(SEARCH("－",G245)))</formula>
    </cfRule>
  </conditionalFormatting>
  <conditionalFormatting sqref="G245:AG250">
    <cfRule type="containsText" dxfId="1977" priority="1422" operator="containsText" text="－">
      <formula>NOT(ISERROR(SEARCH("－",G245)))</formula>
    </cfRule>
  </conditionalFormatting>
  <conditionalFormatting sqref="F252:AG255">
    <cfRule type="containsText" dxfId="1976" priority="1417" operator="containsText" text="退">
      <formula>NOT(ISERROR(SEARCH("退",F252)))</formula>
    </cfRule>
    <cfRule type="containsText" dxfId="1975" priority="1418" operator="containsText" text="入">
      <formula>NOT(ISERROR(SEARCH("入",F252)))</formula>
    </cfRule>
    <cfRule type="containsText" dxfId="1974" priority="1419" operator="containsText" text="入,退">
      <formula>NOT(ISERROR(SEARCH("入,退",F252)))</formula>
    </cfRule>
    <cfRule type="containsText" dxfId="1973" priority="1420" operator="containsText" text="入,退">
      <formula>NOT(ISERROR(SEARCH("入,退",F252)))</formula>
    </cfRule>
    <cfRule type="cellIs" dxfId="1972" priority="1421" operator="equal">
      <formula>"休"</formula>
    </cfRule>
  </conditionalFormatting>
  <conditionalFormatting sqref="F252:AG255">
    <cfRule type="containsText" dxfId="1971" priority="1416" operator="containsText" text="外">
      <formula>NOT(ISERROR(SEARCH("外",F252)))</formula>
    </cfRule>
  </conditionalFormatting>
  <conditionalFormatting sqref="F252:AG255">
    <cfRule type="containsText" dxfId="1970" priority="1415" operator="containsText" text="－">
      <formula>NOT(ISERROR(SEARCH("－",F252)))</formula>
    </cfRule>
  </conditionalFormatting>
  <conditionalFormatting sqref="F257:AG260">
    <cfRule type="containsText" dxfId="1969" priority="1410" operator="containsText" text="退">
      <formula>NOT(ISERROR(SEARCH("退",F257)))</formula>
    </cfRule>
    <cfRule type="containsText" dxfId="1968" priority="1411" operator="containsText" text="入">
      <formula>NOT(ISERROR(SEARCH("入",F257)))</formula>
    </cfRule>
    <cfRule type="containsText" dxfId="1967" priority="1412" operator="containsText" text="入,退">
      <formula>NOT(ISERROR(SEARCH("入,退",F257)))</formula>
    </cfRule>
    <cfRule type="containsText" dxfId="1966" priority="1413" operator="containsText" text="入,退">
      <formula>NOT(ISERROR(SEARCH("入,退",F257)))</formula>
    </cfRule>
    <cfRule type="cellIs" dxfId="1965" priority="1414" operator="equal">
      <formula>"休"</formula>
    </cfRule>
  </conditionalFormatting>
  <conditionalFormatting sqref="F257:AG260">
    <cfRule type="containsText" dxfId="1964" priority="1409" operator="containsText" text="外">
      <formula>NOT(ISERROR(SEARCH("外",F257)))</formula>
    </cfRule>
  </conditionalFormatting>
  <conditionalFormatting sqref="F257:AG260">
    <cfRule type="containsText" dxfId="1963" priority="1408" operator="containsText" text="－">
      <formula>NOT(ISERROR(SEARCH("－",F257)))</formula>
    </cfRule>
  </conditionalFormatting>
  <conditionalFormatting sqref="F270:AG270">
    <cfRule type="containsText" dxfId="1962" priority="1406" operator="containsText" text="日">
      <formula>NOT(ISERROR(SEARCH("日",F270)))</formula>
    </cfRule>
    <cfRule type="containsText" dxfId="1961" priority="1407" operator="containsText" text="土">
      <formula>NOT(ISERROR(SEARCH("土",F270)))</formula>
    </cfRule>
  </conditionalFormatting>
  <conditionalFormatting sqref="F270:AG270">
    <cfRule type="containsText" dxfId="1960" priority="1399" operator="containsText" text="その他">
      <formula>NOT(ISERROR(SEARCH("その他",F270)))</formula>
    </cfRule>
    <cfRule type="containsText" dxfId="1959" priority="1400" operator="containsText" text="冬休">
      <formula>NOT(ISERROR(SEARCH("冬休",F270)))</formula>
    </cfRule>
    <cfRule type="containsText" dxfId="1958" priority="1401" operator="containsText" text="夏休">
      <formula>NOT(ISERROR(SEARCH("夏休",F270)))</formula>
    </cfRule>
    <cfRule type="containsText" dxfId="1957" priority="1402" operator="containsText" text="製作">
      <formula>NOT(ISERROR(SEARCH("製作",F270)))</formula>
    </cfRule>
    <cfRule type="cellIs" dxfId="1956" priority="1403" operator="equal">
      <formula>"中止,製作"</formula>
    </cfRule>
    <cfRule type="containsText" dxfId="1955" priority="1404" operator="containsText" text="中止,製作,夏休,冬休,その他">
      <formula>NOT(ISERROR(SEARCH("中止,製作,夏休,冬休,その他",F270)))</formula>
    </cfRule>
    <cfRule type="containsText" dxfId="1954" priority="1405" operator="containsText" text="中止">
      <formula>NOT(ISERROR(SEARCH("中止",F270)))</formula>
    </cfRule>
  </conditionalFormatting>
  <conditionalFormatting sqref="F271:AG276">
    <cfRule type="containsText" dxfId="1953" priority="1394" operator="containsText" text="退">
      <formula>NOT(ISERROR(SEARCH("退",F271)))</formula>
    </cfRule>
    <cfRule type="containsText" dxfId="1952" priority="1395" operator="containsText" text="入">
      <formula>NOT(ISERROR(SEARCH("入",F271)))</formula>
    </cfRule>
    <cfRule type="containsText" dxfId="1951" priority="1396" operator="containsText" text="入,退">
      <formula>NOT(ISERROR(SEARCH("入,退",F271)))</formula>
    </cfRule>
    <cfRule type="containsText" dxfId="1950" priority="1397" operator="containsText" text="入,退">
      <formula>NOT(ISERROR(SEARCH("入,退",F271)))</formula>
    </cfRule>
    <cfRule type="cellIs" dxfId="1949" priority="1398" operator="equal">
      <formula>"休"</formula>
    </cfRule>
  </conditionalFormatting>
  <conditionalFormatting sqref="F271:AG276">
    <cfRule type="containsText" dxfId="1948" priority="1393" operator="containsText" text="外">
      <formula>NOT(ISERROR(SEARCH("外",F271)))</formula>
    </cfRule>
  </conditionalFormatting>
  <conditionalFormatting sqref="F277:AG277">
    <cfRule type="containsText" dxfId="1947" priority="1391" operator="containsText" text="日">
      <formula>NOT(ISERROR(SEARCH("日",F277)))</formula>
    </cfRule>
    <cfRule type="containsText" dxfId="1946" priority="1392" operator="containsText" text="土">
      <formula>NOT(ISERROR(SEARCH("土",F277)))</formula>
    </cfRule>
  </conditionalFormatting>
  <conditionalFormatting sqref="F277:AG277">
    <cfRule type="containsText" dxfId="1945" priority="1384" operator="containsText" text="その他">
      <formula>NOT(ISERROR(SEARCH("その他",F277)))</formula>
    </cfRule>
    <cfRule type="containsText" dxfId="1944" priority="1385" operator="containsText" text="冬休">
      <formula>NOT(ISERROR(SEARCH("冬休",F277)))</formula>
    </cfRule>
    <cfRule type="containsText" dxfId="1943" priority="1386" operator="containsText" text="夏休">
      <formula>NOT(ISERROR(SEARCH("夏休",F277)))</formula>
    </cfRule>
    <cfRule type="containsText" dxfId="1942" priority="1387" operator="containsText" text="製作">
      <formula>NOT(ISERROR(SEARCH("製作",F277)))</formula>
    </cfRule>
    <cfRule type="cellIs" dxfId="1941" priority="1388" operator="equal">
      <formula>"中止,製作"</formula>
    </cfRule>
    <cfRule type="containsText" dxfId="1940" priority="1389" operator="containsText" text="中止,製作,夏休,冬休,その他">
      <formula>NOT(ISERROR(SEARCH("中止,製作,夏休,冬休,その他",F277)))</formula>
    </cfRule>
    <cfRule type="containsText" dxfId="1939" priority="1390" operator="containsText" text="中止">
      <formula>NOT(ISERROR(SEARCH("中止",F277)))</formula>
    </cfRule>
  </conditionalFormatting>
  <conditionalFormatting sqref="F282:AG282">
    <cfRule type="containsText" dxfId="1938" priority="1382" operator="containsText" text="日">
      <formula>NOT(ISERROR(SEARCH("日",F282)))</formula>
    </cfRule>
    <cfRule type="containsText" dxfId="1937" priority="1383" operator="containsText" text="土">
      <formula>NOT(ISERROR(SEARCH("土",F282)))</formula>
    </cfRule>
  </conditionalFormatting>
  <conditionalFormatting sqref="F282:AG282">
    <cfRule type="containsText" dxfId="1936" priority="1375" operator="containsText" text="その他">
      <formula>NOT(ISERROR(SEARCH("その他",F282)))</formula>
    </cfRule>
    <cfRule type="containsText" dxfId="1935" priority="1376" operator="containsText" text="冬休">
      <formula>NOT(ISERROR(SEARCH("冬休",F282)))</formula>
    </cfRule>
    <cfRule type="containsText" dxfId="1934" priority="1377" operator="containsText" text="夏休">
      <formula>NOT(ISERROR(SEARCH("夏休",F282)))</formula>
    </cfRule>
    <cfRule type="containsText" dxfId="1933" priority="1378" operator="containsText" text="製作">
      <formula>NOT(ISERROR(SEARCH("製作",F282)))</formula>
    </cfRule>
    <cfRule type="cellIs" dxfId="1932" priority="1379" operator="equal">
      <formula>"中止,製作"</formula>
    </cfRule>
    <cfRule type="containsText" dxfId="1931" priority="1380" operator="containsText" text="中止,製作,夏休,冬休,その他">
      <formula>NOT(ISERROR(SEARCH("中止,製作,夏休,冬休,その他",F282)))</formula>
    </cfRule>
    <cfRule type="containsText" dxfId="1930" priority="1381" operator="containsText" text="中止">
      <formula>NOT(ISERROR(SEARCH("中止",F282)))</formula>
    </cfRule>
  </conditionalFormatting>
  <conditionalFormatting sqref="F271:F276">
    <cfRule type="containsText" dxfId="1929" priority="1374" operator="containsText" text="－">
      <formula>NOT(ISERROR(SEARCH("－",F271)))</formula>
    </cfRule>
  </conditionalFormatting>
  <conditionalFormatting sqref="G271:G276 H273:U275 V275:AG275">
    <cfRule type="containsText" dxfId="1928" priority="1373" operator="containsText" text="－">
      <formula>NOT(ISERROR(SEARCH("－",G271)))</formula>
    </cfRule>
  </conditionalFormatting>
  <conditionalFormatting sqref="G271:AG276">
    <cfRule type="containsText" dxfId="1927" priority="1372" operator="containsText" text="－">
      <formula>NOT(ISERROR(SEARCH("－",G271)))</formula>
    </cfRule>
  </conditionalFormatting>
  <conditionalFormatting sqref="F278:AG281">
    <cfRule type="containsText" dxfId="1926" priority="1367" operator="containsText" text="退">
      <formula>NOT(ISERROR(SEARCH("退",F278)))</formula>
    </cfRule>
    <cfRule type="containsText" dxfId="1925" priority="1368" operator="containsText" text="入">
      <formula>NOT(ISERROR(SEARCH("入",F278)))</formula>
    </cfRule>
    <cfRule type="containsText" dxfId="1924" priority="1369" operator="containsText" text="入,退">
      <formula>NOT(ISERROR(SEARCH("入,退",F278)))</formula>
    </cfRule>
    <cfRule type="containsText" dxfId="1923" priority="1370" operator="containsText" text="入,退">
      <formula>NOT(ISERROR(SEARCH("入,退",F278)))</formula>
    </cfRule>
    <cfRule type="cellIs" dxfId="1922" priority="1371" operator="equal">
      <formula>"休"</formula>
    </cfRule>
  </conditionalFormatting>
  <conditionalFormatting sqref="F278:AG281">
    <cfRule type="containsText" dxfId="1921" priority="1366" operator="containsText" text="外">
      <formula>NOT(ISERROR(SEARCH("外",F278)))</formula>
    </cfRule>
  </conditionalFormatting>
  <conditionalFormatting sqref="F278:AG281">
    <cfRule type="containsText" dxfId="1920" priority="1365" operator="containsText" text="－">
      <formula>NOT(ISERROR(SEARCH("－",F278)))</formula>
    </cfRule>
  </conditionalFormatting>
  <conditionalFormatting sqref="F283:AG286">
    <cfRule type="containsText" dxfId="1919" priority="1360" operator="containsText" text="退">
      <formula>NOT(ISERROR(SEARCH("退",F283)))</formula>
    </cfRule>
    <cfRule type="containsText" dxfId="1918" priority="1361" operator="containsText" text="入">
      <formula>NOT(ISERROR(SEARCH("入",F283)))</formula>
    </cfRule>
    <cfRule type="containsText" dxfId="1917" priority="1362" operator="containsText" text="入,退">
      <formula>NOT(ISERROR(SEARCH("入,退",F283)))</formula>
    </cfRule>
    <cfRule type="containsText" dxfId="1916" priority="1363" operator="containsText" text="入,退">
      <formula>NOT(ISERROR(SEARCH("入,退",F283)))</formula>
    </cfRule>
    <cfRule type="cellIs" dxfId="1915" priority="1364" operator="equal">
      <formula>"休"</formula>
    </cfRule>
  </conditionalFormatting>
  <conditionalFormatting sqref="F283:AG286">
    <cfRule type="containsText" dxfId="1914" priority="1359" operator="containsText" text="外">
      <formula>NOT(ISERROR(SEARCH("外",F283)))</formula>
    </cfRule>
  </conditionalFormatting>
  <conditionalFormatting sqref="F283:AG286">
    <cfRule type="containsText" dxfId="1913" priority="1358" operator="containsText" text="－">
      <formula>NOT(ISERROR(SEARCH("－",F283)))</formula>
    </cfRule>
  </conditionalFormatting>
  <conditionalFormatting sqref="F290:AG290">
    <cfRule type="containsText" dxfId="1912" priority="1356" operator="containsText" text="日">
      <formula>NOT(ISERROR(SEARCH("日",F290)))</formula>
    </cfRule>
    <cfRule type="containsText" dxfId="1911" priority="1357" operator="containsText" text="土">
      <formula>NOT(ISERROR(SEARCH("土",F290)))</formula>
    </cfRule>
  </conditionalFormatting>
  <conditionalFormatting sqref="F290:AG290">
    <cfRule type="containsText" dxfId="1910" priority="1349" operator="containsText" text="その他">
      <formula>NOT(ISERROR(SEARCH("その他",F290)))</formula>
    </cfRule>
    <cfRule type="containsText" dxfId="1909" priority="1350" operator="containsText" text="冬休">
      <formula>NOT(ISERROR(SEARCH("冬休",F290)))</formula>
    </cfRule>
    <cfRule type="containsText" dxfId="1908" priority="1351" operator="containsText" text="夏休">
      <formula>NOT(ISERROR(SEARCH("夏休",F290)))</formula>
    </cfRule>
    <cfRule type="containsText" dxfId="1907" priority="1352" operator="containsText" text="製作">
      <formula>NOT(ISERROR(SEARCH("製作",F290)))</formula>
    </cfRule>
    <cfRule type="cellIs" dxfId="1906" priority="1353" operator="equal">
      <formula>"中止,製作"</formula>
    </cfRule>
    <cfRule type="containsText" dxfId="1905" priority="1354" operator="containsText" text="中止,製作,夏休,冬休,その他">
      <formula>NOT(ISERROR(SEARCH("中止,製作,夏休,冬休,その他",F290)))</formula>
    </cfRule>
    <cfRule type="containsText" dxfId="1904" priority="1355" operator="containsText" text="中止">
      <formula>NOT(ISERROR(SEARCH("中止",F290)))</formula>
    </cfRule>
  </conditionalFormatting>
  <conditionalFormatting sqref="F291:AG296">
    <cfRule type="containsText" dxfId="1903" priority="1344" operator="containsText" text="退">
      <formula>NOT(ISERROR(SEARCH("退",F291)))</formula>
    </cfRule>
    <cfRule type="containsText" dxfId="1902" priority="1345" operator="containsText" text="入">
      <formula>NOT(ISERROR(SEARCH("入",F291)))</formula>
    </cfRule>
    <cfRule type="containsText" dxfId="1901" priority="1346" operator="containsText" text="入,退">
      <formula>NOT(ISERROR(SEARCH("入,退",F291)))</formula>
    </cfRule>
    <cfRule type="containsText" dxfId="1900" priority="1347" operator="containsText" text="入,退">
      <formula>NOT(ISERROR(SEARCH("入,退",F291)))</formula>
    </cfRule>
    <cfRule type="cellIs" dxfId="1899" priority="1348" operator="equal">
      <formula>"休"</formula>
    </cfRule>
  </conditionalFormatting>
  <conditionalFormatting sqref="F291:AG296">
    <cfRule type="containsText" dxfId="1898" priority="1343" operator="containsText" text="外">
      <formula>NOT(ISERROR(SEARCH("外",F291)))</formula>
    </cfRule>
  </conditionalFormatting>
  <conditionalFormatting sqref="F297:AG297">
    <cfRule type="containsText" dxfId="1897" priority="1341" operator="containsText" text="日">
      <formula>NOT(ISERROR(SEARCH("日",F297)))</formula>
    </cfRule>
    <cfRule type="containsText" dxfId="1896" priority="1342" operator="containsText" text="土">
      <formula>NOT(ISERROR(SEARCH("土",F297)))</formula>
    </cfRule>
  </conditionalFormatting>
  <conditionalFormatting sqref="F297:AG297">
    <cfRule type="containsText" dxfId="1895" priority="1334" operator="containsText" text="その他">
      <formula>NOT(ISERROR(SEARCH("その他",F297)))</formula>
    </cfRule>
    <cfRule type="containsText" dxfId="1894" priority="1335" operator="containsText" text="冬休">
      <formula>NOT(ISERROR(SEARCH("冬休",F297)))</formula>
    </cfRule>
    <cfRule type="containsText" dxfId="1893" priority="1336" operator="containsText" text="夏休">
      <formula>NOT(ISERROR(SEARCH("夏休",F297)))</formula>
    </cfRule>
    <cfRule type="containsText" dxfId="1892" priority="1337" operator="containsText" text="製作">
      <formula>NOT(ISERROR(SEARCH("製作",F297)))</formula>
    </cfRule>
    <cfRule type="cellIs" dxfId="1891" priority="1338" operator="equal">
      <formula>"中止,製作"</formula>
    </cfRule>
    <cfRule type="containsText" dxfId="1890" priority="1339" operator="containsText" text="中止,製作,夏休,冬休,その他">
      <formula>NOT(ISERROR(SEARCH("中止,製作,夏休,冬休,その他",F297)))</formula>
    </cfRule>
    <cfRule type="containsText" dxfId="1889" priority="1340" operator="containsText" text="中止">
      <formula>NOT(ISERROR(SEARCH("中止",F297)))</formula>
    </cfRule>
  </conditionalFormatting>
  <conditionalFormatting sqref="F302:AG302">
    <cfRule type="containsText" dxfId="1888" priority="1332" operator="containsText" text="日">
      <formula>NOT(ISERROR(SEARCH("日",F302)))</formula>
    </cfRule>
    <cfRule type="containsText" dxfId="1887" priority="1333" operator="containsText" text="土">
      <formula>NOT(ISERROR(SEARCH("土",F302)))</formula>
    </cfRule>
  </conditionalFormatting>
  <conditionalFormatting sqref="F302:AG302">
    <cfRule type="containsText" dxfId="1886" priority="1325" operator="containsText" text="その他">
      <formula>NOT(ISERROR(SEARCH("その他",F302)))</formula>
    </cfRule>
    <cfRule type="containsText" dxfId="1885" priority="1326" operator="containsText" text="冬休">
      <formula>NOT(ISERROR(SEARCH("冬休",F302)))</formula>
    </cfRule>
    <cfRule type="containsText" dxfId="1884" priority="1327" operator="containsText" text="夏休">
      <formula>NOT(ISERROR(SEARCH("夏休",F302)))</formula>
    </cfRule>
    <cfRule type="containsText" dxfId="1883" priority="1328" operator="containsText" text="製作">
      <formula>NOT(ISERROR(SEARCH("製作",F302)))</formula>
    </cfRule>
    <cfRule type="cellIs" dxfId="1882" priority="1329" operator="equal">
      <formula>"中止,製作"</formula>
    </cfRule>
    <cfRule type="containsText" dxfId="1881" priority="1330" operator="containsText" text="中止,製作,夏休,冬休,その他">
      <formula>NOT(ISERROR(SEARCH("中止,製作,夏休,冬休,その他",F302)))</formula>
    </cfRule>
    <cfRule type="containsText" dxfId="1880" priority="1331" operator="containsText" text="中止">
      <formula>NOT(ISERROR(SEARCH("中止",F302)))</formula>
    </cfRule>
  </conditionalFormatting>
  <conditionalFormatting sqref="F291:F296">
    <cfRule type="containsText" dxfId="1879" priority="1324" operator="containsText" text="－">
      <formula>NOT(ISERROR(SEARCH("－",F291)))</formula>
    </cfRule>
  </conditionalFormatting>
  <conditionalFormatting sqref="G291:G296 H293:U295 V295:AG295">
    <cfRule type="containsText" dxfId="1878" priority="1323" operator="containsText" text="－">
      <formula>NOT(ISERROR(SEARCH("－",G291)))</formula>
    </cfRule>
  </conditionalFormatting>
  <conditionalFormatting sqref="G291:AG296">
    <cfRule type="containsText" dxfId="1877" priority="1322" operator="containsText" text="－">
      <formula>NOT(ISERROR(SEARCH("－",G291)))</formula>
    </cfRule>
  </conditionalFormatting>
  <conditionalFormatting sqref="F298:AG301">
    <cfRule type="containsText" dxfId="1876" priority="1317" operator="containsText" text="退">
      <formula>NOT(ISERROR(SEARCH("退",F298)))</formula>
    </cfRule>
    <cfRule type="containsText" dxfId="1875" priority="1318" operator="containsText" text="入">
      <formula>NOT(ISERROR(SEARCH("入",F298)))</formula>
    </cfRule>
    <cfRule type="containsText" dxfId="1874" priority="1319" operator="containsText" text="入,退">
      <formula>NOT(ISERROR(SEARCH("入,退",F298)))</formula>
    </cfRule>
    <cfRule type="containsText" dxfId="1873" priority="1320" operator="containsText" text="入,退">
      <formula>NOT(ISERROR(SEARCH("入,退",F298)))</formula>
    </cfRule>
    <cfRule type="cellIs" dxfId="1872" priority="1321" operator="equal">
      <formula>"休"</formula>
    </cfRule>
  </conditionalFormatting>
  <conditionalFormatting sqref="F298:AG301">
    <cfRule type="containsText" dxfId="1871" priority="1316" operator="containsText" text="外">
      <formula>NOT(ISERROR(SEARCH("外",F298)))</formula>
    </cfRule>
  </conditionalFormatting>
  <conditionalFormatting sqref="F298:AG301">
    <cfRule type="containsText" dxfId="1870" priority="1315" operator="containsText" text="－">
      <formula>NOT(ISERROR(SEARCH("－",F298)))</formula>
    </cfRule>
  </conditionalFormatting>
  <conditionalFormatting sqref="F303:AG306">
    <cfRule type="containsText" dxfId="1869" priority="1310" operator="containsText" text="退">
      <formula>NOT(ISERROR(SEARCH("退",F303)))</formula>
    </cfRule>
    <cfRule type="containsText" dxfId="1868" priority="1311" operator="containsText" text="入">
      <formula>NOT(ISERROR(SEARCH("入",F303)))</formula>
    </cfRule>
    <cfRule type="containsText" dxfId="1867" priority="1312" operator="containsText" text="入,退">
      <formula>NOT(ISERROR(SEARCH("入,退",F303)))</formula>
    </cfRule>
    <cfRule type="containsText" dxfId="1866" priority="1313" operator="containsText" text="入,退">
      <formula>NOT(ISERROR(SEARCH("入,退",F303)))</formula>
    </cfRule>
    <cfRule type="cellIs" dxfId="1865" priority="1314" operator="equal">
      <formula>"休"</formula>
    </cfRule>
  </conditionalFormatting>
  <conditionalFormatting sqref="F303:AG306">
    <cfRule type="containsText" dxfId="1864" priority="1309" operator="containsText" text="外">
      <formula>NOT(ISERROR(SEARCH("外",F303)))</formula>
    </cfRule>
  </conditionalFormatting>
  <conditionalFormatting sqref="F303:AG306">
    <cfRule type="containsText" dxfId="1863" priority="1308" operator="containsText" text="－">
      <formula>NOT(ISERROR(SEARCH("－",F303)))</formula>
    </cfRule>
  </conditionalFormatting>
  <conditionalFormatting sqref="F310:AG310">
    <cfRule type="containsText" dxfId="1862" priority="1306" operator="containsText" text="日">
      <formula>NOT(ISERROR(SEARCH("日",F310)))</formula>
    </cfRule>
    <cfRule type="containsText" dxfId="1861" priority="1307" operator="containsText" text="土">
      <formula>NOT(ISERROR(SEARCH("土",F310)))</formula>
    </cfRule>
  </conditionalFormatting>
  <conditionalFormatting sqref="F310:AG310">
    <cfRule type="containsText" dxfId="1860" priority="1299" operator="containsText" text="その他">
      <formula>NOT(ISERROR(SEARCH("その他",F310)))</formula>
    </cfRule>
    <cfRule type="containsText" dxfId="1859" priority="1300" operator="containsText" text="冬休">
      <formula>NOT(ISERROR(SEARCH("冬休",F310)))</formula>
    </cfRule>
    <cfRule type="containsText" dxfId="1858" priority="1301" operator="containsText" text="夏休">
      <formula>NOT(ISERROR(SEARCH("夏休",F310)))</formula>
    </cfRule>
    <cfRule type="containsText" dxfId="1857" priority="1302" operator="containsText" text="製作">
      <formula>NOT(ISERROR(SEARCH("製作",F310)))</formula>
    </cfRule>
    <cfRule type="cellIs" dxfId="1856" priority="1303" operator="equal">
      <formula>"中止,製作"</formula>
    </cfRule>
    <cfRule type="containsText" dxfId="1855" priority="1304" operator="containsText" text="中止,製作,夏休,冬休,その他">
      <formula>NOT(ISERROR(SEARCH("中止,製作,夏休,冬休,その他",F310)))</formula>
    </cfRule>
    <cfRule type="containsText" dxfId="1854" priority="1305" operator="containsText" text="中止">
      <formula>NOT(ISERROR(SEARCH("中止",F310)))</formula>
    </cfRule>
  </conditionalFormatting>
  <conditionalFormatting sqref="F311:AG316">
    <cfRule type="containsText" dxfId="1853" priority="1294" operator="containsText" text="退">
      <formula>NOT(ISERROR(SEARCH("退",F311)))</formula>
    </cfRule>
    <cfRule type="containsText" dxfId="1852" priority="1295" operator="containsText" text="入">
      <formula>NOT(ISERROR(SEARCH("入",F311)))</formula>
    </cfRule>
    <cfRule type="containsText" dxfId="1851" priority="1296" operator="containsText" text="入,退">
      <formula>NOT(ISERROR(SEARCH("入,退",F311)))</formula>
    </cfRule>
    <cfRule type="containsText" dxfId="1850" priority="1297" operator="containsText" text="入,退">
      <formula>NOT(ISERROR(SEARCH("入,退",F311)))</formula>
    </cfRule>
    <cfRule type="cellIs" dxfId="1849" priority="1298" operator="equal">
      <formula>"休"</formula>
    </cfRule>
  </conditionalFormatting>
  <conditionalFormatting sqref="F311:AG316">
    <cfRule type="containsText" dxfId="1848" priority="1293" operator="containsText" text="外">
      <formula>NOT(ISERROR(SEARCH("外",F311)))</formula>
    </cfRule>
  </conditionalFormatting>
  <conditionalFormatting sqref="F317:AG317">
    <cfRule type="containsText" dxfId="1847" priority="1291" operator="containsText" text="日">
      <formula>NOT(ISERROR(SEARCH("日",F317)))</formula>
    </cfRule>
    <cfRule type="containsText" dxfId="1846" priority="1292" operator="containsText" text="土">
      <formula>NOT(ISERROR(SEARCH("土",F317)))</formula>
    </cfRule>
  </conditionalFormatting>
  <conditionalFormatting sqref="F317:AG317">
    <cfRule type="containsText" dxfId="1845" priority="1284" operator="containsText" text="その他">
      <formula>NOT(ISERROR(SEARCH("その他",F317)))</formula>
    </cfRule>
    <cfRule type="containsText" dxfId="1844" priority="1285" operator="containsText" text="冬休">
      <formula>NOT(ISERROR(SEARCH("冬休",F317)))</formula>
    </cfRule>
    <cfRule type="containsText" dxfId="1843" priority="1286" operator="containsText" text="夏休">
      <formula>NOT(ISERROR(SEARCH("夏休",F317)))</formula>
    </cfRule>
    <cfRule type="containsText" dxfId="1842" priority="1287" operator="containsText" text="製作">
      <formula>NOT(ISERROR(SEARCH("製作",F317)))</formula>
    </cfRule>
    <cfRule type="cellIs" dxfId="1841" priority="1288" operator="equal">
      <formula>"中止,製作"</formula>
    </cfRule>
    <cfRule type="containsText" dxfId="1840" priority="1289" operator="containsText" text="中止,製作,夏休,冬休,その他">
      <formula>NOT(ISERROR(SEARCH("中止,製作,夏休,冬休,その他",F317)))</formula>
    </cfRule>
    <cfRule type="containsText" dxfId="1839" priority="1290" operator="containsText" text="中止">
      <formula>NOT(ISERROR(SEARCH("中止",F317)))</formula>
    </cfRule>
  </conditionalFormatting>
  <conditionalFormatting sqref="F322:AG322">
    <cfRule type="containsText" dxfId="1838" priority="1282" operator="containsText" text="日">
      <formula>NOT(ISERROR(SEARCH("日",F322)))</formula>
    </cfRule>
    <cfRule type="containsText" dxfId="1837" priority="1283" operator="containsText" text="土">
      <formula>NOT(ISERROR(SEARCH("土",F322)))</formula>
    </cfRule>
  </conditionalFormatting>
  <conditionalFormatting sqref="F322:AG322">
    <cfRule type="containsText" dxfId="1836" priority="1275" operator="containsText" text="その他">
      <formula>NOT(ISERROR(SEARCH("その他",F322)))</formula>
    </cfRule>
    <cfRule type="containsText" dxfId="1835" priority="1276" operator="containsText" text="冬休">
      <formula>NOT(ISERROR(SEARCH("冬休",F322)))</formula>
    </cfRule>
    <cfRule type="containsText" dxfId="1834" priority="1277" operator="containsText" text="夏休">
      <formula>NOT(ISERROR(SEARCH("夏休",F322)))</formula>
    </cfRule>
    <cfRule type="containsText" dxfId="1833" priority="1278" operator="containsText" text="製作">
      <formula>NOT(ISERROR(SEARCH("製作",F322)))</formula>
    </cfRule>
    <cfRule type="cellIs" dxfId="1832" priority="1279" operator="equal">
      <formula>"中止,製作"</formula>
    </cfRule>
    <cfRule type="containsText" dxfId="1831" priority="1280" operator="containsText" text="中止,製作,夏休,冬休,その他">
      <formula>NOT(ISERROR(SEARCH("中止,製作,夏休,冬休,その他",F322)))</formula>
    </cfRule>
    <cfRule type="containsText" dxfId="1830" priority="1281" operator="containsText" text="中止">
      <formula>NOT(ISERROR(SEARCH("中止",F322)))</formula>
    </cfRule>
  </conditionalFormatting>
  <conditionalFormatting sqref="F311:F316">
    <cfRule type="containsText" dxfId="1829" priority="1274" operator="containsText" text="－">
      <formula>NOT(ISERROR(SEARCH("－",F311)))</formula>
    </cfRule>
  </conditionalFormatting>
  <conditionalFormatting sqref="G311:G316 H313:U315 V315:AG315">
    <cfRule type="containsText" dxfId="1828" priority="1273" operator="containsText" text="－">
      <formula>NOT(ISERROR(SEARCH("－",G311)))</formula>
    </cfRule>
  </conditionalFormatting>
  <conditionalFormatting sqref="G311:AG316">
    <cfRule type="containsText" dxfId="1827" priority="1272" operator="containsText" text="－">
      <formula>NOT(ISERROR(SEARCH("－",G311)))</formula>
    </cfRule>
  </conditionalFormatting>
  <conditionalFormatting sqref="F318:AG321">
    <cfRule type="containsText" dxfId="1826" priority="1267" operator="containsText" text="退">
      <formula>NOT(ISERROR(SEARCH("退",F318)))</formula>
    </cfRule>
    <cfRule type="containsText" dxfId="1825" priority="1268" operator="containsText" text="入">
      <formula>NOT(ISERROR(SEARCH("入",F318)))</formula>
    </cfRule>
    <cfRule type="containsText" dxfId="1824" priority="1269" operator="containsText" text="入,退">
      <formula>NOT(ISERROR(SEARCH("入,退",F318)))</formula>
    </cfRule>
    <cfRule type="containsText" dxfId="1823" priority="1270" operator="containsText" text="入,退">
      <formula>NOT(ISERROR(SEARCH("入,退",F318)))</formula>
    </cfRule>
    <cfRule type="cellIs" dxfId="1822" priority="1271" operator="equal">
      <formula>"休"</formula>
    </cfRule>
  </conditionalFormatting>
  <conditionalFormatting sqref="F318:AG321">
    <cfRule type="containsText" dxfId="1821" priority="1266" operator="containsText" text="外">
      <formula>NOT(ISERROR(SEARCH("外",F318)))</formula>
    </cfRule>
  </conditionalFormatting>
  <conditionalFormatting sqref="F318:AG321">
    <cfRule type="containsText" dxfId="1820" priority="1265" operator="containsText" text="－">
      <formula>NOT(ISERROR(SEARCH("－",F318)))</formula>
    </cfRule>
  </conditionalFormatting>
  <conditionalFormatting sqref="F323:AG326">
    <cfRule type="containsText" dxfId="1819" priority="1260" operator="containsText" text="退">
      <formula>NOT(ISERROR(SEARCH("退",F323)))</formula>
    </cfRule>
    <cfRule type="containsText" dxfId="1818" priority="1261" operator="containsText" text="入">
      <formula>NOT(ISERROR(SEARCH("入",F323)))</formula>
    </cfRule>
    <cfRule type="containsText" dxfId="1817" priority="1262" operator="containsText" text="入,退">
      <formula>NOT(ISERROR(SEARCH("入,退",F323)))</formula>
    </cfRule>
    <cfRule type="containsText" dxfId="1816" priority="1263" operator="containsText" text="入,退">
      <formula>NOT(ISERROR(SEARCH("入,退",F323)))</formula>
    </cfRule>
    <cfRule type="cellIs" dxfId="1815" priority="1264" operator="equal">
      <formula>"休"</formula>
    </cfRule>
  </conditionalFormatting>
  <conditionalFormatting sqref="F323:AG326">
    <cfRule type="containsText" dxfId="1814" priority="1259" operator="containsText" text="外">
      <formula>NOT(ISERROR(SEARCH("外",F323)))</formula>
    </cfRule>
  </conditionalFormatting>
  <conditionalFormatting sqref="F323:AG326">
    <cfRule type="containsText" dxfId="1813" priority="1258" operator="containsText" text="－">
      <formula>NOT(ISERROR(SEARCH("－",F323)))</formula>
    </cfRule>
  </conditionalFormatting>
  <conditionalFormatting sqref="F330:AG330">
    <cfRule type="containsText" dxfId="1812" priority="1256" operator="containsText" text="日">
      <formula>NOT(ISERROR(SEARCH("日",F330)))</formula>
    </cfRule>
    <cfRule type="containsText" dxfId="1811" priority="1257" operator="containsText" text="土">
      <formula>NOT(ISERROR(SEARCH("土",F330)))</formula>
    </cfRule>
  </conditionalFormatting>
  <conditionalFormatting sqref="F330:AG330">
    <cfRule type="containsText" dxfId="1810" priority="1249" operator="containsText" text="その他">
      <formula>NOT(ISERROR(SEARCH("その他",F330)))</formula>
    </cfRule>
    <cfRule type="containsText" dxfId="1809" priority="1250" operator="containsText" text="冬休">
      <formula>NOT(ISERROR(SEARCH("冬休",F330)))</formula>
    </cfRule>
    <cfRule type="containsText" dxfId="1808" priority="1251" operator="containsText" text="夏休">
      <formula>NOT(ISERROR(SEARCH("夏休",F330)))</formula>
    </cfRule>
    <cfRule type="containsText" dxfId="1807" priority="1252" operator="containsText" text="製作">
      <formula>NOT(ISERROR(SEARCH("製作",F330)))</formula>
    </cfRule>
    <cfRule type="cellIs" dxfId="1806" priority="1253" operator="equal">
      <formula>"中止,製作"</formula>
    </cfRule>
    <cfRule type="containsText" dxfId="1805" priority="1254" operator="containsText" text="中止,製作,夏休,冬休,その他">
      <formula>NOT(ISERROR(SEARCH("中止,製作,夏休,冬休,その他",F330)))</formula>
    </cfRule>
    <cfRule type="containsText" dxfId="1804" priority="1255" operator="containsText" text="中止">
      <formula>NOT(ISERROR(SEARCH("中止",F330)))</formula>
    </cfRule>
  </conditionalFormatting>
  <conditionalFormatting sqref="F331:AG336">
    <cfRule type="containsText" dxfId="1803" priority="1244" operator="containsText" text="退">
      <formula>NOT(ISERROR(SEARCH("退",F331)))</formula>
    </cfRule>
    <cfRule type="containsText" dxfId="1802" priority="1245" operator="containsText" text="入">
      <formula>NOT(ISERROR(SEARCH("入",F331)))</formula>
    </cfRule>
    <cfRule type="containsText" dxfId="1801" priority="1246" operator="containsText" text="入,退">
      <formula>NOT(ISERROR(SEARCH("入,退",F331)))</formula>
    </cfRule>
    <cfRule type="containsText" dxfId="1800" priority="1247" operator="containsText" text="入,退">
      <formula>NOT(ISERROR(SEARCH("入,退",F331)))</formula>
    </cfRule>
    <cfRule type="cellIs" dxfId="1799" priority="1248" operator="equal">
      <formula>"休"</formula>
    </cfRule>
  </conditionalFormatting>
  <conditionalFormatting sqref="F331:AG336">
    <cfRule type="containsText" dxfId="1798" priority="1243" operator="containsText" text="外">
      <formula>NOT(ISERROR(SEARCH("外",F331)))</formula>
    </cfRule>
  </conditionalFormatting>
  <conditionalFormatting sqref="F337:AG337">
    <cfRule type="containsText" dxfId="1797" priority="1241" operator="containsText" text="日">
      <formula>NOT(ISERROR(SEARCH("日",F337)))</formula>
    </cfRule>
    <cfRule type="containsText" dxfId="1796" priority="1242" operator="containsText" text="土">
      <formula>NOT(ISERROR(SEARCH("土",F337)))</formula>
    </cfRule>
  </conditionalFormatting>
  <conditionalFormatting sqref="F337:AG337">
    <cfRule type="containsText" dxfId="1795" priority="1234" operator="containsText" text="その他">
      <formula>NOT(ISERROR(SEARCH("その他",F337)))</formula>
    </cfRule>
    <cfRule type="containsText" dxfId="1794" priority="1235" operator="containsText" text="冬休">
      <formula>NOT(ISERROR(SEARCH("冬休",F337)))</formula>
    </cfRule>
    <cfRule type="containsText" dxfId="1793" priority="1236" operator="containsText" text="夏休">
      <formula>NOT(ISERROR(SEARCH("夏休",F337)))</formula>
    </cfRule>
    <cfRule type="containsText" dxfId="1792" priority="1237" operator="containsText" text="製作">
      <formula>NOT(ISERROR(SEARCH("製作",F337)))</formula>
    </cfRule>
    <cfRule type="cellIs" dxfId="1791" priority="1238" operator="equal">
      <formula>"中止,製作"</formula>
    </cfRule>
    <cfRule type="containsText" dxfId="1790" priority="1239" operator="containsText" text="中止,製作,夏休,冬休,その他">
      <formula>NOT(ISERROR(SEARCH("中止,製作,夏休,冬休,その他",F337)))</formula>
    </cfRule>
    <cfRule type="containsText" dxfId="1789" priority="1240" operator="containsText" text="中止">
      <formula>NOT(ISERROR(SEARCH("中止",F337)))</formula>
    </cfRule>
  </conditionalFormatting>
  <conditionalFormatting sqref="F342:AG342">
    <cfRule type="containsText" dxfId="1788" priority="1232" operator="containsText" text="日">
      <formula>NOT(ISERROR(SEARCH("日",F342)))</formula>
    </cfRule>
    <cfRule type="containsText" dxfId="1787" priority="1233" operator="containsText" text="土">
      <formula>NOT(ISERROR(SEARCH("土",F342)))</formula>
    </cfRule>
  </conditionalFormatting>
  <conditionalFormatting sqref="F342:AG342">
    <cfRule type="containsText" dxfId="1786" priority="1225" operator="containsText" text="その他">
      <formula>NOT(ISERROR(SEARCH("その他",F342)))</formula>
    </cfRule>
    <cfRule type="containsText" dxfId="1785" priority="1226" operator="containsText" text="冬休">
      <formula>NOT(ISERROR(SEARCH("冬休",F342)))</formula>
    </cfRule>
    <cfRule type="containsText" dxfId="1784" priority="1227" operator="containsText" text="夏休">
      <formula>NOT(ISERROR(SEARCH("夏休",F342)))</formula>
    </cfRule>
    <cfRule type="containsText" dxfId="1783" priority="1228" operator="containsText" text="製作">
      <formula>NOT(ISERROR(SEARCH("製作",F342)))</formula>
    </cfRule>
    <cfRule type="cellIs" dxfId="1782" priority="1229" operator="equal">
      <formula>"中止,製作"</formula>
    </cfRule>
    <cfRule type="containsText" dxfId="1781" priority="1230" operator="containsText" text="中止,製作,夏休,冬休,その他">
      <formula>NOT(ISERROR(SEARCH("中止,製作,夏休,冬休,その他",F342)))</formula>
    </cfRule>
    <cfRule type="containsText" dxfId="1780" priority="1231" operator="containsText" text="中止">
      <formula>NOT(ISERROR(SEARCH("中止",F342)))</formula>
    </cfRule>
  </conditionalFormatting>
  <conditionalFormatting sqref="F331:F336">
    <cfRule type="containsText" dxfId="1779" priority="1224" operator="containsText" text="－">
      <formula>NOT(ISERROR(SEARCH("－",F331)))</formula>
    </cfRule>
  </conditionalFormatting>
  <conditionalFormatting sqref="G331:G336 H333:U335 V335:AG335">
    <cfRule type="containsText" dxfId="1778" priority="1223" operator="containsText" text="－">
      <formula>NOT(ISERROR(SEARCH("－",G331)))</formula>
    </cfRule>
  </conditionalFormatting>
  <conditionalFormatting sqref="G331:AG336">
    <cfRule type="containsText" dxfId="1777" priority="1222" operator="containsText" text="－">
      <formula>NOT(ISERROR(SEARCH("－",G331)))</formula>
    </cfRule>
  </conditionalFormatting>
  <conditionalFormatting sqref="F338:AG341">
    <cfRule type="containsText" dxfId="1776" priority="1217" operator="containsText" text="退">
      <formula>NOT(ISERROR(SEARCH("退",F338)))</formula>
    </cfRule>
    <cfRule type="containsText" dxfId="1775" priority="1218" operator="containsText" text="入">
      <formula>NOT(ISERROR(SEARCH("入",F338)))</formula>
    </cfRule>
    <cfRule type="containsText" dxfId="1774" priority="1219" operator="containsText" text="入,退">
      <formula>NOT(ISERROR(SEARCH("入,退",F338)))</formula>
    </cfRule>
    <cfRule type="containsText" dxfId="1773" priority="1220" operator="containsText" text="入,退">
      <formula>NOT(ISERROR(SEARCH("入,退",F338)))</formula>
    </cfRule>
    <cfRule type="cellIs" dxfId="1772" priority="1221" operator="equal">
      <formula>"休"</formula>
    </cfRule>
  </conditionalFormatting>
  <conditionalFormatting sqref="F338:AG341">
    <cfRule type="containsText" dxfId="1771" priority="1216" operator="containsText" text="外">
      <formula>NOT(ISERROR(SEARCH("外",F338)))</formula>
    </cfRule>
  </conditionalFormatting>
  <conditionalFormatting sqref="F338:AG341">
    <cfRule type="containsText" dxfId="1770" priority="1215" operator="containsText" text="－">
      <formula>NOT(ISERROR(SEARCH("－",F338)))</formula>
    </cfRule>
  </conditionalFormatting>
  <conditionalFormatting sqref="F343:AG346">
    <cfRule type="containsText" dxfId="1769" priority="1210" operator="containsText" text="退">
      <formula>NOT(ISERROR(SEARCH("退",F343)))</formula>
    </cfRule>
    <cfRule type="containsText" dxfId="1768" priority="1211" operator="containsText" text="入">
      <formula>NOT(ISERROR(SEARCH("入",F343)))</formula>
    </cfRule>
    <cfRule type="containsText" dxfId="1767" priority="1212" operator="containsText" text="入,退">
      <formula>NOT(ISERROR(SEARCH("入,退",F343)))</formula>
    </cfRule>
    <cfRule type="containsText" dxfId="1766" priority="1213" operator="containsText" text="入,退">
      <formula>NOT(ISERROR(SEARCH("入,退",F343)))</formula>
    </cfRule>
    <cfRule type="cellIs" dxfId="1765" priority="1214" operator="equal">
      <formula>"休"</formula>
    </cfRule>
  </conditionalFormatting>
  <conditionalFormatting sqref="F343:AG346">
    <cfRule type="containsText" dxfId="1764" priority="1209" operator="containsText" text="外">
      <formula>NOT(ISERROR(SEARCH("外",F343)))</formula>
    </cfRule>
  </conditionalFormatting>
  <conditionalFormatting sqref="F343:AG346">
    <cfRule type="containsText" dxfId="1763" priority="1208" operator="containsText" text="－">
      <formula>NOT(ISERROR(SEARCH("－",F343)))</formula>
    </cfRule>
  </conditionalFormatting>
  <conditionalFormatting sqref="F356:AG356">
    <cfRule type="containsText" dxfId="1762" priority="1206" operator="containsText" text="日">
      <formula>NOT(ISERROR(SEARCH("日",F356)))</formula>
    </cfRule>
    <cfRule type="containsText" dxfId="1761" priority="1207" operator="containsText" text="土">
      <formula>NOT(ISERROR(SEARCH("土",F356)))</formula>
    </cfRule>
  </conditionalFormatting>
  <conditionalFormatting sqref="F356:AG356">
    <cfRule type="containsText" dxfId="1760" priority="1199" operator="containsText" text="その他">
      <formula>NOT(ISERROR(SEARCH("その他",F356)))</formula>
    </cfRule>
    <cfRule type="containsText" dxfId="1759" priority="1200" operator="containsText" text="冬休">
      <formula>NOT(ISERROR(SEARCH("冬休",F356)))</formula>
    </cfRule>
    <cfRule type="containsText" dxfId="1758" priority="1201" operator="containsText" text="夏休">
      <formula>NOT(ISERROR(SEARCH("夏休",F356)))</formula>
    </cfRule>
    <cfRule type="containsText" dxfId="1757" priority="1202" operator="containsText" text="製作">
      <formula>NOT(ISERROR(SEARCH("製作",F356)))</formula>
    </cfRule>
    <cfRule type="cellIs" dxfId="1756" priority="1203" operator="equal">
      <formula>"中止,製作"</formula>
    </cfRule>
    <cfRule type="containsText" dxfId="1755" priority="1204" operator="containsText" text="中止,製作,夏休,冬休,その他">
      <formula>NOT(ISERROR(SEARCH("中止,製作,夏休,冬休,その他",F356)))</formula>
    </cfRule>
    <cfRule type="containsText" dxfId="1754" priority="1205" operator="containsText" text="中止">
      <formula>NOT(ISERROR(SEARCH("中止",F356)))</formula>
    </cfRule>
  </conditionalFormatting>
  <conditionalFormatting sqref="F357:AG362">
    <cfRule type="containsText" dxfId="1753" priority="1194" operator="containsText" text="退">
      <formula>NOT(ISERROR(SEARCH("退",F357)))</formula>
    </cfRule>
    <cfRule type="containsText" dxfId="1752" priority="1195" operator="containsText" text="入">
      <formula>NOT(ISERROR(SEARCH("入",F357)))</formula>
    </cfRule>
    <cfRule type="containsText" dxfId="1751" priority="1196" operator="containsText" text="入,退">
      <formula>NOT(ISERROR(SEARCH("入,退",F357)))</formula>
    </cfRule>
    <cfRule type="containsText" dxfId="1750" priority="1197" operator="containsText" text="入,退">
      <formula>NOT(ISERROR(SEARCH("入,退",F357)))</formula>
    </cfRule>
    <cfRule type="cellIs" dxfId="1749" priority="1198" operator="equal">
      <formula>"休"</formula>
    </cfRule>
  </conditionalFormatting>
  <conditionalFormatting sqref="F357:AG362">
    <cfRule type="containsText" dxfId="1748" priority="1193" operator="containsText" text="外">
      <formula>NOT(ISERROR(SEARCH("外",F357)))</formula>
    </cfRule>
  </conditionalFormatting>
  <conditionalFormatting sqref="F363:AG363">
    <cfRule type="containsText" dxfId="1747" priority="1191" operator="containsText" text="日">
      <formula>NOT(ISERROR(SEARCH("日",F363)))</formula>
    </cfRule>
    <cfRule type="containsText" dxfId="1746" priority="1192" operator="containsText" text="土">
      <formula>NOT(ISERROR(SEARCH("土",F363)))</formula>
    </cfRule>
  </conditionalFormatting>
  <conditionalFormatting sqref="F363:AG363">
    <cfRule type="containsText" dxfId="1745" priority="1184" operator="containsText" text="その他">
      <formula>NOT(ISERROR(SEARCH("その他",F363)))</formula>
    </cfRule>
    <cfRule type="containsText" dxfId="1744" priority="1185" operator="containsText" text="冬休">
      <formula>NOT(ISERROR(SEARCH("冬休",F363)))</formula>
    </cfRule>
    <cfRule type="containsText" dxfId="1743" priority="1186" operator="containsText" text="夏休">
      <formula>NOT(ISERROR(SEARCH("夏休",F363)))</formula>
    </cfRule>
    <cfRule type="containsText" dxfId="1742" priority="1187" operator="containsText" text="製作">
      <formula>NOT(ISERROR(SEARCH("製作",F363)))</formula>
    </cfRule>
    <cfRule type="cellIs" dxfId="1741" priority="1188" operator="equal">
      <formula>"中止,製作"</formula>
    </cfRule>
    <cfRule type="containsText" dxfId="1740" priority="1189" operator="containsText" text="中止,製作,夏休,冬休,その他">
      <formula>NOT(ISERROR(SEARCH("中止,製作,夏休,冬休,その他",F363)))</formula>
    </cfRule>
    <cfRule type="containsText" dxfId="1739" priority="1190" operator="containsText" text="中止">
      <formula>NOT(ISERROR(SEARCH("中止",F363)))</formula>
    </cfRule>
  </conditionalFormatting>
  <conditionalFormatting sqref="F368:AG368">
    <cfRule type="containsText" dxfId="1738" priority="1182" operator="containsText" text="日">
      <formula>NOT(ISERROR(SEARCH("日",F368)))</formula>
    </cfRule>
    <cfRule type="containsText" dxfId="1737" priority="1183" operator="containsText" text="土">
      <formula>NOT(ISERROR(SEARCH("土",F368)))</formula>
    </cfRule>
  </conditionalFormatting>
  <conditionalFormatting sqref="F368:AG368">
    <cfRule type="containsText" dxfId="1736" priority="1175" operator="containsText" text="その他">
      <formula>NOT(ISERROR(SEARCH("その他",F368)))</formula>
    </cfRule>
    <cfRule type="containsText" dxfId="1735" priority="1176" operator="containsText" text="冬休">
      <formula>NOT(ISERROR(SEARCH("冬休",F368)))</formula>
    </cfRule>
    <cfRule type="containsText" dxfId="1734" priority="1177" operator="containsText" text="夏休">
      <formula>NOT(ISERROR(SEARCH("夏休",F368)))</formula>
    </cfRule>
    <cfRule type="containsText" dxfId="1733" priority="1178" operator="containsText" text="製作">
      <formula>NOT(ISERROR(SEARCH("製作",F368)))</formula>
    </cfRule>
    <cfRule type="cellIs" dxfId="1732" priority="1179" operator="equal">
      <formula>"中止,製作"</formula>
    </cfRule>
    <cfRule type="containsText" dxfId="1731" priority="1180" operator="containsText" text="中止,製作,夏休,冬休,その他">
      <formula>NOT(ISERROR(SEARCH("中止,製作,夏休,冬休,その他",F368)))</formula>
    </cfRule>
    <cfRule type="containsText" dxfId="1730" priority="1181" operator="containsText" text="中止">
      <formula>NOT(ISERROR(SEARCH("中止",F368)))</formula>
    </cfRule>
  </conditionalFormatting>
  <conditionalFormatting sqref="F357:F362">
    <cfRule type="containsText" dxfId="1729" priority="1174" operator="containsText" text="－">
      <formula>NOT(ISERROR(SEARCH("－",F357)))</formula>
    </cfRule>
  </conditionalFormatting>
  <conditionalFormatting sqref="G357:G362 H359:U361 V361:AG361">
    <cfRule type="containsText" dxfId="1728" priority="1173" operator="containsText" text="－">
      <formula>NOT(ISERROR(SEARCH("－",G357)))</formula>
    </cfRule>
  </conditionalFormatting>
  <conditionalFormatting sqref="G357:AG362">
    <cfRule type="containsText" dxfId="1727" priority="1172" operator="containsText" text="－">
      <formula>NOT(ISERROR(SEARCH("－",G357)))</formula>
    </cfRule>
  </conditionalFormatting>
  <conditionalFormatting sqref="F364:AG367">
    <cfRule type="containsText" dxfId="1726" priority="1167" operator="containsText" text="退">
      <formula>NOT(ISERROR(SEARCH("退",F364)))</formula>
    </cfRule>
    <cfRule type="containsText" dxfId="1725" priority="1168" operator="containsText" text="入">
      <formula>NOT(ISERROR(SEARCH("入",F364)))</formula>
    </cfRule>
    <cfRule type="containsText" dxfId="1724" priority="1169" operator="containsText" text="入,退">
      <formula>NOT(ISERROR(SEARCH("入,退",F364)))</formula>
    </cfRule>
    <cfRule type="containsText" dxfId="1723" priority="1170" operator="containsText" text="入,退">
      <formula>NOT(ISERROR(SEARCH("入,退",F364)))</formula>
    </cfRule>
    <cfRule type="cellIs" dxfId="1722" priority="1171" operator="equal">
      <formula>"休"</formula>
    </cfRule>
  </conditionalFormatting>
  <conditionalFormatting sqref="F364:AG367">
    <cfRule type="containsText" dxfId="1721" priority="1166" operator="containsText" text="外">
      <formula>NOT(ISERROR(SEARCH("外",F364)))</formula>
    </cfRule>
  </conditionalFormatting>
  <conditionalFormatting sqref="F364:AG367">
    <cfRule type="containsText" dxfId="1720" priority="1165" operator="containsText" text="－">
      <formula>NOT(ISERROR(SEARCH("－",F364)))</formula>
    </cfRule>
  </conditionalFormatting>
  <conditionalFormatting sqref="F369:AG372">
    <cfRule type="containsText" dxfId="1719" priority="1160" operator="containsText" text="退">
      <formula>NOT(ISERROR(SEARCH("退",F369)))</formula>
    </cfRule>
    <cfRule type="containsText" dxfId="1718" priority="1161" operator="containsText" text="入">
      <formula>NOT(ISERROR(SEARCH("入",F369)))</formula>
    </cfRule>
    <cfRule type="containsText" dxfId="1717" priority="1162" operator="containsText" text="入,退">
      <formula>NOT(ISERROR(SEARCH("入,退",F369)))</formula>
    </cfRule>
    <cfRule type="containsText" dxfId="1716" priority="1163" operator="containsText" text="入,退">
      <formula>NOT(ISERROR(SEARCH("入,退",F369)))</formula>
    </cfRule>
    <cfRule type="cellIs" dxfId="1715" priority="1164" operator="equal">
      <formula>"休"</formula>
    </cfRule>
  </conditionalFormatting>
  <conditionalFormatting sqref="F369:AG372">
    <cfRule type="containsText" dxfId="1714" priority="1159" operator="containsText" text="外">
      <formula>NOT(ISERROR(SEARCH("外",F369)))</formula>
    </cfRule>
  </conditionalFormatting>
  <conditionalFormatting sqref="F369:AG372">
    <cfRule type="containsText" dxfId="1713" priority="1158" operator="containsText" text="－">
      <formula>NOT(ISERROR(SEARCH("－",F369)))</formula>
    </cfRule>
  </conditionalFormatting>
  <conditionalFormatting sqref="F376:AG376">
    <cfRule type="containsText" dxfId="1712" priority="1156" operator="containsText" text="日">
      <formula>NOT(ISERROR(SEARCH("日",F376)))</formula>
    </cfRule>
    <cfRule type="containsText" dxfId="1711" priority="1157" operator="containsText" text="土">
      <formula>NOT(ISERROR(SEARCH("土",F376)))</formula>
    </cfRule>
  </conditionalFormatting>
  <conditionalFormatting sqref="F376:AG376">
    <cfRule type="containsText" dxfId="1710" priority="1149" operator="containsText" text="その他">
      <formula>NOT(ISERROR(SEARCH("その他",F376)))</formula>
    </cfRule>
    <cfRule type="containsText" dxfId="1709" priority="1150" operator="containsText" text="冬休">
      <formula>NOT(ISERROR(SEARCH("冬休",F376)))</formula>
    </cfRule>
    <cfRule type="containsText" dxfId="1708" priority="1151" operator="containsText" text="夏休">
      <formula>NOT(ISERROR(SEARCH("夏休",F376)))</formula>
    </cfRule>
    <cfRule type="containsText" dxfId="1707" priority="1152" operator="containsText" text="製作">
      <formula>NOT(ISERROR(SEARCH("製作",F376)))</formula>
    </cfRule>
    <cfRule type="cellIs" dxfId="1706" priority="1153" operator="equal">
      <formula>"中止,製作"</formula>
    </cfRule>
    <cfRule type="containsText" dxfId="1705" priority="1154" operator="containsText" text="中止,製作,夏休,冬休,その他">
      <formula>NOT(ISERROR(SEARCH("中止,製作,夏休,冬休,その他",F376)))</formula>
    </cfRule>
    <cfRule type="containsText" dxfId="1704" priority="1155" operator="containsText" text="中止">
      <formula>NOT(ISERROR(SEARCH("中止",F376)))</formula>
    </cfRule>
  </conditionalFormatting>
  <conditionalFormatting sqref="F377:AG382">
    <cfRule type="containsText" dxfId="1703" priority="1144" operator="containsText" text="退">
      <formula>NOT(ISERROR(SEARCH("退",F377)))</formula>
    </cfRule>
    <cfRule type="containsText" dxfId="1702" priority="1145" operator="containsText" text="入">
      <formula>NOT(ISERROR(SEARCH("入",F377)))</formula>
    </cfRule>
    <cfRule type="containsText" dxfId="1701" priority="1146" operator="containsText" text="入,退">
      <formula>NOT(ISERROR(SEARCH("入,退",F377)))</formula>
    </cfRule>
    <cfRule type="containsText" dxfId="1700" priority="1147" operator="containsText" text="入,退">
      <formula>NOT(ISERROR(SEARCH("入,退",F377)))</formula>
    </cfRule>
    <cfRule type="cellIs" dxfId="1699" priority="1148" operator="equal">
      <formula>"休"</formula>
    </cfRule>
  </conditionalFormatting>
  <conditionalFormatting sqref="F377:AG382">
    <cfRule type="containsText" dxfId="1698" priority="1143" operator="containsText" text="外">
      <formula>NOT(ISERROR(SEARCH("外",F377)))</formula>
    </cfRule>
  </conditionalFormatting>
  <conditionalFormatting sqref="F383:AG383">
    <cfRule type="containsText" dxfId="1697" priority="1141" operator="containsText" text="日">
      <formula>NOT(ISERROR(SEARCH("日",F383)))</formula>
    </cfRule>
    <cfRule type="containsText" dxfId="1696" priority="1142" operator="containsText" text="土">
      <formula>NOT(ISERROR(SEARCH("土",F383)))</formula>
    </cfRule>
  </conditionalFormatting>
  <conditionalFormatting sqref="F383:AG383">
    <cfRule type="containsText" dxfId="1695" priority="1134" operator="containsText" text="その他">
      <formula>NOT(ISERROR(SEARCH("その他",F383)))</formula>
    </cfRule>
    <cfRule type="containsText" dxfId="1694" priority="1135" operator="containsText" text="冬休">
      <formula>NOT(ISERROR(SEARCH("冬休",F383)))</formula>
    </cfRule>
    <cfRule type="containsText" dxfId="1693" priority="1136" operator="containsText" text="夏休">
      <formula>NOT(ISERROR(SEARCH("夏休",F383)))</formula>
    </cfRule>
    <cfRule type="containsText" dxfId="1692" priority="1137" operator="containsText" text="製作">
      <formula>NOT(ISERROR(SEARCH("製作",F383)))</formula>
    </cfRule>
    <cfRule type="cellIs" dxfId="1691" priority="1138" operator="equal">
      <formula>"中止,製作"</formula>
    </cfRule>
    <cfRule type="containsText" dxfId="1690" priority="1139" operator="containsText" text="中止,製作,夏休,冬休,その他">
      <formula>NOT(ISERROR(SEARCH("中止,製作,夏休,冬休,その他",F383)))</formula>
    </cfRule>
    <cfRule type="containsText" dxfId="1689" priority="1140" operator="containsText" text="中止">
      <formula>NOT(ISERROR(SEARCH("中止",F383)))</formula>
    </cfRule>
  </conditionalFormatting>
  <conditionalFormatting sqref="F388:AG388">
    <cfRule type="containsText" dxfId="1688" priority="1132" operator="containsText" text="日">
      <formula>NOT(ISERROR(SEARCH("日",F388)))</formula>
    </cfRule>
    <cfRule type="containsText" dxfId="1687" priority="1133" operator="containsText" text="土">
      <formula>NOT(ISERROR(SEARCH("土",F388)))</formula>
    </cfRule>
  </conditionalFormatting>
  <conditionalFormatting sqref="F388:AG388">
    <cfRule type="containsText" dxfId="1686" priority="1125" operator="containsText" text="その他">
      <formula>NOT(ISERROR(SEARCH("その他",F388)))</formula>
    </cfRule>
    <cfRule type="containsText" dxfId="1685" priority="1126" operator="containsText" text="冬休">
      <formula>NOT(ISERROR(SEARCH("冬休",F388)))</formula>
    </cfRule>
    <cfRule type="containsText" dxfId="1684" priority="1127" operator="containsText" text="夏休">
      <formula>NOT(ISERROR(SEARCH("夏休",F388)))</formula>
    </cfRule>
    <cfRule type="containsText" dxfId="1683" priority="1128" operator="containsText" text="製作">
      <formula>NOT(ISERROR(SEARCH("製作",F388)))</formula>
    </cfRule>
    <cfRule type="cellIs" dxfId="1682" priority="1129" operator="equal">
      <formula>"中止,製作"</formula>
    </cfRule>
    <cfRule type="containsText" dxfId="1681" priority="1130" operator="containsText" text="中止,製作,夏休,冬休,その他">
      <formula>NOT(ISERROR(SEARCH("中止,製作,夏休,冬休,その他",F388)))</formula>
    </cfRule>
    <cfRule type="containsText" dxfId="1680" priority="1131" operator="containsText" text="中止">
      <formula>NOT(ISERROR(SEARCH("中止",F388)))</formula>
    </cfRule>
  </conditionalFormatting>
  <conditionalFormatting sqref="F377:F382">
    <cfRule type="containsText" dxfId="1679" priority="1124" operator="containsText" text="－">
      <formula>NOT(ISERROR(SEARCH("－",F377)))</formula>
    </cfRule>
  </conditionalFormatting>
  <conditionalFormatting sqref="G377:G382 H379:U381 V381:AG381">
    <cfRule type="containsText" dxfId="1678" priority="1123" operator="containsText" text="－">
      <formula>NOT(ISERROR(SEARCH("－",G377)))</formula>
    </cfRule>
  </conditionalFormatting>
  <conditionalFormatting sqref="G377:AG382">
    <cfRule type="containsText" dxfId="1677" priority="1122" operator="containsText" text="－">
      <formula>NOT(ISERROR(SEARCH("－",G377)))</formula>
    </cfRule>
  </conditionalFormatting>
  <conditionalFormatting sqref="F384:AG387">
    <cfRule type="containsText" dxfId="1676" priority="1117" operator="containsText" text="退">
      <formula>NOT(ISERROR(SEARCH("退",F384)))</formula>
    </cfRule>
    <cfRule type="containsText" dxfId="1675" priority="1118" operator="containsText" text="入">
      <formula>NOT(ISERROR(SEARCH("入",F384)))</formula>
    </cfRule>
    <cfRule type="containsText" dxfId="1674" priority="1119" operator="containsText" text="入,退">
      <formula>NOT(ISERROR(SEARCH("入,退",F384)))</formula>
    </cfRule>
    <cfRule type="containsText" dxfId="1673" priority="1120" operator="containsText" text="入,退">
      <formula>NOT(ISERROR(SEARCH("入,退",F384)))</formula>
    </cfRule>
    <cfRule type="cellIs" dxfId="1672" priority="1121" operator="equal">
      <formula>"休"</formula>
    </cfRule>
  </conditionalFormatting>
  <conditionalFormatting sqref="F384:AG387">
    <cfRule type="containsText" dxfId="1671" priority="1116" operator="containsText" text="外">
      <formula>NOT(ISERROR(SEARCH("外",F384)))</formula>
    </cfRule>
  </conditionalFormatting>
  <conditionalFormatting sqref="F384:AG387">
    <cfRule type="containsText" dxfId="1670" priority="1115" operator="containsText" text="－">
      <formula>NOT(ISERROR(SEARCH("－",F384)))</formula>
    </cfRule>
  </conditionalFormatting>
  <conditionalFormatting sqref="F389:AG392">
    <cfRule type="containsText" dxfId="1669" priority="1110" operator="containsText" text="退">
      <formula>NOT(ISERROR(SEARCH("退",F389)))</formula>
    </cfRule>
    <cfRule type="containsText" dxfId="1668" priority="1111" operator="containsText" text="入">
      <formula>NOT(ISERROR(SEARCH("入",F389)))</formula>
    </cfRule>
    <cfRule type="containsText" dxfId="1667" priority="1112" operator="containsText" text="入,退">
      <formula>NOT(ISERROR(SEARCH("入,退",F389)))</formula>
    </cfRule>
    <cfRule type="containsText" dxfId="1666" priority="1113" operator="containsText" text="入,退">
      <formula>NOT(ISERROR(SEARCH("入,退",F389)))</formula>
    </cfRule>
    <cfRule type="cellIs" dxfId="1665" priority="1114" operator="equal">
      <formula>"休"</formula>
    </cfRule>
  </conditionalFormatting>
  <conditionalFormatting sqref="F389:AG392">
    <cfRule type="containsText" dxfId="1664" priority="1109" operator="containsText" text="外">
      <formula>NOT(ISERROR(SEARCH("外",F389)))</formula>
    </cfRule>
  </conditionalFormatting>
  <conditionalFormatting sqref="F389:AG392">
    <cfRule type="containsText" dxfId="1663" priority="1108" operator="containsText" text="－">
      <formula>NOT(ISERROR(SEARCH("－",F389)))</formula>
    </cfRule>
  </conditionalFormatting>
  <conditionalFormatting sqref="F396:AG396">
    <cfRule type="containsText" dxfId="1662" priority="1106" operator="containsText" text="日">
      <formula>NOT(ISERROR(SEARCH("日",F396)))</formula>
    </cfRule>
    <cfRule type="containsText" dxfId="1661" priority="1107" operator="containsText" text="土">
      <formula>NOT(ISERROR(SEARCH("土",F396)))</formula>
    </cfRule>
  </conditionalFormatting>
  <conditionalFormatting sqref="F396:AG396">
    <cfRule type="containsText" dxfId="1660" priority="1099" operator="containsText" text="その他">
      <formula>NOT(ISERROR(SEARCH("その他",F396)))</formula>
    </cfRule>
    <cfRule type="containsText" dxfId="1659" priority="1100" operator="containsText" text="冬休">
      <formula>NOT(ISERROR(SEARCH("冬休",F396)))</formula>
    </cfRule>
    <cfRule type="containsText" dxfId="1658" priority="1101" operator="containsText" text="夏休">
      <formula>NOT(ISERROR(SEARCH("夏休",F396)))</formula>
    </cfRule>
    <cfRule type="containsText" dxfId="1657" priority="1102" operator="containsText" text="製作">
      <formula>NOT(ISERROR(SEARCH("製作",F396)))</formula>
    </cfRule>
    <cfRule type="cellIs" dxfId="1656" priority="1103" operator="equal">
      <formula>"中止,製作"</formula>
    </cfRule>
    <cfRule type="containsText" dxfId="1655" priority="1104" operator="containsText" text="中止,製作,夏休,冬休,その他">
      <formula>NOT(ISERROR(SEARCH("中止,製作,夏休,冬休,その他",F396)))</formula>
    </cfRule>
    <cfRule type="containsText" dxfId="1654" priority="1105" operator="containsText" text="中止">
      <formula>NOT(ISERROR(SEARCH("中止",F396)))</formula>
    </cfRule>
  </conditionalFormatting>
  <conditionalFormatting sqref="F397:AG402">
    <cfRule type="containsText" dxfId="1653" priority="1094" operator="containsText" text="退">
      <formula>NOT(ISERROR(SEARCH("退",F397)))</formula>
    </cfRule>
    <cfRule type="containsText" dxfId="1652" priority="1095" operator="containsText" text="入">
      <formula>NOT(ISERROR(SEARCH("入",F397)))</formula>
    </cfRule>
    <cfRule type="containsText" dxfId="1651" priority="1096" operator="containsText" text="入,退">
      <formula>NOT(ISERROR(SEARCH("入,退",F397)))</formula>
    </cfRule>
    <cfRule type="containsText" dxfId="1650" priority="1097" operator="containsText" text="入,退">
      <formula>NOT(ISERROR(SEARCH("入,退",F397)))</formula>
    </cfRule>
    <cfRule type="cellIs" dxfId="1649" priority="1098" operator="equal">
      <formula>"休"</formula>
    </cfRule>
  </conditionalFormatting>
  <conditionalFormatting sqref="F397:AG402">
    <cfRule type="containsText" dxfId="1648" priority="1093" operator="containsText" text="外">
      <formula>NOT(ISERROR(SEARCH("外",F397)))</formula>
    </cfRule>
  </conditionalFormatting>
  <conditionalFormatting sqref="F403:AG403">
    <cfRule type="containsText" dxfId="1647" priority="1091" operator="containsText" text="日">
      <formula>NOT(ISERROR(SEARCH("日",F403)))</formula>
    </cfRule>
    <cfRule type="containsText" dxfId="1646" priority="1092" operator="containsText" text="土">
      <formula>NOT(ISERROR(SEARCH("土",F403)))</formula>
    </cfRule>
  </conditionalFormatting>
  <conditionalFormatting sqref="F403:AG403">
    <cfRule type="containsText" dxfId="1645" priority="1084" operator="containsText" text="その他">
      <formula>NOT(ISERROR(SEARCH("その他",F403)))</formula>
    </cfRule>
    <cfRule type="containsText" dxfId="1644" priority="1085" operator="containsText" text="冬休">
      <formula>NOT(ISERROR(SEARCH("冬休",F403)))</formula>
    </cfRule>
    <cfRule type="containsText" dxfId="1643" priority="1086" operator="containsText" text="夏休">
      <formula>NOT(ISERROR(SEARCH("夏休",F403)))</formula>
    </cfRule>
    <cfRule type="containsText" dxfId="1642" priority="1087" operator="containsText" text="製作">
      <formula>NOT(ISERROR(SEARCH("製作",F403)))</formula>
    </cfRule>
    <cfRule type="cellIs" dxfId="1641" priority="1088" operator="equal">
      <formula>"中止,製作"</formula>
    </cfRule>
    <cfRule type="containsText" dxfId="1640" priority="1089" operator="containsText" text="中止,製作,夏休,冬休,その他">
      <formula>NOT(ISERROR(SEARCH("中止,製作,夏休,冬休,その他",F403)))</formula>
    </cfRule>
    <cfRule type="containsText" dxfId="1639" priority="1090" operator="containsText" text="中止">
      <formula>NOT(ISERROR(SEARCH("中止",F403)))</formula>
    </cfRule>
  </conditionalFormatting>
  <conditionalFormatting sqref="F408:AG408">
    <cfRule type="containsText" dxfId="1638" priority="1082" operator="containsText" text="日">
      <formula>NOT(ISERROR(SEARCH("日",F408)))</formula>
    </cfRule>
    <cfRule type="containsText" dxfId="1637" priority="1083" operator="containsText" text="土">
      <formula>NOT(ISERROR(SEARCH("土",F408)))</formula>
    </cfRule>
  </conditionalFormatting>
  <conditionalFormatting sqref="F408:AG408">
    <cfRule type="containsText" dxfId="1636" priority="1075" operator="containsText" text="その他">
      <formula>NOT(ISERROR(SEARCH("その他",F408)))</formula>
    </cfRule>
    <cfRule type="containsText" dxfId="1635" priority="1076" operator="containsText" text="冬休">
      <formula>NOT(ISERROR(SEARCH("冬休",F408)))</formula>
    </cfRule>
    <cfRule type="containsText" dxfId="1634" priority="1077" operator="containsText" text="夏休">
      <formula>NOT(ISERROR(SEARCH("夏休",F408)))</formula>
    </cfRule>
    <cfRule type="containsText" dxfId="1633" priority="1078" operator="containsText" text="製作">
      <formula>NOT(ISERROR(SEARCH("製作",F408)))</formula>
    </cfRule>
    <cfRule type="cellIs" dxfId="1632" priority="1079" operator="equal">
      <formula>"中止,製作"</formula>
    </cfRule>
    <cfRule type="containsText" dxfId="1631" priority="1080" operator="containsText" text="中止,製作,夏休,冬休,その他">
      <formula>NOT(ISERROR(SEARCH("中止,製作,夏休,冬休,その他",F408)))</formula>
    </cfRule>
    <cfRule type="containsText" dxfId="1630" priority="1081" operator="containsText" text="中止">
      <formula>NOT(ISERROR(SEARCH("中止",F408)))</formula>
    </cfRule>
  </conditionalFormatting>
  <conditionalFormatting sqref="F397:F402">
    <cfRule type="containsText" dxfId="1629" priority="1074" operator="containsText" text="－">
      <formula>NOT(ISERROR(SEARCH("－",F397)))</formula>
    </cfRule>
  </conditionalFormatting>
  <conditionalFormatting sqref="G397:G402 H399:U401 V401:AG401">
    <cfRule type="containsText" dxfId="1628" priority="1073" operator="containsText" text="－">
      <formula>NOT(ISERROR(SEARCH("－",G397)))</formula>
    </cfRule>
  </conditionalFormatting>
  <conditionalFormatting sqref="G397:AG402">
    <cfRule type="containsText" dxfId="1627" priority="1072" operator="containsText" text="－">
      <formula>NOT(ISERROR(SEARCH("－",G397)))</formula>
    </cfRule>
  </conditionalFormatting>
  <conditionalFormatting sqref="F404:AG407">
    <cfRule type="containsText" dxfId="1626" priority="1067" operator="containsText" text="退">
      <formula>NOT(ISERROR(SEARCH("退",F404)))</formula>
    </cfRule>
    <cfRule type="containsText" dxfId="1625" priority="1068" operator="containsText" text="入">
      <formula>NOT(ISERROR(SEARCH("入",F404)))</formula>
    </cfRule>
    <cfRule type="containsText" dxfId="1624" priority="1069" operator="containsText" text="入,退">
      <formula>NOT(ISERROR(SEARCH("入,退",F404)))</formula>
    </cfRule>
    <cfRule type="containsText" dxfId="1623" priority="1070" operator="containsText" text="入,退">
      <formula>NOT(ISERROR(SEARCH("入,退",F404)))</formula>
    </cfRule>
    <cfRule type="cellIs" dxfId="1622" priority="1071" operator="equal">
      <formula>"休"</formula>
    </cfRule>
  </conditionalFormatting>
  <conditionalFormatting sqref="F404:AG407">
    <cfRule type="containsText" dxfId="1621" priority="1066" operator="containsText" text="外">
      <formula>NOT(ISERROR(SEARCH("外",F404)))</formula>
    </cfRule>
  </conditionalFormatting>
  <conditionalFormatting sqref="F404:AG407">
    <cfRule type="containsText" dxfId="1620" priority="1065" operator="containsText" text="－">
      <formula>NOT(ISERROR(SEARCH("－",F404)))</formula>
    </cfRule>
  </conditionalFormatting>
  <conditionalFormatting sqref="F409:AG412">
    <cfRule type="containsText" dxfId="1619" priority="1060" operator="containsText" text="退">
      <formula>NOT(ISERROR(SEARCH("退",F409)))</formula>
    </cfRule>
    <cfRule type="containsText" dxfId="1618" priority="1061" operator="containsText" text="入">
      <formula>NOT(ISERROR(SEARCH("入",F409)))</formula>
    </cfRule>
    <cfRule type="containsText" dxfId="1617" priority="1062" operator="containsText" text="入,退">
      <formula>NOT(ISERROR(SEARCH("入,退",F409)))</formula>
    </cfRule>
    <cfRule type="containsText" dxfId="1616" priority="1063" operator="containsText" text="入,退">
      <formula>NOT(ISERROR(SEARCH("入,退",F409)))</formula>
    </cfRule>
    <cfRule type="cellIs" dxfId="1615" priority="1064" operator="equal">
      <formula>"休"</formula>
    </cfRule>
  </conditionalFormatting>
  <conditionalFormatting sqref="F409:AG412">
    <cfRule type="containsText" dxfId="1614" priority="1059" operator="containsText" text="外">
      <formula>NOT(ISERROR(SEARCH("外",F409)))</formula>
    </cfRule>
  </conditionalFormatting>
  <conditionalFormatting sqref="F409:AG412">
    <cfRule type="containsText" dxfId="1613" priority="1058" operator="containsText" text="－">
      <formula>NOT(ISERROR(SEARCH("－",F409)))</formula>
    </cfRule>
  </conditionalFormatting>
  <conditionalFormatting sqref="F416:AG416">
    <cfRule type="containsText" dxfId="1612" priority="1056" operator="containsText" text="日">
      <formula>NOT(ISERROR(SEARCH("日",F416)))</formula>
    </cfRule>
    <cfRule type="containsText" dxfId="1611" priority="1057" operator="containsText" text="土">
      <formula>NOT(ISERROR(SEARCH("土",F416)))</formula>
    </cfRule>
  </conditionalFormatting>
  <conditionalFormatting sqref="F416:AG416">
    <cfRule type="containsText" dxfId="1610" priority="1049" operator="containsText" text="その他">
      <formula>NOT(ISERROR(SEARCH("その他",F416)))</formula>
    </cfRule>
    <cfRule type="containsText" dxfId="1609" priority="1050" operator="containsText" text="冬休">
      <formula>NOT(ISERROR(SEARCH("冬休",F416)))</formula>
    </cfRule>
    <cfRule type="containsText" dxfId="1608" priority="1051" operator="containsText" text="夏休">
      <formula>NOT(ISERROR(SEARCH("夏休",F416)))</formula>
    </cfRule>
    <cfRule type="containsText" dxfId="1607" priority="1052" operator="containsText" text="製作">
      <formula>NOT(ISERROR(SEARCH("製作",F416)))</formula>
    </cfRule>
    <cfRule type="cellIs" dxfId="1606" priority="1053" operator="equal">
      <formula>"中止,製作"</formula>
    </cfRule>
    <cfRule type="containsText" dxfId="1605" priority="1054" operator="containsText" text="中止,製作,夏休,冬休,その他">
      <formula>NOT(ISERROR(SEARCH("中止,製作,夏休,冬休,その他",F416)))</formula>
    </cfRule>
    <cfRule type="containsText" dxfId="1604" priority="1055" operator="containsText" text="中止">
      <formula>NOT(ISERROR(SEARCH("中止",F416)))</formula>
    </cfRule>
  </conditionalFormatting>
  <conditionalFormatting sqref="F417:AG422">
    <cfRule type="containsText" dxfId="1603" priority="1044" operator="containsText" text="退">
      <formula>NOT(ISERROR(SEARCH("退",F417)))</formula>
    </cfRule>
    <cfRule type="containsText" dxfId="1602" priority="1045" operator="containsText" text="入">
      <formula>NOT(ISERROR(SEARCH("入",F417)))</formula>
    </cfRule>
    <cfRule type="containsText" dxfId="1601" priority="1046" operator="containsText" text="入,退">
      <formula>NOT(ISERROR(SEARCH("入,退",F417)))</formula>
    </cfRule>
    <cfRule type="containsText" dxfId="1600" priority="1047" operator="containsText" text="入,退">
      <formula>NOT(ISERROR(SEARCH("入,退",F417)))</formula>
    </cfRule>
    <cfRule type="cellIs" dxfId="1599" priority="1048" operator="equal">
      <formula>"休"</formula>
    </cfRule>
  </conditionalFormatting>
  <conditionalFormatting sqref="F417:AG422">
    <cfRule type="containsText" dxfId="1598" priority="1043" operator="containsText" text="外">
      <formula>NOT(ISERROR(SEARCH("外",F417)))</formula>
    </cfRule>
  </conditionalFormatting>
  <conditionalFormatting sqref="F423:AG423">
    <cfRule type="containsText" dxfId="1597" priority="1041" operator="containsText" text="日">
      <formula>NOT(ISERROR(SEARCH("日",F423)))</formula>
    </cfRule>
    <cfRule type="containsText" dxfId="1596" priority="1042" operator="containsText" text="土">
      <formula>NOT(ISERROR(SEARCH("土",F423)))</formula>
    </cfRule>
  </conditionalFormatting>
  <conditionalFormatting sqref="F423:AG423">
    <cfRule type="containsText" dxfId="1595" priority="1034" operator="containsText" text="その他">
      <formula>NOT(ISERROR(SEARCH("その他",F423)))</formula>
    </cfRule>
    <cfRule type="containsText" dxfId="1594" priority="1035" operator="containsText" text="冬休">
      <formula>NOT(ISERROR(SEARCH("冬休",F423)))</formula>
    </cfRule>
    <cfRule type="containsText" dxfId="1593" priority="1036" operator="containsText" text="夏休">
      <formula>NOT(ISERROR(SEARCH("夏休",F423)))</formula>
    </cfRule>
    <cfRule type="containsText" dxfId="1592" priority="1037" operator="containsText" text="製作">
      <formula>NOT(ISERROR(SEARCH("製作",F423)))</formula>
    </cfRule>
    <cfRule type="cellIs" dxfId="1591" priority="1038" operator="equal">
      <formula>"中止,製作"</formula>
    </cfRule>
    <cfRule type="containsText" dxfId="1590" priority="1039" operator="containsText" text="中止,製作,夏休,冬休,その他">
      <formula>NOT(ISERROR(SEARCH("中止,製作,夏休,冬休,その他",F423)))</formula>
    </cfRule>
    <cfRule type="containsText" dxfId="1589" priority="1040" operator="containsText" text="中止">
      <formula>NOT(ISERROR(SEARCH("中止",F423)))</formula>
    </cfRule>
  </conditionalFormatting>
  <conditionalFormatting sqref="F428:AG428">
    <cfRule type="containsText" dxfId="1588" priority="1032" operator="containsText" text="日">
      <formula>NOT(ISERROR(SEARCH("日",F428)))</formula>
    </cfRule>
    <cfRule type="containsText" dxfId="1587" priority="1033" operator="containsText" text="土">
      <formula>NOT(ISERROR(SEARCH("土",F428)))</formula>
    </cfRule>
  </conditionalFormatting>
  <conditionalFormatting sqref="F428:AG428">
    <cfRule type="containsText" dxfId="1586" priority="1025" operator="containsText" text="その他">
      <formula>NOT(ISERROR(SEARCH("その他",F428)))</formula>
    </cfRule>
    <cfRule type="containsText" dxfId="1585" priority="1026" operator="containsText" text="冬休">
      <formula>NOT(ISERROR(SEARCH("冬休",F428)))</formula>
    </cfRule>
    <cfRule type="containsText" dxfId="1584" priority="1027" operator="containsText" text="夏休">
      <formula>NOT(ISERROR(SEARCH("夏休",F428)))</formula>
    </cfRule>
    <cfRule type="containsText" dxfId="1583" priority="1028" operator="containsText" text="製作">
      <formula>NOT(ISERROR(SEARCH("製作",F428)))</formula>
    </cfRule>
    <cfRule type="cellIs" dxfId="1582" priority="1029" operator="equal">
      <formula>"中止,製作"</formula>
    </cfRule>
    <cfRule type="containsText" dxfId="1581" priority="1030" operator="containsText" text="中止,製作,夏休,冬休,その他">
      <formula>NOT(ISERROR(SEARCH("中止,製作,夏休,冬休,その他",F428)))</formula>
    </cfRule>
    <cfRule type="containsText" dxfId="1580" priority="1031" operator="containsText" text="中止">
      <formula>NOT(ISERROR(SEARCH("中止",F428)))</formula>
    </cfRule>
  </conditionalFormatting>
  <conditionalFormatting sqref="F417:F422">
    <cfRule type="containsText" dxfId="1579" priority="1024" operator="containsText" text="－">
      <formula>NOT(ISERROR(SEARCH("－",F417)))</formula>
    </cfRule>
  </conditionalFormatting>
  <conditionalFormatting sqref="G417:G422 H419:U421 V421:AG421">
    <cfRule type="containsText" dxfId="1578" priority="1023" operator="containsText" text="－">
      <formula>NOT(ISERROR(SEARCH("－",G417)))</formula>
    </cfRule>
  </conditionalFormatting>
  <conditionalFormatting sqref="G417:AG422">
    <cfRule type="containsText" dxfId="1577" priority="1022" operator="containsText" text="－">
      <formula>NOT(ISERROR(SEARCH("－",G417)))</formula>
    </cfRule>
  </conditionalFormatting>
  <conditionalFormatting sqref="F424:AG427">
    <cfRule type="containsText" dxfId="1576" priority="1017" operator="containsText" text="退">
      <formula>NOT(ISERROR(SEARCH("退",F424)))</formula>
    </cfRule>
    <cfRule type="containsText" dxfId="1575" priority="1018" operator="containsText" text="入">
      <formula>NOT(ISERROR(SEARCH("入",F424)))</formula>
    </cfRule>
    <cfRule type="containsText" dxfId="1574" priority="1019" operator="containsText" text="入,退">
      <formula>NOT(ISERROR(SEARCH("入,退",F424)))</formula>
    </cfRule>
    <cfRule type="containsText" dxfId="1573" priority="1020" operator="containsText" text="入,退">
      <formula>NOT(ISERROR(SEARCH("入,退",F424)))</formula>
    </cfRule>
    <cfRule type="cellIs" dxfId="1572" priority="1021" operator="equal">
      <formula>"休"</formula>
    </cfRule>
  </conditionalFormatting>
  <conditionalFormatting sqref="F424:AG427">
    <cfRule type="containsText" dxfId="1571" priority="1016" operator="containsText" text="外">
      <formula>NOT(ISERROR(SEARCH("外",F424)))</formula>
    </cfRule>
  </conditionalFormatting>
  <conditionalFormatting sqref="F424:AG427">
    <cfRule type="containsText" dxfId="1570" priority="1015" operator="containsText" text="－">
      <formula>NOT(ISERROR(SEARCH("－",F424)))</formula>
    </cfRule>
  </conditionalFormatting>
  <conditionalFormatting sqref="F429:AG432">
    <cfRule type="containsText" dxfId="1569" priority="1010" operator="containsText" text="退">
      <formula>NOT(ISERROR(SEARCH("退",F429)))</formula>
    </cfRule>
    <cfRule type="containsText" dxfId="1568" priority="1011" operator="containsText" text="入">
      <formula>NOT(ISERROR(SEARCH("入",F429)))</formula>
    </cfRule>
    <cfRule type="containsText" dxfId="1567" priority="1012" operator="containsText" text="入,退">
      <formula>NOT(ISERROR(SEARCH("入,退",F429)))</formula>
    </cfRule>
    <cfRule type="containsText" dxfId="1566" priority="1013" operator="containsText" text="入,退">
      <formula>NOT(ISERROR(SEARCH("入,退",F429)))</formula>
    </cfRule>
    <cfRule type="cellIs" dxfId="1565" priority="1014" operator="equal">
      <formula>"休"</formula>
    </cfRule>
  </conditionalFormatting>
  <conditionalFormatting sqref="F429:AG432">
    <cfRule type="containsText" dxfId="1564" priority="1009" operator="containsText" text="外">
      <formula>NOT(ISERROR(SEARCH("外",F429)))</formula>
    </cfRule>
  </conditionalFormatting>
  <conditionalFormatting sqref="F429:AG432">
    <cfRule type="containsText" dxfId="1563" priority="1008" operator="containsText" text="－">
      <formula>NOT(ISERROR(SEARCH("－",F429)))</formula>
    </cfRule>
  </conditionalFormatting>
  <conditionalFormatting sqref="F442:AG442">
    <cfRule type="containsText" dxfId="1562" priority="1006" operator="containsText" text="日">
      <formula>NOT(ISERROR(SEARCH("日",F442)))</formula>
    </cfRule>
    <cfRule type="containsText" dxfId="1561" priority="1007" operator="containsText" text="土">
      <formula>NOT(ISERROR(SEARCH("土",F442)))</formula>
    </cfRule>
  </conditionalFormatting>
  <conditionalFormatting sqref="F442:AG442">
    <cfRule type="containsText" dxfId="1560" priority="999" operator="containsText" text="その他">
      <formula>NOT(ISERROR(SEARCH("その他",F442)))</formula>
    </cfRule>
    <cfRule type="containsText" dxfId="1559" priority="1000" operator="containsText" text="冬休">
      <formula>NOT(ISERROR(SEARCH("冬休",F442)))</formula>
    </cfRule>
    <cfRule type="containsText" dxfId="1558" priority="1001" operator="containsText" text="夏休">
      <formula>NOT(ISERROR(SEARCH("夏休",F442)))</formula>
    </cfRule>
    <cfRule type="containsText" dxfId="1557" priority="1002" operator="containsText" text="製作">
      <formula>NOT(ISERROR(SEARCH("製作",F442)))</formula>
    </cfRule>
    <cfRule type="cellIs" dxfId="1556" priority="1003" operator="equal">
      <formula>"中止,製作"</formula>
    </cfRule>
    <cfRule type="containsText" dxfId="1555" priority="1004" operator="containsText" text="中止,製作,夏休,冬休,その他">
      <formula>NOT(ISERROR(SEARCH("中止,製作,夏休,冬休,その他",F442)))</formula>
    </cfRule>
    <cfRule type="containsText" dxfId="1554" priority="1005" operator="containsText" text="中止">
      <formula>NOT(ISERROR(SEARCH("中止",F442)))</formula>
    </cfRule>
  </conditionalFormatting>
  <conditionalFormatting sqref="F443:AG448">
    <cfRule type="containsText" dxfId="1553" priority="994" operator="containsText" text="退">
      <formula>NOT(ISERROR(SEARCH("退",F443)))</formula>
    </cfRule>
    <cfRule type="containsText" dxfId="1552" priority="995" operator="containsText" text="入">
      <formula>NOT(ISERROR(SEARCH("入",F443)))</formula>
    </cfRule>
    <cfRule type="containsText" dxfId="1551" priority="996" operator="containsText" text="入,退">
      <formula>NOT(ISERROR(SEARCH("入,退",F443)))</formula>
    </cfRule>
    <cfRule type="containsText" dxfId="1550" priority="997" operator="containsText" text="入,退">
      <formula>NOT(ISERROR(SEARCH("入,退",F443)))</formula>
    </cfRule>
    <cfRule type="cellIs" dxfId="1549" priority="998" operator="equal">
      <formula>"休"</formula>
    </cfRule>
  </conditionalFormatting>
  <conditionalFormatting sqref="F443:AG448">
    <cfRule type="containsText" dxfId="1548" priority="993" operator="containsText" text="外">
      <formula>NOT(ISERROR(SEARCH("外",F443)))</formula>
    </cfRule>
  </conditionalFormatting>
  <conditionalFormatting sqref="F449:AG449">
    <cfRule type="containsText" dxfId="1547" priority="991" operator="containsText" text="日">
      <formula>NOT(ISERROR(SEARCH("日",F449)))</formula>
    </cfRule>
    <cfRule type="containsText" dxfId="1546" priority="992" operator="containsText" text="土">
      <formula>NOT(ISERROR(SEARCH("土",F449)))</formula>
    </cfRule>
  </conditionalFormatting>
  <conditionalFormatting sqref="F449:AG449">
    <cfRule type="containsText" dxfId="1545" priority="984" operator="containsText" text="その他">
      <formula>NOT(ISERROR(SEARCH("その他",F449)))</formula>
    </cfRule>
    <cfRule type="containsText" dxfId="1544" priority="985" operator="containsText" text="冬休">
      <formula>NOT(ISERROR(SEARCH("冬休",F449)))</formula>
    </cfRule>
    <cfRule type="containsText" dxfId="1543" priority="986" operator="containsText" text="夏休">
      <formula>NOT(ISERROR(SEARCH("夏休",F449)))</formula>
    </cfRule>
    <cfRule type="containsText" dxfId="1542" priority="987" operator="containsText" text="製作">
      <formula>NOT(ISERROR(SEARCH("製作",F449)))</formula>
    </cfRule>
    <cfRule type="cellIs" dxfId="1541" priority="988" operator="equal">
      <formula>"中止,製作"</formula>
    </cfRule>
    <cfRule type="containsText" dxfId="1540" priority="989" operator="containsText" text="中止,製作,夏休,冬休,その他">
      <formula>NOT(ISERROR(SEARCH("中止,製作,夏休,冬休,その他",F449)))</formula>
    </cfRule>
    <cfRule type="containsText" dxfId="1539" priority="990" operator="containsText" text="中止">
      <formula>NOT(ISERROR(SEARCH("中止",F449)))</formula>
    </cfRule>
  </conditionalFormatting>
  <conditionalFormatting sqref="F454:AG454">
    <cfRule type="containsText" dxfId="1538" priority="982" operator="containsText" text="日">
      <formula>NOT(ISERROR(SEARCH("日",F454)))</formula>
    </cfRule>
    <cfRule type="containsText" dxfId="1537" priority="983" operator="containsText" text="土">
      <formula>NOT(ISERROR(SEARCH("土",F454)))</formula>
    </cfRule>
  </conditionalFormatting>
  <conditionalFormatting sqref="F454:AG454">
    <cfRule type="containsText" dxfId="1536" priority="975" operator="containsText" text="その他">
      <formula>NOT(ISERROR(SEARCH("その他",F454)))</formula>
    </cfRule>
    <cfRule type="containsText" dxfId="1535" priority="976" operator="containsText" text="冬休">
      <formula>NOT(ISERROR(SEARCH("冬休",F454)))</formula>
    </cfRule>
    <cfRule type="containsText" dxfId="1534" priority="977" operator="containsText" text="夏休">
      <formula>NOT(ISERROR(SEARCH("夏休",F454)))</formula>
    </cfRule>
    <cfRule type="containsText" dxfId="1533" priority="978" operator="containsText" text="製作">
      <formula>NOT(ISERROR(SEARCH("製作",F454)))</formula>
    </cfRule>
    <cfRule type="cellIs" dxfId="1532" priority="979" operator="equal">
      <formula>"中止,製作"</formula>
    </cfRule>
    <cfRule type="containsText" dxfId="1531" priority="980" operator="containsText" text="中止,製作,夏休,冬休,その他">
      <formula>NOT(ISERROR(SEARCH("中止,製作,夏休,冬休,その他",F454)))</formula>
    </cfRule>
    <cfRule type="containsText" dxfId="1530" priority="981" operator="containsText" text="中止">
      <formula>NOT(ISERROR(SEARCH("中止",F454)))</formula>
    </cfRule>
  </conditionalFormatting>
  <conditionalFormatting sqref="F443:F448">
    <cfRule type="containsText" dxfId="1529" priority="974" operator="containsText" text="－">
      <formula>NOT(ISERROR(SEARCH("－",F443)))</formula>
    </cfRule>
  </conditionalFormatting>
  <conditionalFormatting sqref="G443:G448 H445:U447 V447:AG447">
    <cfRule type="containsText" dxfId="1528" priority="973" operator="containsText" text="－">
      <formula>NOT(ISERROR(SEARCH("－",G443)))</formula>
    </cfRule>
  </conditionalFormatting>
  <conditionalFormatting sqref="G443:AG448">
    <cfRule type="containsText" dxfId="1527" priority="972" operator="containsText" text="－">
      <formula>NOT(ISERROR(SEARCH("－",G443)))</formula>
    </cfRule>
  </conditionalFormatting>
  <conditionalFormatting sqref="F450:AG453">
    <cfRule type="containsText" dxfId="1526" priority="967" operator="containsText" text="退">
      <formula>NOT(ISERROR(SEARCH("退",F450)))</formula>
    </cfRule>
    <cfRule type="containsText" dxfId="1525" priority="968" operator="containsText" text="入">
      <formula>NOT(ISERROR(SEARCH("入",F450)))</formula>
    </cfRule>
    <cfRule type="containsText" dxfId="1524" priority="969" operator="containsText" text="入,退">
      <formula>NOT(ISERROR(SEARCH("入,退",F450)))</formula>
    </cfRule>
    <cfRule type="containsText" dxfId="1523" priority="970" operator="containsText" text="入,退">
      <formula>NOT(ISERROR(SEARCH("入,退",F450)))</formula>
    </cfRule>
    <cfRule type="cellIs" dxfId="1522" priority="971" operator="equal">
      <formula>"休"</formula>
    </cfRule>
  </conditionalFormatting>
  <conditionalFormatting sqref="F450:AG453">
    <cfRule type="containsText" dxfId="1521" priority="966" operator="containsText" text="外">
      <formula>NOT(ISERROR(SEARCH("外",F450)))</formula>
    </cfRule>
  </conditionalFormatting>
  <conditionalFormatting sqref="F450:AG453">
    <cfRule type="containsText" dxfId="1520" priority="965" operator="containsText" text="－">
      <formula>NOT(ISERROR(SEARCH("－",F450)))</formula>
    </cfRule>
  </conditionalFormatting>
  <conditionalFormatting sqref="F455:AG458">
    <cfRule type="containsText" dxfId="1519" priority="960" operator="containsText" text="退">
      <formula>NOT(ISERROR(SEARCH("退",F455)))</formula>
    </cfRule>
    <cfRule type="containsText" dxfId="1518" priority="961" operator="containsText" text="入">
      <formula>NOT(ISERROR(SEARCH("入",F455)))</formula>
    </cfRule>
    <cfRule type="containsText" dxfId="1517" priority="962" operator="containsText" text="入,退">
      <formula>NOT(ISERROR(SEARCH("入,退",F455)))</formula>
    </cfRule>
    <cfRule type="containsText" dxfId="1516" priority="963" operator="containsText" text="入,退">
      <formula>NOT(ISERROR(SEARCH("入,退",F455)))</formula>
    </cfRule>
    <cfRule type="cellIs" dxfId="1515" priority="964" operator="equal">
      <formula>"休"</formula>
    </cfRule>
  </conditionalFormatting>
  <conditionalFormatting sqref="F455:AG458">
    <cfRule type="containsText" dxfId="1514" priority="959" operator="containsText" text="外">
      <formula>NOT(ISERROR(SEARCH("外",F455)))</formula>
    </cfRule>
  </conditionalFormatting>
  <conditionalFormatting sqref="F455:AG458">
    <cfRule type="containsText" dxfId="1513" priority="958" operator="containsText" text="－">
      <formula>NOT(ISERROR(SEARCH("－",F455)))</formula>
    </cfRule>
  </conditionalFormatting>
  <conditionalFormatting sqref="F462:AG462">
    <cfRule type="containsText" dxfId="1512" priority="956" operator="containsText" text="日">
      <formula>NOT(ISERROR(SEARCH("日",F462)))</formula>
    </cfRule>
    <cfRule type="containsText" dxfId="1511" priority="957" operator="containsText" text="土">
      <formula>NOT(ISERROR(SEARCH("土",F462)))</formula>
    </cfRule>
  </conditionalFormatting>
  <conditionalFormatting sqref="F462:AG462">
    <cfRule type="containsText" dxfId="1510" priority="949" operator="containsText" text="その他">
      <formula>NOT(ISERROR(SEARCH("その他",F462)))</formula>
    </cfRule>
    <cfRule type="containsText" dxfId="1509" priority="950" operator="containsText" text="冬休">
      <formula>NOT(ISERROR(SEARCH("冬休",F462)))</formula>
    </cfRule>
    <cfRule type="containsText" dxfId="1508" priority="951" operator="containsText" text="夏休">
      <formula>NOT(ISERROR(SEARCH("夏休",F462)))</formula>
    </cfRule>
    <cfRule type="containsText" dxfId="1507" priority="952" operator="containsText" text="製作">
      <formula>NOT(ISERROR(SEARCH("製作",F462)))</formula>
    </cfRule>
    <cfRule type="cellIs" dxfId="1506" priority="953" operator="equal">
      <formula>"中止,製作"</formula>
    </cfRule>
    <cfRule type="containsText" dxfId="1505" priority="954" operator="containsText" text="中止,製作,夏休,冬休,その他">
      <formula>NOT(ISERROR(SEARCH("中止,製作,夏休,冬休,その他",F462)))</formula>
    </cfRule>
    <cfRule type="containsText" dxfId="1504" priority="955" operator="containsText" text="中止">
      <formula>NOT(ISERROR(SEARCH("中止",F462)))</formula>
    </cfRule>
  </conditionalFormatting>
  <conditionalFormatting sqref="F463:AG468">
    <cfRule type="containsText" dxfId="1503" priority="944" operator="containsText" text="退">
      <formula>NOT(ISERROR(SEARCH("退",F463)))</formula>
    </cfRule>
    <cfRule type="containsText" dxfId="1502" priority="945" operator="containsText" text="入">
      <formula>NOT(ISERROR(SEARCH("入",F463)))</formula>
    </cfRule>
    <cfRule type="containsText" dxfId="1501" priority="946" operator="containsText" text="入,退">
      <formula>NOT(ISERROR(SEARCH("入,退",F463)))</formula>
    </cfRule>
    <cfRule type="containsText" dxfId="1500" priority="947" operator="containsText" text="入,退">
      <formula>NOT(ISERROR(SEARCH("入,退",F463)))</formula>
    </cfRule>
    <cfRule type="cellIs" dxfId="1499" priority="948" operator="equal">
      <formula>"休"</formula>
    </cfRule>
  </conditionalFormatting>
  <conditionalFormatting sqref="F463:AG468">
    <cfRule type="containsText" dxfId="1498" priority="943" operator="containsText" text="外">
      <formula>NOT(ISERROR(SEARCH("外",F463)))</formula>
    </cfRule>
  </conditionalFormatting>
  <conditionalFormatting sqref="F469:AG469">
    <cfRule type="containsText" dxfId="1497" priority="941" operator="containsText" text="日">
      <formula>NOT(ISERROR(SEARCH("日",F469)))</formula>
    </cfRule>
    <cfRule type="containsText" dxfId="1496" priority="942" operator="containsText" text="土">
      <formula>NOT(ISERROR(SEARCH("土",F469)))</formula>
    </cfRule>
  </conditionalFormatting>
  <conditionalFormatting sqref="F469:AG469">
    <cfRule type="containsText" dxfId="1495" priority="934" operator="containsText" text="その他">
      <formula>NOT(ISERROR(SEARCH("その他",F469)))</formula>
    </cfRule>
    <cfRule type="containsText" dxfId="1494" priority="935" operator="containsText" text="冬休">
      <formula>NOT(ISERROR(SEARCH("冬休",F469)))</formula>
    </cfRule>
    <cfRule type="containsText" dxfId="1493" priority="936" operator="containsText" text="夏休">
      <formula>NOT(ISERROR(SEARCH("夏休",F469)))</formula>
    </cfRule>
    <cfRule type="containsText" dxfId="1492" priority="937" operator="containsText" text="製作">
      <formula>NOT(ISERROR(SEARCH("製作",F469)))</formula>
    </cfRule>
    <cfRule type="cellIs" dxfId="1491" priority="938" operator="equal">
      <formula>"中止,製作"</formula>
    </cfRule>
    <cfRule type="containsText" dxfId="1490" priority="939" operator="containsText" text="中止,製作,夏休,冬休,その他">
      <formula>NOT(ISERROR(SEARCH("中止,製作,夏休,冬休,その他",F469)))</formula>
    </cfRule>
    <cfRule type="containsText" dxfId="1489" priority="940" operator="containsText" text="中止">
      <formula>NOT(ISERROR(SEARCH("中止",F469)))</formula>
    </cfRule>
  </conditionalFormatting>
  <conditionalFormatting sqref="F474:AG474">
    <cfRule type="containsText" dxfId="1488" priority="932" operator="containsText" text="日">
      <formula>NOT(ISERROR(SEARCH("日",F474)))</formula>
    </cfRule>
    <cfRule type="containsText" dxfId="1487" priority="933" operator="containsText" text="土">
      <formula>NOT(ISERROR(SEARCH("土",F474)))</formula>
    </cfRule>
  </conditionalFormatting>
  <conditionalFormatting sqref="F474:AG474">
    <cfRule type="containsText" dxfId="1486" priority="925" operator="containsText" text="その他">
      <formula>NOT(ISERROR(SEARCH("その他",F474)))</formula>
    </cfRule>
    <cfRule type="containsText" dxfId="1485" priority="926" operator="containsText" text="冬休">
      <formula>NOT(ISERROR(SEARCH("冬休",F474)))</formula>
    </cfRule>
    <cfRule type="containsText" dxfId="1484" priority="927" operator="containsText" text="夏休">
      <formula>NOT(ISERROR(SEARCH("夏休",F474)))</formula>
    </cfRule>
    <cfRule type="containsText" dxfId="1483" priority="928" operator="containsText" text="製作">
      <formula>NOT(ISERROR(SEARCH("製作",F474)))</formula>
    </cfRule>
    <cfRule type="cellIs" dxfId="1482" priority="929" operator="equal">
      <formula>"中止,製作"</formula>
    </cfRule>
    <cfRule type="containsText" dxfId="1481" priority="930" operator="containsText" text="中止,製作,夏休,冬休,その他">
      <formula>NOT(ISERROR(SEARCH("中止,製作,夏休,冬休,その他",F474)))</formula>
    </cfRule>
    <cfRule type="containsText" dxfId="1480" priority="931" operator="containsText" text="中止">
      <formula>NOT(ISERROR(SEARCH("中止",F474)))</formula>
    </cfRule>
  </conditionalFormatting>
  <conditionalFormatting sqref="F463:F468">
    <cfRule type="containsText" dxfId="1479" priority="924" operator="containsText" text="－">
      <formula>NOT(ISERROR(SEARCH("－",F463)))</formula>
    </cfRule>
  </conditionalFormatting>
  <conditionalFormatting sqref="G463:G468 H465:U467 V467:AG467">
    <cfRule type="containsText" dxfId="1478" priority="923" operator="containsText" text="－">
      <formula>NOT(ISERROR(SEARCH("－",G463)))</formula>
    </cfRule>
  </conditionalFormatting>
  <conditionalFormatting sqref="G463:AG468">
    <cfRule type="containsText" dxfId="1477" priority="922" operator="containsText" text="－">
      <formula>NOT(ISERROR(SEARCH("－",G463)))</formula>
    </cfRule>
  </conditionalFormatting>
  <conditionalFormatting sqref="F470:AG473">
    <cfRule type="containsText" dxfId="1476" priority="917" operator="containsText" text="退">
      <formula>NOT(ISERROR(SEARCH("退",F470)))</formula>
    </cfRule>
    <cfRule type="containsText" dxfId="1475" priority="918" operator="containsText" text="入">
      <formula>NOT(ISERROR(SEARCH("入",F470)))</formula>
    </cfRule>
    <cfRule type="containsText" dxfId="1474" priority="919" operator="containsText" text="入,退">
      <formula>NOT(ISERROR(SEARCH("入,退",F470)))</formula>
    </cfRule>
    <cfRule type="containsText" dxfId="1473" priority="920" operator="containsText" text="入,退">
      <formula>NOT(ISERROR(SEARCH("入,退",F470)))</formula>
    </cfRule>
    <cfRule type="cellIs" dxfId="1472" priority="921" operator="equal">
      <formula>"休"</formula>
    </cfRule>
  </conditionalFormatting>
  <conditionalFormatting sqref="F470:AG473">
    <cfRule type="containsText" dxfId="1471" priority="916" operator="containsText" text="外">
      <formula>NOT(ISERROR(SEARCH("外",F470)))</formula>
    </cfRule>
  </conditionalFormatting>
  <conditionalFormatting sqref="F470:AG473">
    <cfRule type="containsText" dxfId="1470" priority="915" operator="containsText" text="－">
      <formula>NOT(ISERROR(SEARCH("－",F470)))</formula>
    </cfRule>
  </conditionalFormatting>
  <conditionalFormatting sqref="F475:AG478">
    <cfRule type="containsText" dxfId="1469" priority="910" operator="containsText" text="退">
      <formula>NOT(ISERROR(SEARCH("退",F475)))</formula>
    </cfRule>
    <cfRule type="containsText" dxfId="1468" priority="911" operator="containsText" text="入">
      <formula>NOT(ISERROR(SEARCH("入",F475)))</formula>
    </cfRule>
    <cfRule type="containsText" dxfId="1467" priority="912" operator="containsText" text="入,退">
      <formula>NOT(ISERROR(SEARCH("入,退",F475)))</formula>
    </cfRule>
    <cfRule type="containsText" dxfId="1466" priority="913" operator="containsText" text="入,退">
      <formula>NOT(ISERROR(SEARCH("入,退",F475)))</formula>
    </cfRule>
    <cfRule type="cellIs" dxfId="1465" priority="914" operator="equal">
      <formula>"休"</formula>
    </cfRule>
  </conditionalFormatting>
  <conditionalFormatting sqref="F475:AG478">
    <cfRule type="containsText" dxfId="1464" priority="909" operator="containsText" text="外">
      <formula>NOT(ISERROR(SEARCH("外",F475)))</formula>
    </cfRule>
  </conditionalFormatting>
  <conditionalFormatting sqref="F475:AG478">
    <cfRule type="containsText" dxfId="1463" priority="908" operator="containsText" text="－">
      <formula>NOT(ISERROR(SEARCH("－",F475)))</formula>
    </cfRule>
  </conditionalFormatting>
  <conditionalFormatting sqref="F482:AG482">
    <cfRule type="containsText" dxfId="1462" priority="906" operator="containsText" text="日">
      <formula>NOT(ISERROR(SEARCH("日",F482)))</formula>
    </cfRule>
    <cfRule type="containsText" dxfId="1461" priority="907" operator="containsText" text="土">
      <formula>NOT(ISERROR(SEARCH("土",F482)))</formula>
    </cfRule>
  </conditionalFormatting>
  <conditionalFormatting sqref="F482:AG482">
    <cfRule type="containsText" dxfId="1460" priority="899" operator="containsText" text="その他">
      <formula>NOT(ISERROR(SEARCH("その他",F482)))</formula>
    </cfRule>
    <cfRule type="containsText" dxfId="1459" priority="900" operator="containsText" text="冬休">
      <formula>NOT(ISERROR(SEARCH("冬休",F482)))</formula>
    </cfRule>
    <cfRule type="containsText" dxfId="1458" priority="901" operator="containsText" text="夏休">
      <formula>NOT(ISERROR(SEARCH("夏休",F482)))</formula>
    </cfRule>
    <cfRule type="containsText" dxfId="1457" priority="902" operator="containsText" text="製作">
      <formula>NOT(ISERROR(SEARCH("製作",F482)))</formula>
    </cfRule>
    <cfRule type="cellIs" dxfId="1456" priority="903" operator="equal">
      <formula>"中止,製作"</formula>
    </cfRule>
    <cfRule type="containsText" dxfId="1455" priority="904" operator="containsText" text="中止,製作,夏休,冬休,その他">
      <formula>NOT(ISERROR(SEARCH("中止,製作,夏休,冬休,その他",F482)))</formula>
    </cfRule>
    <cfRule type="containsText" dxfId="1454" priority="905" operator="containsText" text="中止">
      <formula>NOT(ISERROR(SEARCH("中止",F482)))</formula>
    </cfRule>
  </conditionalFormatting>
  <conditionalFormatting sqref="F483:AG488">
    <cfRule type="containsText" dxfId="1453" priority="894" operator="containsText" text="退">
      <formula>NOT(ISERROR(SEARCH("退",F483)))</formula>
    </cfRule>
    <cfRule type="containsText" dxfId="1452" priority="895" operator="containsText" text="入">
      <formula>NOT(ISERROR(SEARCH("入",F483)))</formula>
    </cfRule>
    <cfRule type="containsText" dxfId="1451" priority="896" operator="containsText" text="入,退">
      <formula>NOT(ISERROR(SEARCH("入,退",F483)))</formula>
    </cfRule>
    <cfRule type="containsText" dxfId="1450" priority="897" operator="containsText" text="入,退">
      <formula>NOT(ISERROR(SEARCH("入,退",F483)))</formula>
    </cfRule>
    <cfRule type="cellIs" dxfId="1449" priority="898" operator="equal">
      <formula>"休"</formula>
    </cfRule>
  </conditionalFormatting>
  <conditionalFormatting sqref="F483:AG488">
    <cfRule type="containsText" dxfId="1448" priority="893" operator="containsText" text="外">
      <formula>NOT(ISERROR(SEARCH("外",F483)))</formula>
    </cfRule>
  </conditionalFormatting>
  <conditionalFormatting sqref="F489:AG489">
    <cfRule type="containsText" dxfId="1447" priority="891" operator="containsText" text="日">
      <formula>NOT(ISERROR(SEARCH("日",F489)))</formula>
    </cfRule>
    <cfRule type="containsText" dxfId="1446" priority="892" operator="containsText" text="土">
      <formula>NOT(ISERROR(SEARCH("土",F489)))</formula>
    </cfRule>
  </conditionalFormatting>
  <conditionalFormatting sqref="F489:AG489">
    <cfRule type="containsText" dxfId="1445" priority="884" operator="containsText" text="その他">
      <formula>NOT(ISERROR(SEARCH("その他",F489)))</formula>
    </cfRule>
    <cfRule type="containsText" dxfId="1444" priority="885" operator="containsText" text="冬休">
      <formula>NOT(ISERROR(SEARCH("冬休",F489)))</formula>
    </cfRule>
    <cfRule type="containsText" dxfId="1443" priority="886" operator="containsText" text="夏休">
      <formula>NOT(ISERROR(SEARCH("夏休",F489)))</formula>
    </cfRule>
    <cfRule type="containsText" dxfId="1442" priority="887" operator="containsText" text="製作">
      <formula>NOT(ISERROR(SEARCH("製作",F489)))</formula>
    </cfRule>
    <cfRule type="cellIs" dxfId="1441" priority="888" operator="equal">
      <formula>"中止,製作"</formula>
    </cfRule>
    <cfRule type="containsText" dxfId="1440" priority="889" operator="containsText" text="中止,製作,夏休,冬休,その他">
      <formula>NOT(ISERROR(SEARCH("中止,製作,夏休,冬休,その他",F489)))</formula>
    </cfRule>
    <cfRule type="containsText" dxfId="1439" priority="890" operator="containsText" text="中止">
      <formula>NOT(ISERROR(SEARCH("中止",F489)))</formula>
    </cfRule>
  </conditionalFormatting>
  <conditionalFormatting sqref="F494:AG494">
    <cfRule type="containsText" dxfId="1438" priority="882" operator="containsText" text="日">
      <formula>NOT(ISERROR(SEARCH("日",F494)))</formula>
    </cfRule>
    <cfRule type="containsText" dxfId="1437" priority="883" operator="containsText" text="土">
      <formula>NOT(ISERROR(SEARCH("土",F494)))</formula>
    </cfRule>
  </conditionalFormatting>
  <conditionalFormatting sqref="F494:AG494">
    <cfRule type="containsText" dxfId="1436" priority="875" operator="containsText" text="その他">
      <formula>NOT(ISERROR(SEARCH("その他",F494)))</formula>
    </cfRule>
    <cfRule type="containsText" dxfId="1435" priority="876" operator="containsText" text="冬休">
      <formula>NOT(ISERROR(SEARCH("冬休",F494)))</formula>
    </cfRule>
    <cfRule type="containsText" dxfId="1434" priority="877" operator="containsText" text="夏休">
      <formula>NOT(ISERROR(SEARCH("夏休",F494)))</formula>
    </cfRule>
    <cfRule type="containsText" dxfId="1433" priority="878" operator="containsText" text="製作">
      <formula>NOT(ISERROR(SEARCH("製作",F494)))</formula>
    </cfRule>
    <cfRule type="cellIs" dxfId="1432" priority="879" operator="equal">
      <formula>"中止,製作"</formula>
    </cfRule>
    <cfRule type="containsText" dxfId="1431" priority="880" operator="containsText" text="中止,製作,夏休,冬休,その他">
      <formula>NOT(ISERROR(SEARCH("中止,製作,夏休,冬休,その他",F494)))</formula>
    </cfRule>
    <cfRule type="containsText" dxfId="1430" priority="881" operator="containsText" text="中止">
      <formula>NOT(ISERROR(SEARCH("中止",F494)))</formula>
    </cfRule>
  </conditionalFormatting>
  <conditionalFormatting sqref="F483:F488">
    <cfRule type="containsText" dxfId="1429" priority="874" operator="containsText" text="－">
      <formula>NOT(ISERROR(SEARCH("－",F483)))</formula>
    </cfRule>
  </conditionalFormatting>
  <conditionalFormatting sqref="G483:G488 H485:U487 V487:AG487">
    <cfRule type="containsText" dxfId="1428" priority="873" operator="containsText" text="－">
      <formula>NOT(ISERROR(SEARCH("－",G483)))</formula>
    </cfRule>
  </conditionalFormatting>
  <conditionalFormatting sqref="G483:AG488">
    <cfRule type="containsText" dxfId="1427" priority="872" operator="containsText" text="－">
      <formula>NOT(ISERROR(SEARCH("－",G483)))</formula>
    </cfRule>
  </conditionalFormatting>
  <conditionalFormatting sqref="F490:AG493">
    <cfRule type="containsText" dxfId="1426" priority="867" operator="containsText" text="退">
      <formula>NOT(ISERROR(SEARCH("退",F490)))</formula>
    </cfRule>
    <cfRule type="containsText" dxfId="1425" priority="868" operator="containsText" text="入">
      <formula>NOT(ISERROR(SEARCH("入",F490)))</formula>
    </cfRule>
    <cfRule type="containsText" dxfId="1424" priority="869" operator="containsText" text="入,退">
      <formula>NOT(ISERROR(SEARCH("入,退",F490)))</formula>
    </cfRule>
    <cfRule type="containsText" dxfId="1423" priority="870" operator="containsText" text="入,退">
      <formula>NOT(ISERROR(SEARCH("入,退",F490)))</formula>
    </cfRule>
    <cfRule type="cellIs" dxfId="1422" priority="871" operator="equal">
      <formula>"休"</formula>
    </cfRule>
  </conditionalFormatting>
  <conditionalFormatting sqref="F490:AG493">
    <cfRule type="containsText" dxfId="1421" priority="866" operator="containsText" text="外">
      <formula>NOT(ISERROR(SEARCH("外",F490)))</formula>
    </cfRule>
  </conditionalFormatting>
  <conditionalFormatting sqref="F490:AG493">
    <cfRule type="containsText" dxfId="1420" priority="865" operator="containsText" text="－">
      <formula>NOT(ISERROR(SEARCH("－",F490)))</formula>
    </cfRule>
  </conditionalFormatting>
  <conditionalFormatting sqref="F495:AG498">
    <cfRule type="containsText" dxfId="1419" priority="860" operator="containsText" text="退">
      <formula>NOT(ISERROR(SEARCH("退",F495)))</formula>
    </cfRule>
    <cfRule type="containsText" dxfId="1418" priority="861" operator="containsText" text="入">
      <formula>NOT(ISERROR(SEARCH("入",F495)))</formula>
    </cfRule>
    <cfRule type="containsText" dxfId="1417" priority="862" operator="containsText" text="入,退">
      <formula>NOT(ISERROR(SEARCH("入,退",F495)))</formula>
    </cfRule>
    <cfRule type="containsText" dxfId="1416" priority="863" operator="containsText" text="入,退">
      <formula>NOT(ISERROR(SEARCH("入,退",F495)))</formula>
    </cfRule>
    <cfRule type="cellIs" dxfId="1415" priority="864" operator="equal">
      <formula>"休"</formula>
    </cfRule>
  </conditionalFormatting>
  <conditionalFormatting sqref="F495:AG498">
    <cfRule type="containsText" dxfId="1414" priority="859" operator="containsText" text="外">
      <formula>NOT(ISERROR(SEARCH("外",F495)))</formula>
    </cfRule>
  </conditionalFormatting>
  <conditionalFormatting sqref="F495:AG498">
    <cfRule type="containsText" dxfId="1413" priority="858" operator="containsText" text="－">
      <formula>NOT(ISERROR(SEARCH("－",F495)))</formula>
    </cfRule>
  </conditionalFormatting>
  <conditionalFormatting sqref="F502:AG502">
    <cfRule type="containsText" dxfId="1412" priority="856" operator="containsText" text="日">
      <formula>NOT(ISERROR(SEARCH("日",F502)))</formula>
    </cfRule>
    <cfRule type="containsText" dxfId="1411" priority="857" operator="containsText" text="土">
      <formula>NOT(ISERROR(SEARCH("土",F502)))</formula>
    </cfRule>
  </conditionalFormatting>
  <conditionalFormatting sqref="F502:AG502">
    <cfRule type="containsText" dxfId="1410" priority="849" operator="containsText" text="その他">
      <formula>NOT(ISERROR(SEARCH("その他",F502)))</formula>
    </cfRule>
    <cfRule type="containsText" dxfId="1409" priority="850" operator="containsText" text="冬休">
      <formula>NOT(ISERROR(SEARCH("冬休",F502)))</formula>
    </cfRule>
    <cfRule type="containsText" dxfId="1408" priority="851" operator="containsText" text="夏休">
      <formula>NOT(ISERROR(SEARCH("夏休",F502)))</formula>
    </cfRule>
    <cfRule type="containsText" dxfId="1407" priority="852" operator="containsText" text="製作">
      <formula>NOT(ISERROR(SEARCH("製作",F502)))</formula>
    </cfRule>
    <cfRule type="cellIs" dxfId="1406" priority="853" operator="equal">
      <formula>"中止,製作"</formula>
    </cfRule>
    <cfRule type="containsText" dxfId="1405" priority="854" operator="containsText" text="中止,製作,夏休,冬休,その他">
      <formula>NOT(ISERROR(SEARCH("中止,製作,夏休,冬休,その他",F502)))</formula>
    </cfRule>
    <cfRule type="containsText" dxfId="1404" priority="855" operator="containsText" text="中止">
      <formula>NOT(ISERROR(SEARCH("中止",F502)))</formula>
    </cfRule>
  </conditionalFormatting>
  <conditionalFormatting sqref="F503:AG508">
    <cfRule type="containsText" dxfId="1403" priority="844" operator="containsText" text="退">
      <formula>NOT(ISERROR(SEARCH("退",F503)))</formula>
    </cfRule>
    <cfRule type="containsText" dxfId="1402" priority="845" operator="containsText" text="入">
      <formula>NOT(ISERROR(SEARCH("入",F503)))</formula>
    </cfRule>
    <cfRule type="containsText" dxfId="1401" priority="846" operator="containsText" text="入,退">
      <formula>NOT(ISERROR(SEARCH("入,退",F503)))</formula>
    </cfRule>
    <cfRule type="containsText" dxfId="1400" priority="847" operator="containsText" text="入,退">
      <formula>NOT(ISERROR(SEARCH("入,退",F503)))</formula>
    </cfRule>
    <cfRule type="cellIs" dxfId="1399" priority="848" operator="equal">
      <formula>"休"</formula>
    </cfRule>
  </conditionalFormatting>
  <conditionalFormatting sqref="F503:AG508">
    <cfRule type="containsText" dxfId="1398" priority="843" operator="containsText" text="外">
      <formula>NOT(ISERROR(SEARCH("外",F503)))</formula>
    </cfRule>
  </conditionalFormatting>
  <conditionalFormatting sqref="F509:AG509">
    <cfRule type="containsText" dxfId="1397" priority="841" operator="containsText" text="日">
      <formula>NOT(ISERROR(SEARCH("日",F509)))</formula>
    </cfRule>
    <cfRule type="containsText" dxfId="1396" priority="842" operator="containsText" text="土">
      <formula>NOT(ISERROR(SEARCH("土",F509)))</formula>
    </cfRule>
  </conditionalFormatting>
  <conditionalFormatting sqref="F509:AG509">
    <cfRule type="containsText" dxfId="1395" priority="834" operator="containsText" text="その他">
      <formula>NOT(ISERROR(SEARCH("その他",F509)))</formula>
    </cfRule>
    <cfRule type="containsText" dxfId="1394" priority="835" operator="containsText" text="冬休">
      <formula>NOT(ISERROR(SEARCH("冬休",F509)))</formula>
    </cfRule>
    <cfRule type="containsText" dxfId="1393" priority="836" operator="containsText" text="夏休">
      <formula>NOT(ISERROR(SEARCH("夏休",F509)))</formula>
    </cfRule>
    <cfRule type="containsText" dxfId="1392" priority="837" operator="containsText" text="製作">
      <formula>NOT(ISERROR(SEARCH("製作",F509)))</formula>
    </cfRule>
    <cfRule type="cellIs" dxfId="1391" priority="838" operator="equal">
      <formula>"中止,製作"</formula>
    </cfRule>
    <cfRule type="containsText" dxfId="1390" priority="839" operator="containsText" text="中止,製作,夏休,冬休,その他">
      <formula>NOT(ISERROR(SEARCH("中止,製作,夏休,冬休,その他",F509)))</formula>
    </cfRule>
    <cfRule type="containsText" dxfId="1389" priority="840" operator="containsText" text="中止">
      <formula>NOT(ISERROR(SEARCH("中止",F509)))</formula>
    </cfRule>
  </conditionalFormatting>
  <conditionalFormatting sqref="F514:AG514">
    <cfRule type="containsText" dxfId="1388" priority="832" operator="containsText" text="日">
      <formula>NOT(ISERROR(SEARCH("日",F514)))</formula>
    </cfRule>
    <cfRule type="containsText" dxfId="1387" priority="833" operator="containsText" text="土">
      <formula>NOT(ISERROR(SEARCH("土",F514)))</formula>
    </cfRule>
  </conditionalFormatting>
  <conditionalFormatting sqref="F514:AG514">
    <cfRule type="containsText" dxfId="1386" priority="825" operator="containsText" text="その他">
      <formula>NOT(ISERROR(SEARCH("その他",F514)))</formula>
    </cfRule>
    <cfRule type="containsText" dxfId="1385" priority="826" operator="containsText" text="冬休">
      <formula>NOT(ISERROR(SEARCH("冬休",F514)))</formula>
    </cfRule>
    <cfRule type="containsText" dxfId="1384" priority="827" operator="containsText" text="夏休">
      <formula>NOT(ISERROR(SEARCH("夏休",F514)))</formula>
    </cfRule>
    <cfRule type="containsText" dxfId="1383" priority="828" operator="containsText" text="製作">
      <formula>NOT(ISERROR(SEARCH("製作",F514)))</formula>
    </cfRule>
    <cfRule type="cellIs" dxfId="1382" priority="829" operator="equal">
      <formula>"中止,製作"</formula>
    </cfRule>
    <cfRule type="containsText" dxfId="1381" priority="830" operator="containsText" text="中止,製作,夏休,冬休,その他">
      <formula>NOT(ISERROR(SEARCH("中止,製作,夏休,冬休,その他",F514)))</formula>
    </cfRule>
    <cfRule type="containsText" dxfId="1380" priority="831" operator="containsText" text="中止">
      <formula>NOT(ISERROR(SEARCH("中止",F514)))</formula>
    </cfRule>
  </conditionalFormatting>
  <conditionalFormatting sqref="F503:F508">
    <cfRule type="containsText" dxfId="1379" priority="824" operator="containsText" text="－">
      <formula>NOT(ISERROR(SEARCH("－",F503)))</formula>
    </cfRule>
  </conditionalFormatting>
  <conditionalFormatting sqref="G503:G508 H505:U507 V507:AG507">
    <cfRule type="containsText" dxfId="1378" priority="823" operator="containsText" text="－">
      <formula>NOT(ISERROR(SEARCH("－",G503)))</formula>
    </cfRule>
  </conditionalFormatting>
  <conditionalFormatting sqref="G503:AG508">
    <cfRule type="containsText" dxfId="1377" priority="822" operator="containsText" text="－">
      <formula>NOT(ISERROR(SEARCH("－",G503)))</formula>
    </cfRule>
  </conditionalFormatting>
  <conditionalFormatting sqref="F510:AG513">
    <cfRule type="containsText" dxfId="1376" priority="817" operator="containsText" text="退">
      <formula>NOT(ISERROR(SEARCH("退",F510)))</formula>
    </cfRule>
    <cfRule type="containsText" dxfId="1375" priority="818" operator="containsText" text="入">
      <formula>NOT(ISERROR(SEARCH("入",F510)))</formula>
    </cfRule>
    <cfRule type="containsText" dxfId="1374" priority="819" operator="containsText" text="入,退">
      <formula>NOT(ISERROR(SEARCH("入,退",F510)))</formula>
    </cfRule>
    <cfRule type="containsText" dxfId="1373" priority="820" operator="containsText" text="入,退">
      <formula>NOT(ISERROR(SEARCH("入,退",F510)))</formula>
    </cfRule>
    <cfRule type="cellIs" dxfId="1372" priority="821" operator="equal">
      <formula>"休"</formula>
    </cfRule>
  </conditionalFormatting>
  <conditionalFormatting sqref="F510:AG513">
    <cfRule type="containsText" dxfId="1371" priority="816" operator="containsText" text="外">
      <formula>NOT(ISERROR(SEARCH("外",F510)))</formula>
    </cfRule>
  </conditionalFormatting>
  <conditionalFormatting sqref="F510:AG513">
    <cfRule type="containsText" dxfId="1370" priority="815" operator="containsText" text="－">
      <formula>NOT(ISERROR(SEARCH("－",F510)))</formula>
    </cfRule>
  </conditionalFormatting>
  <conditionalFormatting sqref="F515:AG518">
    <cfRule type="containsText" dxfId="1369" priority="810" operator="containsText" text="退">
      <formula>NOT(ISERROR(SEARCH("退",F515)))</formula>
    </cfRule>
    <cfRule type="containsText" dxfId="1368" priority="811" operator="containsText" text="入">
      <formula>NOT(ISERROR(SEARCH("入",F515)))</formula>
    </cfRule>
    <cfRule type="containsText" dxfId="1367" priority="812" operator="containsText" text="入,退">
      <formula>NOT(ISERROR(SEARCH("入,退",F515)))</formula>
    </cfRule>
    <cfRule type="containsText" dxfId="1366" priority="813" operator="containsText" text="入,退">
      <formula>NOT(ISERROR(SEARCH("入,退",F515)))</formula>
    </cfRule>
    <cfRule type="cellIs" dxfId="1365" priority="814" operator="equal">
      <formula>"休"</formula>
    </cfRule>
  </conditionalFormatting>
  <conditionalFormatting sqref="F515:AG518">
    <cfRule type="containsText" dxfId="1364" priority="809" operator="containsText" text="外">
      <formula>NOT(ISERROR(SEARCH("外",F515)))</formula>
    </cfRule>
  </conditionalFormatting>
  <conditionalFormatting sqref="F515:AG518">
    <cfRule type="containsText" dxfId="1363" priority="808" operator="containsText" text="－">
      <formula>NOT(ISERROR(SEARCH("－",F515)))</formula>
    </cfRule>
  </conditionalFormatting>
  <conditionalFormatting sqref="F528:AG528">
    <cfRule type="containsText" dxfId="1362" priority="806" operator="containsText" text="日">
      <formula>NOT(ISERROR(SEARCH("日",F528)))</formula>
    </cfRule>
    <cfRule type="containsText" dxfId="1361" priority="807" operator="containsText" text="土">
      <formula>NOT(ISERROR(SEARCH("土",F528)))</formula>
    </cfRule>
  </conditionalFormatting>
  <conditionalFormatting sqref="F528:AG528">
    <cfRule type="containsText" dxfId="1360" priority="799" operator="containsText" text="その他">
      <formula>NOT(ISERROR(SEARCH("その他",F528)))</formula>
    </cfRule>
    <cfRule type="containsText" dxfId="1359" priority="800" operator="containsText" text="冬休">
      <formula>NOT(ISERROR(SEARCH("冬休",F528)))</formula>
    </cfRule>
    <cfRule type="containsText" dxfId="1358" priority="801" operator="containsText" text="夏休">
      <formula>NOT(ISERROR(SEARCH("夏休",F528)))</formula>
    </cfRule>
    <cfRule type="containsText" dxfId="1357" priority="802" operator="containsText" text="製作">
      <formula>NOT(ISERROR(SEARCH("製作",F528)))</formula>
    </cfRule>
    <cfRule type="cellIs" dxfId="1356" priority="803" operator="equal">
      <formula>"中止,製作"</formula>
    </cfRule>
    <cfRule type="containsText" dxfId="1355" priority="804" operator="containsText" text="中止,製作,夏休,冬休,その他">
      <formula>NOT(ISERROR(SEARCH("中止,製作,夏休,冬休,その他",F528)))</formula>
    </cfRule>
    <cfRule type="containsText" dxfId="1354" priority="805" operator="containsText" text="中止">
      <formula>NOT(ISERROR(SEARCH("中止",F528)))</formula>
    </cfRule>
  </conditionalFormatting>
  <conditionalFormatting sqref="F529:AG534">
    <cfRule type="containsText" dxfId="1353" priority="794" operator="containsText" text="退">
      <formula>NOT(ISERROR(SEARCH("退",F529)))</formula>
    </cfRule>
    <cfRule type="containsText" dxfId="1352" priority="795" operator="containsText" text="入">
      <formula>NOT(ISERROR(SEARCH("入",F529)))</formula>
    </cfRule>
    <cfRule type="containsText" dxfId="1351" priority="796" operator="containsText" text="入,退">
      <formula>NOT(ISERROR(SEARCH("入,退",F529)))</formula>
    </cfRule>
    <cfRule type="containsText" dxfId="1350" priority="797" operator="containsText" text="入,退">
      <formula>NOT(ISERROR(SEARCH("入,退",F529)))</formula>
    </cfRule>
    <cfRule type="cellIs" dxfId="1349" priority="798" operator="equal">
      <formula>"休"</formula>
    </cfRule>
  </conditionalFormatting>
  <conditionalFormatting sqref="F529:AG534">
    <cfRule type="containsText" dxfId="1348" priority="793" operator="containsText" text="外">
      <formula>NOT(ISERROR(SEARCH("外",F529)))</formula>
    </cfRule>
  </conditionalFormatting>
  <conditionalFormatting sqref="F535:AG535">
    <cfRule type="containsText" dxfId="1347" priority="791" operator="containsText" text="日">
      <formula>NOT(ISERROR(SEARCH("日",F535)))</formula>
    </cfRule>
    <cfRule type="containsText" dxfId="1346" priority="792" operator="containsText" text="土">
      <formula>NOT(ISERROR(SEARCH("土",F535)))</formula>
    </cfRule>
  </conditionalFormatting>
  <conditionalFormatting sqref="F535:AG535">
    <cfRule type="containsText" dxfId="1345" priority="784" operator="containsText" text="その他">
      <formula>NOT(ISERROR(SEARCH("その他",F535)))</formula>
    </cfRule>
    <cfRule type="containsText" dxfId="1344" priority="785" operator="containsText" text="冬休">
      <formula>NOT(ISERROR(SEARCH("冬休",F535)))</formula>
    </cfRule>
    <cfRule type="containsText" dxfId="1343" priority="786" operator="containsText" text="夏休">
      <formula>NOT(ISERROR(SEARCH("夏休",F535)))</formula>
    </cfRule>
    <cfRule type="containsText" dxfId="1342" priority="787" operator="containsText" text="製作">
      <formula>NOT(ISERROR(SEARCH("製作",F535)))</formula>
    </cfRule>
    <cfRule type="cellIs" dxfId="1341" priority="788" operator="equal">
      <formula>"中止,製作"</formula>
    </cfRule>
    <cfRule type="containsText" dxfId="1340" priority="789" operator="containsText" text="中止,製作,夏休,冬休,その他">
      <formula>NOT(ISERROR(SEARCH("中止,製作,夏休,冬休,その他",F535)))</formula>
    </cfRule>
    <cfRule type="containsText" dxfId="1339" priority="790" operator="containsText" text="中止">
      <formula>NOT(ISERROR(SEARCH("中止",F535)))</formula>
    </cfRule>
  </conditionalFormatting>
  <conditionalFormatting sqref="F540:AG540">
    <cfRule type="containsText" dxfId="1338" priority="782" operator="containsText" text="日">
      <formula>NOT(ISERROR(SEARCH("日",F540)))</formula>
    </cfRule>
    <cfRule type="containsText" dxfId="1337" priority="783" operator="containsText" text="土">
      <formula>NOT(ISERROR(SEARCH("土",F540)))</formula>
    </cfRule>
  </conditionalFormatting>
  <conditionalFormatting sqref="F540:AG540">
    <cfRule type="containsText" dxfId="1336" priority="775" operator="containsText" text="その他">
      <formula>NOT(ISERROR(SEARCH("その他",F540)))</formula>
    </cfRule>
    <cfRule type="containsText" dxfId="1335" priority="776" operator="containsText" text="冬休">
      <formula>NOT(ISERROR(SEARCH("冬休",F540)))</formula>
    </cfRule>
    <cfRule type="containsText" dxfId="1334" priority="777" operator="containsText" text="夏休">
      <formula>NOT(ISERROR(SEARCH("夏休",F540)))</formula>
    </cfRule>
    <cfRule type="containsText" dxfId="1333" priority="778" operator="containsText" text="製作">
      <formula>NOT(ISERROR(SEARCH("製作",F540)))</formula>
    </cfRule>
    <cfRule type="cellIs" dxfId="1332" priority="779" operator="equal">
      <formula>"中止,製作"</formula>
    </cfRule>
    <cfRule type="containsText" dxfId="1331" priority="780" operator="containsText" text="中止,製作,夏休,冬休,その他">
      <formula>NOT(ISERROR(SEARCH("中止,製作,夏休,冬休,その他",F540)))</formula>
    </cfRule>
    <cfRule type="containsText" dxfId="1330" priority="781" operator="containsText" text="中止">
      <formula>NOT(ISERROR(SEARCH("中止",F540)))</formula>
    </cfRule>
  </conditionalFormatting>
  <conditionalFormatting sqref="F529:F534">
    <cfRule type="containsText" dxfId="1329" priority="774" operator="containsText" text="－">
      <formula>NOT(ISERROR(SEARCH("－",F529)))</formula>
    </cfRule>
  </conditionalFormatting>
  <conditionalFormatting sqref="G529:G534 H531:U533 V533:AG533">
    <cfRule type="containsText" dxfId="1328" priority="773" operator="containsText" text="－">
      <formula>NOT(ISERROR(SEARCH("－",G529)))</formula>
    </cfRule>
  </conditionalFormatting>
  <conditionalFormatting sqref="G529:AG534">
    <cfRule type="containsText" dxfId="1327" priority="772" operator="containsText" text="－">
      <formula>NOT(ISERROR(SEARCH("－",G529)))</formula>
    </cfRule>
  </conditionalFormatting>
  <conditionalFormatting sqref="F536:AG539">
    <cfRule type="containsText" dxfId="1326" priority="767" operator="containsText" text="退">
      <formula>NOT(ISERROR(SEARCH("退",F536)))</formula>
    </cfRule>
    <cfRule type="containsText" dxfId="1325" priority="768" operator="containsText" text="入">
      <formula>NOT(ISERROR(SEARCH("入",F536)))</formula>
    </cfRule>
    <cfRule type="containsText" dxfId="1324" priority="769" operator="containsText" text="入,退">
      <formula>NOT(ISERROR(SEARCH("入,退",F536)))</formula>
    </cfRule>
    <cfRule type="containsText" dxfId="1323" priority="770" operator="containsText" text="入,退">
      <formula>NOT(ISERROR(SEARCH("入,退",F536)))</formula>
    </cfRule>
    <cfRule type="cellIs" dxfId="1322" priority="771" operator="equal">
      <formula>"休"</formula>
    </cfRule>
  </conditionalFormatting>
  <conditionalFormatting sqref="F536:AG539">
    <cfRule type="containsText" dxfId="1321" priority="766" operator="containsText" text="外">
      <formula>NOT(ISERROR(SEARCH("外",F536)))</formula>
    </cfRule>
  </conditionalFormatting>
  <conditionalFormatting sqref="F536:AG539">
    <cfRule type="containsText" dxfId="1320" priority="765" operator="containsText" text="－">
      <formula>NOT(ISERROR(SEARCH("－",F536)))</formula>
    </cfRule>
  </conditionalFormatting>
  <conditionalFormatting sqref="F541:AG544">
    <cfRule type="containsText" dxfId="1319" priority="760" operator="containsText" text="退">
      <formula>NOT(ISERROR(SEARCH("退",F541)))</formula>
    </cfRule>
    <cfRule type="containsText" dxfId="1318" priority="761" operator="containsText" text="入">
      <formula>NOT(ISERROR(SEARCH("入",F541)))</formula>
    </cfRule>
    <cfRule type="containsText" dxfId="1317" priority="762" operator="containsText" text="入,退">
      <formula>NOT(ISERROR(SEARCH("入,退",F541)))</formula>
    </cfRule>
    <cfRule type="containsText" dxfId="1316" priority="763" operator="containsText" text="入,退">
      <formula>NOT(ISERROR(SEARCH("入,退",F541)))</formula>
    </cfRule>
    <cfRule type="cellIs" dxfId="1315" priority="764" operator="equal">
      <formula>"休"</formula>
    </cfRule>
  </conditionalFormatting>
  <conditionalFormatting sqref="F541:AG544">
    <cfRule type="containsText" dxfId="1314" priority="759" operator="containsText" text="外">
      <formula>NOT(ISERROR(SEARCH("外",F541)))</formula>
    </cfRule>
  </conditionalFormatting>
  <conditionalFormatting sqref="F541:AG544">
    <cfRule type="containsText" dxfId="1313" priority="758" operator="containsText" text="－">
      <formula>NOT(ISERROR(SEARCH("－",F541)))</formula>
    </cfRule>
  </conditionalFormatting>
  <conditionalFormatting sqref="F548:AG548">
    <cfRule type="containsText" dxfId="1312" priority="756" operator="containsText" text="日">
      <formula>NOT(ISERROR(SEARCH("日",F548)))</formula>
    </cfRule>
    <cfRule type="containsText" dxfId="1311" priority="757" operator="containsText" text="土">
      <formula>NOT(ISERROR(SEARCH("土",F548)))</formula>
    </cfRule>
  </conditionalFormatting>
  <conditionalFormatting sqref="F548:AG548">
    <cfRule type="containsText" dxfId="1310" priority="749" operator="containsText" text="その他">
      <formula>NOT(ISERROR(SEARCH("その他",F548)))</formula>
    </cfRule>
    <cfRule type="containsText" dxfId="1309" priority="750" operator="containsText" text="冬休">
      <formula>NOT(ISERROR(SEARCH("冬休",F548)))</formula>
    </cfRule>
    <cfRule type="containsText" dxfId="1308" priority="751" operator="containsText" text="夏休">
      <formula>NOT(ISERROR(SEARCH("夏休",F548)))</formula>
    </cfRule>
    <cfRule type="containsText" dxfId="1307" priority="752" operator="containsText" text="製作">
      <formula>NOT(ISERROR(SEARCH("製作",F548)))</formula>
    </cfRule>
    <cfRule type="cellIs" dxfId="1306" priority="753" operator="equal">
      <formula>"中止,製作"</formula>
    </cfRule>
    <cfRule type="containsText" dxfId="1305" priority="754" operator="containsText" text="中止,製作,夏休,冬休,その他">
      <formula>NOT(ISERROR(SEARCH("中止,製作,夏休,冬休,その他",F548)))</formula>
    </cfRule>
    <cfRule type="containsText" dxfId="1304" priority="755" operator="containsText" text="中止">
      <formula>NOT(ISERROR(SEARCH("中止",F548)))</formula>
    </cfRule>
  </conditionalFormatting>
  <conditionalFormatting sqref="F549:AG554">
    <cfRule type="containsText" dxfId="1303" priority="744" operator="containsText" text="退">
      <formula>NOT(ISERROR(SEARCH("退",F549)))</formula>
    </cfRule>
    <cfRule type="containsText" dxfId="1302" priority="745" operator="containsText" text="入">
      <formula>NOT(ISERROR(SEARCH("入",F549)))</formula>
    </cfRule>
    <cfRule type="containsText" dxfId="1301" priority="746" operator="containsText" text="入,退">
      <formula>NOT(ISERROR(SEARCH("入,退",F549)))</formula>
    </cfRule>
    <cfRule type="containsText" dxfId="1300" priority="747" operator="containsText" text="入,退">
      <formula>NOT(ISERROR(SEARCH("入,退",F549)))</formula>
    </cfRule>
    <cfRule type="cellIs" dxfId="1299" priority="748" operator="equal">
      <formula>"休"</formula>
    </cfRule>
  </conditionalFormatting>
  <conditionalFormatting sqref="F549:AG554">
    <cfRule type="containsText" dxfId="1298" priority="743" operator="containsText" text="外">
      <formula>NOT(ISERROR(SEARCH("外",F549)))</formula>
    </cfRule>
  </conditionalFormatting>
  <conditionalFormatting sqref="F555:AG555">
    <cfRule type="containsText" dxfId="1297" priority="741" operator="containsText" text="日">
      <formula>NOT(ISERROR(SEARCH("日",F555)))</formula>
    </cfRule>
    <cfRule type="containsText" dxfId="1296" priority="742" operator="containsText" text="土">
      <formula>NOT(ISERROR(SEARCH("土",F555)))</formula>
    </cfRule>
  </conditionalFormatting>
  <conditionalFormatting sqref="F555:AG555">
    <cfRule type="containsText" dxfId="1295" priority="734" operator="containsText" text="その他">
      <formula>NOT(ISERROR(SEARCH("その他",F555)))</formula>
    </cfRule>
    <cfRule type="containsText" dxfId="1294" priority="735" operator="containsText" text="冬休">
      <formula>NOT(ISERROR(SEARCH("冬休",F555)))</formula>
    </cfRule>
    <cfRule type="containsText" dxfId="1293" priority="736" operator="containsText" text="夏休">
      <formula>NOT(ISERROR(SEARCH("夏休",F555)))</formula>
    </cfRule>
    <cfRule type="containsText" dxfId="1292" priority="737" operator="containsText" text="製作">
      <formula>NOT(ISERROR(SEARCH("製作",F555)))</formula>
    </cfRule>
    <cfRule type="cellIs" dxfId="1291" priority="738" operator="equal">
      <formula>"中止,製作"</formula>
    </cfRule>
    <cfRule type="containsText" dxfId="1290" priority="739" operator="containsText" text="中止,製作,夏休,冬休,その他">
      <formula>NOT(ISERROR(SEARCH("中止,製作,夏休,冬休,その他",F555)))</formula>
    </cfRule>
    <cfRule type="containsText" dxfId="1289" priority="740" operator="containsText" text="中止">
      <formula>NOT(ISERROR(SEARCH("中止",F555)))</formula>
    </cfRule>
  </conditionalFormatting>
  <conditionalFormatting sqref="F560:AG560">
    <cfRule type="containsText" dxfId="1288" priority="732" operator="containsText" text="日">
      <formula>NOT(ISERROR(SEARCH("日",F560)))</formula>
    </cfRule>
    <cfRule type="containsText" dxfId="1287" priority="733" operator="containsText" text="土">
      <formula>NOT(ISERROR(SEARCH("土",F560)))</formula>
    </cfRule>
  </conditionalFormatting>
  <conditionalFormatting sqref="F560:AG560">
    <cfRule type="containsText" dxfId="1286" priority="725" operator="containsText" text="その他">
      <formula>NOT(ISERROR(SEARCH("その他",F560)))</formula>
    </cfRule>
    <cfRule type="containsText" dxfId="1285" priority="726" operator="containsText" text="冬休">
      <formula>NOT(ISERROR(SEARCH("冬休",F560)))</formula>
    </cfRule>
    <cfRule type="containsText" dxfId="1284" priority="727" operator="containsText" text="夏休">
      <formula>NOT(ISERROR(SEARCH("夏休",F560)))</formula>
    </cfRule>
    <cfRule type="containsText" dxfId="1283" priority="728" operator="containsText" text="製作">
      <formula>NOT(ISERROR(SEARCH("製作",F560)))</formula>
    </cfRule>
    <cfRule type="cellIs" dxfId="1282" priority="729" operator="equal">
      <formula>"中止,製作"</formula>
    </cfRule>
    <cfRule type="containsText" dxfId="1281" priority="730" operator="containsText" text="中止,製作,夏休,冬休,その他">
      <formula>NOT(ISERROR(SEARCH("中止,製作,夏休,冬休,その他",F560)))</formula>
    </cfRule>
    <cfRule type="containsText" dxfId="1280" priority="731" operator="containsText" text="中止">
      <formula>NOT(ISERROR(SEARCH("中止",F560)))</formula>
    </cfRule>
  </conditionalFormatting>
  <conditionalFormatting sqref="F549:F554">
    <cfRule type="containsText" dxfId="1279" priority="724" operator="containsText" text="－">
      <formula>NOT(ISERROR(SEARCH("－",F549)))</formula>
    </cfRule>
  </conditionalFormatting>
  <conditionalFormatting sqref="G549:G554 H551:U553 V553:AG553">
    <cfRule type="containsText" dxfId="1278" priority="723" operator="containsText" text="－">
      <formula>NOT(ISERROR(SEARCH("－",G549)))</formula>
    </cfRule>
  </conditionalFormatting>
  <conditionalFormatting sqref="G549:AG554">
    <cfRule type="containsText" dxfId="1277" priority="722" operator="containsText" text="－">
      <formula>NOT(ISERROR(SEARCH("－",G549)))</formula>
    </cfRule>
  </conditionalFormatting>
  <conditionalFormatting sqref="F556:AG559">
    <cfRule type="containsText" dxfId="1276" priority="717" operator="containsText" text="退">
      <formula>NOT(ISERROR(SEARCH("退",F556)))</formula>
    </cfRule>
    <cfRule type="containsText" dxfId="1275" priority="718" operator="containsText" text="入">
      <formula>NOT(ISERROR(SEARCH("入",F556)))</formula>
    </cfRule>
    <cfRule type="containsText" dxfId="1274" priority="719" operator="containsText" text="入,退">
      <formula>NOT(ISERROR(SEARCH("入,退",F556)))</formula>
    </cfRule>
    <cfRule type="containsText" dxfId="1273" priority="720" operator="containsText" text="入,退">
      <formula>NOT(ISERROR(SEARCH("入,退",F556)))</formula>
    </cfRule>
    <cfRule type="cellIs" dxfId="1272" priority="721" operator="equal">
      <formula>"休"</formula>
    </cfRule>
  </conditionalFormatting>
  <conditionalFormatting sqref="F556:AG559">
    <cfRule type="containsText" dxfId="1271" priority="716" operator="containsText" text="外">
      <formula>NOT(ISERROR(SEARCH("外",F556)))</formula>
    </cfRule>
  </conditionalFormatting>
  <conditionalFormatting sqref="F556:AG559">
    <cfRule type="containsText" dxfId="1270" priority="715" operator="containsText" text="－">
      <formula>NOT(ISERROR(SEARCH("－",F556)))</formula>
    </cfRule>
  </conditionalFormatting>
  <conditionalFormatting sqref="F561:AG564">
    <cfRule type="containsText" dxfId="1269" priority="710" operator="containsText" text="退">
      <formula>NOT(ISERROR(SEARCH("退",F561)))</formula>
    </cfRule>
    <cfRule type="containsText" dxfId="1268" priority="711" operator="containsText" text="入">
      <formula>NOT(ISERROR(SEARCH("入",F561)))</formula>
    </cfRule>
    <cfRule type="containsText" dxfId="1267" priority="712" operator="containsText" text="入,退">
      <formula>NOT(ISERROR(SEARCH("入,退",F561)))</formula>
    </cfRule>
    <cfRule type="containsText" dxfId="1266" priority="713" operator="containsText" text="入,退">
      <formula>NOT(ISERROR(SEARCH("入,退",F561)))</formula>
    </cfRule>
    <cfRule type="cellIs" dxfId="1265" priority="714" operator="equal">
      <formula>"休"</formula>
    </cfRule>
  </conditionalFormatting>
  <conditionalFormatting sqref="F561:AG564">
    <cfRule type="containsText" dxfId="1264" priority="709" operator="containsText" text="外">
      <formula>NOT(ISERROR(SEARCH("外",F561)))</formula>
    </cfRule>
  </conditionalFormatting>
  <conditionalFormatting sqref="F561:AG564">
    <cfRule type="containsText" dxfId="1263" priority="708" operator="containsText" text="－">
      <formula>NOT(ISERROR(SEARCH("－",F561)))</formula>
    </cfRule>
  </conditionalFormatting>
  <conditionalFormatting sqref="F568:AG568">
    <cfRule type="containsText" dxfId="1262" priority="706" operator="containsText" text="日">
      <formula>NOT(ISERROR(SEARCH("日",F568)))</formula>
    </cfRule>
    <cfRule type="containsText" dxfId="1261" priority="707" operator="containsText" text="土">
      <formula>NOT(ISERROR(SEARCH("土",F568)))</formula>
    </cfRule>
  </conditionalFormatting>
  <conditionalFormatting sqref="F568:AG568">
    <cfRule type="containsText" dxfId="1260" priority="699" operator="containsText" text="その他">
      <formula>NOT(ISERROR(SEARCH("その他",F568)))</formula>
    </cfRule>
    <cfRule type="containsText" dxfId="1259" priority="700" operator="containsText" text="冬休">
      <formula>NOT(ISERROR(SEARCH("冬休",F568)))</formula>
    </cfRule>
    <cfRule type="containsText" dxfId="1258" priority="701" operator="containsText" text="夏休">
      <formula>NOT(ISERROR(SEARCH("夏休",F568)))</formula>
    </cfRule>
    <cfRule type="containsText" dxfId="1257" priority="702" operator="containsText" text="製作">
      <formula>NOT(ISERROR(SEARCH("製作",F568)))</formula>
    </cfRule>
    <cfRule type="cellIs" dxfId="1256" priority="703" operator="equal">
      <formula>"中止,製作"</formula>
    </cfRule>
    <cfRule type="containsText" dxfId="1255" priority="704" operator="containsText" text="中止,製作,夏休,冬休,その他">
      <formula>NOT(ISERROR(SEARCH("中止,製作,夏休,冬休,その他",F568)))</formula>
    </cfRule>
    <cfRule type="containsText" dxfId="1254" priority="705" operator="containsText" text="中止">
      <formula>NOT(ISERROR(SEARCH("中止",F568)))</formula>
    </cfRule>
  </conditionalFormatting>
  <conditionalFormatting sqref="F569:AG574">
    <cfRule type="containsText" dxfId="1253" priority="694" operator="containsText" text="退">
      <formula>NOT(ISERROR(SEARCH("退",F569)))</formula>
    </cfRule>
    <cfRule type="containsText" dxfId="1252" priority="695" operator="containsText" text="入">
      <formula>NOT(ISERROR(SEARCH("入",F569)))</formula>
    </cfRule>
    <cfRule type="containsText" dxfId="1251" priority="696" operator="containsText" text="入,退">
      <formula>NOT(ISERROR(SEARCH("入,退",F569)))</formula>
    </cfRule>
    <cfRule type="containsText" dxfId="1250" priority="697" operator="containsText" text="入,退">
      <formula>NOT(ISERROR(SEARCH("入,退",F569)))</formula>
    </cfRule>
    <cfRule type="cellIs" dxfId="1249" priority="698" operator="equal">
      <formula>"休"</formula>
    </cfRule>
  </conditionalFormatting>
  <conditionalFormatting sqref="F569:AG574">
    <cfRule type="containsText" dxfId="1248" priority="693" operator="containsText" text="外">
      <formula>NOT(ISERROR(SEARCH("外",F569)))</formula>
    </cfRule>
  </conditionalFormatting>
  <conditionalFormatting sqref="F575:AG575">
    <cfRule type="containsText" dxfId="1247" priority="691" operator="containsText" text="日">
      <formula>NOT(ISERROR(SEARCH("日",F575)))</formula>
    </cfRule>
    <cfRule type="containsText" dxfId="1246" priority="692" operator="containsText" text="土">
      <formula>NOT(ISERROR(SEARCH("土",F575)))</formula>
    </cfRule>
  </conditionalFormatting>
  <conditionalFormatting sqref="F575:AG575">
    <cfRule type="containsText" dxfId="1245" priority="684" operator="containsText" text="その他">
      <formula>NOT(ISERROR(SEARCH("その他",F575)))</formula>
    </cfRule>
    <cfRule type="containsText" dxfId="1244" priority="685" operator="containsText" text="冬休">
      <formula>NOT(ISERROR(SEARCH("冬休",F575)))</formula>
    </cfRule>
    <cfRule type="containsText" dxfId="1243" priority="686" operator="containsText" text="夏休">
      <formula>NOT(ISERROR(SEARCH("夏休",F575)))</formula>
    </cfRule>
    <cfRule type="containsText" dxfId="1242" priority="687" operator="containsText" text="製作">
      <formula>NOT(ISERROR(SEARCH("製作",F575)))</formula>
    </cfRule>
    <cfRule type="cellIs" dxfId="1241" priority="688" operator="equal">
      <formula>"中止,製作"</formula>
    </cfRule>
    <cfRule type="containsText" dxfId="1240" priority="689" operator="containsText" text="中止,製作,夏休,冬休,その他">
      <formula>NOT(ISERROR(SEARCH("中止,製作,夏休,冬休,その他",F575)))</formula>
    </cfRule>
    <cfRule type="containsText" dxfId="1239" priority="690" operator="containsText" text="中止">
      <formula>NOT(ISERROR(SEARCH("中止",F575)))</formula>
    </cfRule>
  </conditionalFormatting>
  <conditionalFormatting sqref="F580:AG580">
    <cfRule type="containsText" dxfId="1238" priority="682" operator="containsText" text="日">
      <formula>NOT(ISERROR(SEARCH("日",F580)))</formula>
    </cfRule>
    <cfRule type="containsText" dxfId="1237" priority="683" operator="containsText" text="土">
      <formula>NOT(ISERROR(SEARCH("土",F580)))</formula>
    </cfRule>
  </conditionalFormatting>
  <conditionalFormatting sqref="F580:AG580">
    <cfRule type="containsText" dxfId="1236" priority="675" operator="containsText" text="その他">
      <formula>NOT(ISERROR(SEARCH("その他",F580)))</formula>
    </cfRule>
    <cfRule type="containsText" dxfId="1235" priority="676" operator="containsText" text="冬休">
      <formula>NOT(ISERROR(SEARCH("冬休",F580)))</formula>
    </cfRule>
    <cfRule type="containsText" dxfId="1234" priority="677" operator="containsText" text="夏休">
      <formula>NOT(ISERROR(SEARCH("夏休",F580)))</formula>
    </cfRule>
    <cfRule type="containsText" dxfId="1233" priority="678" operator="containsText" text="製作">
      <formula>NOT(ISERROR(SEARCH("製作",F580)))</formula>
    </cfRule>
    <cfRule type="cellIs" dxfId="1232" priority="679" operator="equal">
      <formula>"中止,製作"</formula>
    </cfRule>
    <cfRule type="containsText" dxfId="1231" priority="680" operator="containsText" text="中止,製作,夏休,冬休,その他">
      <formula>NOT(ISERROR(SEARCH("中止,製作,夏休,冬休,その他",F580)))</formula>
    </cfRule>
    <cfRule type="containsText" dxfId="1230" priority="681" operator="containsText" text="中止">
      <formula>NOT(ISERROR(SEARCH("中止",F580)))</formula>
    </cfRule>
  </conditionalFormatting>
  <conditionalFormatting sqref="F569:F574">
    <cfRule type="containsText" dxfId="1229" priority="674" operator="containsText" text="－">
      <formula>NOT(ISERROR(SEARCH("－",F569)))</formula>
    </cfRule>
  </conditionalFormatting>
  <conditionalFormatting sqref="G569:G574 H571:U573 V573:AG573">
    <cfRule type="containsText" dxfId="1228" priority="673" operator="containsText" text="－">
      <formula>NOT(ISERROR(SEARCH("－",G569)))</formula>
    </cfRule>
  </conditionalFormatting>
  <conditionalFormatting sqref="G569:AG574">
    <cfRule type="containsText" dxfId="1227" priority="672" operator="containsText" text="－">
      <formula>NOT(ISERROR(SEARCH("－",G569)))</formula>
    </cfRule>
  </conditionalFormatting>
  <conditionalFormatting sqref="F576:AG579">
    <cfRule type="containsText" dxfId="1226" priority="667" operator="containsText" text="退">
      <formula>NOT(ISERROR(SEARCH("退",F576)))</formula>
    </cfRule>
    <cfRule type="containsText" dxfId="1225" priority="668" operator="containsText" text="入">
      <formula>NOT(ISERROR(SEARCH("入",F576)))</formula>
    </cfRule>
    <cfRule type="containsText" dxfId="1224" priority="669" operator="containsText" text="入,退">
      <formula>NOT(ISERROR(SEARCH("入,退",F576)))</formula>
    </cfRule>
    <cfRule type="containsText" dxfId="1223" priority="670" operator="containsText" text="入,退">
      <formula>NOT(ISERROR(SEARCH("入,退",F576)))</formula>
    </cfRule>
    <cfRule type="cellIs" dxfId="1222" priority="671" operator="equal">
      <formula>"休"</formula>
    </cfRule>
  </conditionalFormatting>
  <conditionalFormatting sqref="F576:AG579">
    <cfRule type="containsText" dxfId="1221" priority="666" operator="containsText" text="外">
      <formula>NOT(ISERROR(SEARCH("外",F576)))</formula>
    </cfRule>
  </conditionalFormatting>
  <conditionalFormatting sqref="F576:AG579">
    <cfRule type="containsText" dxfId="1220" priority="665" operator="containsText" text="－">
      <formula>NOT(ISERROR(SEARCH("－",F576)))</formula>
    </cfRule>
  </conditionalFormatting>
  <conditionalFormatting sqref="F581:AG584">
    <cfRule type="containsText" dxfId="1219" priority="660" operator="containsText" text="退">
      <formula>NOT(ISERROR(SEARCH("退",F581)))</formula>
    </cfRule>
    <cfRule type="containsText" dxfId="1218" priority="661" operator="containsText" text="入">
      <formula>NOT(ISERROR(SEARCH("入",F581)))</formula>
    </cfRule>
    <cfRule type="containsText" dxfId="1217" priority="662" operator="containsText" text="入,退">
      <formula>NOT(ISERROR(SEARCH("入,退",F581)))</formula>
    </cfRule>
    <cfRule type="containsText" dxfId="1216" priority="663" operator="containsText" text="入,退">
      <formula>NOT(ISERROR(SEARCH("入,退",F581)))</formula>
    </cfRule>
    <cfRule type="cellIs" dxfId="1215" priority="664" operator="equal">
      <formula>"休"</formula>
    </cfRule>
  </conditionalFormatting>
  <conditionalFormatting sqref="F581:AG584">
    <cfRule type="containsText" dxfId="1214" priority="659" operator="containsText" text="外">
      <formula>NOT(ISERROR(SEARCH("外",F581)))</formula>
    </cfRule>
  </conditionalFormatting>
  <conditionalFormatting sqref="F581:AG584">
    <cfRule type="containsText" dxfId="1213" priority="658" operator="containsText" text="－">
      <formula>NOT(ISERROR(SEARCH("－",F581)))</formula>
    </cfRule>
  </conditionalFormatting>
  <conditionalFormatting sqref="F588:AG588">
    <cfRule type="containsText" dxfId="1212" priority="656" operator="containsText" text="日">
      <formula>NOT(ISERROR(SEARCH("日",F588)))</formula>
    </cfRule>
    <cfRule type="containsText" dxfId="1211" priority="657" operator="containsText" text="土">
      <formula>NOT(ISERROR(SEARCH("土",F588)))</formula>
    </cfRule>
  </conditionalFormatting>
  <conditionalFormatting sqref="F588:AG588">
    <cfRule type="containsText" dxfId="1210" priority="649" operator="containsText" text="その他">
      <formula>NOT(ISERROR(SEARCH("その他",F588)))</formula>
    </cfRule>
    <cfRule type="containsText" dxfId="1209" priority="650" operator="containsText" text="冬休">
      <formula>NOT(ISERROR(SEARCH("冬休",F588)))</formula>
    </cfRule>
    <cfRule type="containsText" dxfId="1208" priority="651" operator="containsText" text="夏休">
      <formula>NOT(ISERROR(SEARCH("夏休",F588)))</formula>
    </cfRule>
    <cfRule type="containsText" dxfId="1207" priority="652" operator="containsText" text="製作">
      <formula>NOT(ISERROR(SEARCH("製作",F588)))</formula>
    </cfRule>
    <cfRule type="cellIs" dxfId="1206" priority="653" operator="equal">
      <formula>"中止,製作"</formula>
    </cfRule>
    <cfRule type="containsText" dxfId="1205" priority="654" operator="containsText" text="中止,製作,夏休,冬休,その他">
      <formula>NOT(ISERROR(SEARCH("中止,製作,夏休,冬休,その他",F588)))</formula>
    </cfRule>
    <cfRule type="containsText" dxfId="1204" priority="655" operator="containsText" text="中止">
      <formula>NOT(ISERROR(SEARCH("中止",F588)))</formula>
    </cfRule>
  </conditionalFormatting>
  <conditionalFormatting sqref="F589:AG594">
    <cfRule type="containsText" dxfId="1203" priority="644" operator="containsText" text="退">
      <formula>NOT(ISERROR(SEARCH("退",F589)))</formula>
    </cfRule>
    <cfRule type="containsText" dxfId="1202" priority="645" operator="containsText" text="入">
      <formula>NOT(ISERROR(SEARCH("入",F589)))</formula>
    </cfRule>
    <cfRule type="containsText" dxfId="1201" priority="646" operator="containsText" text="入,退">
      <formula>NOT(ISERROR(SEARCH("入,退",F589)))</formula>
    </cfRule>
    <cfRule type="containsText" dxfId="1200" priority="647" operator="containsText" text="入,退">
      <formula>NOT(ISERROR(SEARCH("入,退",F589)))</formula>
    </cfRule>
    <cfRule type="cellIs" dxfId="1199" priority="648" operator="equal">
      <formula>"休"</formula>
    </cfRule>
  </conditionalFormatting>
  <conditionalFormatting sqref="F589:AG594">
    <cfRule type="containsText" dxfId="1198" priority="643" operator="containsText" text="外">
      <formula>NOT(ISERROR(SEARCH("外",F589)))</formula>
    </cfRule>
  </conditionalFormatting>
  <conditionalFormatting sqref="F595:AG595">
    <cfRule type="containsText" dxfId="1197" priority="641" operator="containsText" text="日">
      <formula>NOT(ISERROR(SEARCH("日",F595)))</formula>
    </cfRule>
    <cfRule type="containsText" dxfId="1196" priority="642" operator="containsText" text="土">
      <formula>NOT(ISERROR(SEARCH("土",F595)))</formula>
    </cfRule>
  </conditionalFormatting>
  <conditionalFormatting sqref="F595:AG595">
    <cfRule type="containsText" dxfId="1195" priority="634" operator="containsText" text="その他">
      <formula>NOT(ISERROR(SEARCH("その他",F595)))</formula>
    </cfRule>
    <cfRule type="containsText" dxfId="1194" priority="635" operator="containsText" text="冬休">
      <formula>NOT(ISERROR(SEARCH("冬休",F595)))</formula>
    </cfRule>
    <cfRule type="containsText" dxfId="1193" priority="636" operator="containsText" text="夏休">
      <formula>NOT(ISERROR(SEARCH("夏休",F595)))</formula>
    </cfRule>
    <cfRule type="containsText" dxfId="1192" priority="637" operator="containsText" text="製作">
      <formula>NOT(ISERROR(SEARCH("製作",F595)))</formula>
    </cfRule>
    <cfRule type="cellIs" dxfId="1191" priority="638" operator="equal">
      <formula>"中止,製作"</formula>
    </cfRule>
    <cfRule type="containsText" dxfId="1190" priority="639" operator="containsText" text="中止,製作,夏休,冬休,その他">
      <formula>NOT(ISERROR(SEARCH("中止,製作,夏休,冬休,その他",F595)))</formula>
    </cfRule>
    <cfRule type="containsText" dxfId="1189" priority="640" operator="containsText" text="中止">
      <formula>NOT(ISERROR(SEARCH("中止",F595)))</formula>
    </cfRule>
  </conditionalFormatting>
  <conditionalFormatting sqref="F600:AG600">
    <cfRule type="containsText" dxfId="1188" priority="632" operator="containsText" text="日">
      <formula>NOT(ISERROR(SEARCH("日",F600)))</formula>
    </cfRule>
    <cfRule type="containsText" dxfId="1187" priority="633" operator="containsText" text="土">
      <formula>NOT(ISERROR(SEARCH("土",F600)))</formula>
    </cfRule>
  </conditionalFormatting>
  <conditionalFormatting sqref="F600:AG600">
    <cfRule type="containsText" dxfId="1186" priority="625" operator="containsText" text="その他">
      <formula>NOT(ISERROR(SEARCH("その他",F600)))</formula>
    </cfRule>
    <cfRule type="containsText" dxfId="1185" priority="626" operator="containsText" text="冬休">
      <formula>NOT(ISERROR(SEARCH("冬休",F600)))</formula>
    </cfRule>
    <cfRule type="containsText" dxfId="1184" priority="627" operator="containsText" text="夏休">
      <formula>NOT(ISERROR(SEARCH("夏休",F600)))</formula>
    </cfRule>
    <cfRule type="containsText" dxfId="1183" priority="628" operator="containsText" text="製作">
      <formula>NOT(ISERROR(SEARCH("製作",F600)))</formula>
    </cfRule>
    <cfRule type="cellIs" dxfId="1182" priority="629" operator="equal">
      <formula>"中止,製作"</formula>
    </cfRule>
    <cfRule type="containsText" dxfId="1181" priority="630" operator="containsText" text="中止,製作,夏休,冬休,その他">
      <formula>NOT(ISERROR(SEARCH("中止,製作,夏休,冬休,その他",F600)))</formula>
    </cfRule>
    <cfRule type="containsText" dxfId="1180" priority="631" operator="containsText" text="中止">
      <formula>NOT(ISERROR(SEARCH("中止",F600)))</formula>
    </cfRule>
  </conditionalFormatting>
  <conditionalFormatting sqref="F589:F594">
    <cfRule type="containsText" dxfId="1179" priority="624" operator="containsText" text="－">
      <formula>NOT(ISERROR(SEARCH("－",F589)))</formula>
    </cfRule>
  </conditionalFormatting>
  <conditionalFormatting sqref="G589:G594 H591:U593 V593:AG593">
    <cfRule type="containsText" dxfId="1178" priority="623" operator="containsText" text="－">
      <formula>NOT(ISERROR(SEARCH("－",G589)))</formula>
    </cfRule>
  </conditionalFormatting>
  <conditionalFormatting sqref="G589:AG594">
    <cfRule type="containsText" dxfId="1177" priority="622" operator="containsText" text="－">
      <formula>NOT(ISERROR(SEARCH("－",G589)))</formula>
    </cfRule>
  </conditionalFormatting>
  <conditionalFormatting sqref="F596:AG599">
    <cfRule type="containsText" dxfId="1176" priority="617" operator="containsText" text="退">
      <formula>NOT(ISERROR(SEARCH("退",F596)))</formula>
    </cfRule>
    <cfRule type="containsText" dxfId="1175" priority="618" operator="containsText" text="入">
      <formula>NOT(ISERROR(SEARCH("入",F596)))</formula>
    </cfRule>
    <cfRule type="containsText" dxfId="1174" priority="619" operator="containsText" text="入,退">
      <formula>NOT(ISERROR(SEARCH("入,退",F596)))</formula>
    </cfRule>
    <cfRule type="containsText" dxfId="1173" priority="620" operator="containsText" text="入,退">
      <formula>NOT(ISERROR(SEARCH("入,退",F596)))</formula>
    </cfRule>
    <cfRule type="cellIs" dxfId="1172" priority="621" operator="equal">
      <formula>"休"</formula>
    </cfRule>
  </conditionalFormatting>
  <conditionalFormatting sqref="F596:AG599">
    <cfRule type="containsText" dxfId="1171" priority="616" operator="containsText" text="外">
      <formula>NOT(ISERROR(SEARCH("外",F596)))</formula>
    </cfRule>
  </conditionalFormatting>
  <conditionalFormatting sqref="F596:AG599">
    <cfRule type="containsText" dxfId="1170" priority="615" operator="containsText" text="－">
      <formula>NOT(ISERROR(SEARCH("－",F596)))</formula>
    </cfRule>
  </conditionalFormatting>
  <conditionalFormatting sqref="F601:AG604">
    <cfRule type="containsText" dxfId="1169" priority="610" operator="containsText" text="退">
      <formula>NOT(ISERROR(SEARCH("退",F601)))</formula>
    </cfRule>
    <cfRule type="containsText" dxfId="1168" priority="611" operator="containsText" text="入">
      <formula>NOT(ISERROR(SEARCH("入",F601)))</formula>
    </cfRule>
    <cfRule type="containsText" dxfId="1167" priority="612" operator="containsText" text="入,退">
      <formula>NOT(ISERROR(SEARCH("入,退",F601)))</formula>
    </cfRule>
    <cfRule type="containsText" dxfId="1166" priority="613" operator="containsText" text="入,退">
      <formula>NOT(ISERROR(SEARCH("入,退",F601)))</formula>
    </cfRule>
    <cfRule type="cellIs" dxfId="1165" priority="614" operator="equal">
      <formula>"休"</formula>
    </cfRule>
  </conditionalFormatting>
  <conditionalFormatting sqref="F601:AG604">
    <cfRule type="containsText" dxfId="1164" priority="609" operator="containsText" text="外">
      <formula>NOT(ISERROR(SEARCH("外",F601)))</formula>
    </cfRule>
  </conditionalFormatting>
  <conditionalFormatting sqref="F601:AG604">
    <cfRule type="containsText" dxfId="1163" priority="608" operator="containsText" text="－">
      <formula>NOT(ISERROR(SEARCH("－",F601)))</formula>
    </cfRule>
  </conditionalFormatting>
  <conditionalFormatting sqref="F614:AG614">
    <cfRule type="containsText" dxfId="1162" priority="606" operator="containsText" text="日">
      <formula>NOT(ISERROR(SEARCH("日",F614)))</formula>
    </cfRule>
    <cfRule type="containsText" dxfId="1161" priority="607" operator="containsText" text="土">
      <formula>NOT(ISERROR(SEARCH("土",F614)))</formula>
    </cfRule>
  </conditionalFormatting>
  <conditionalFormatting sqref="F614:AG614">
    <cfRule type="containsText" dxfId="1160" priority="599" operator="containsText" text="その他">
      <formula>NOT(ISERROR(SEARCH("その他",F614)))</formula>
    </cfRule>
    <cfRule type="containsText" dxfId="1159" priority="600" operator="containsText" text="冬休">
      <formula>NOT(ISERROR(SEARCH("冬休",F614)))</formula>
    </cfRule>
    <cfRule type="containsText" dxfId="1158" priority="601" operator="containsText" text="夏休">
      <formula>NOT(ISERROR(SEARCH("夏休",F614)))</formula>
    </cfRule>
    <cfRule type="containsText" dxfId="1157" priority="602" operator="containsText" text="製作">
      <formula>NOT(ISERROR(SEARCH("製作",F614)))</formula>
    </cfRule>
    <cfRule type="cellIs" dxfId="1156" priority="603" operator="equal">
      <formula>"中止,製作"</formula>
    </cfRule>
    <cfRule type="containsText" dxfId="1155" priority="604" operator="containsText" text="中止,製作,夏休,冬休,その他">
      <formula>NOT(ISERROR(SEARCH("中止,製作,夏休,冬休,その他",F614)))</formula>
    </cfRule>
    <cfRule type="containsText" dxfId="1154" priority="605" operator="containsText" text="中止">
      <formula>NOT(ISERROR(SEARCH("中止",F614)))</formula>
    </cfRule>
  </conditionalFormatting>
  <conditionalFormatting sqref="F615:AG620">
    <cfRule type="containsText" dxfId="1153" priority="594" operator="containsText" text="退">
      <formula>NOT(ISERROR(SEARCH("退",F615)))</formula>
    </cfRule>
    <cfRule type="containsText" dxfId="1152" priority="595" operator="containsText" text="入">
      <formula>NOT(ISERROR(SEARCH("入",F615)))</formula>
    </cfRule>
    <cfRule type="containsText" dxfId="1151" priority="596" operator="containsText" text="入,退">
      <formula>NOT(ISERROR(SEARCH("入,退",F615)))</formula>
    </cfRule>
    <cfRule type="containsText" dxfId="1150" priority="597" operator="containsText" text="入,退">
      <formula>NOT(ISERROR(SEARCH("入,退",F615)))</formula>
    </cfRule>
    <cfRule type="cellIs" dxfId="1149" priority="598" operator="equal">
      <formula>"休"</formula>
    </cfRule>
  </conditionalFormatting>
  <conditionalFormatting sqref="F615:AG620">
    <cfRule type="containsText" dxfId="1148" priority="593" operator="containsText" text="外">
      <formula>NOT(ISERROR(SEARCH("外",F615)))</formula>
    </cfRule>
  </conditionalFormatting>
  <conditionalFormatting sqref="F621:AG621">
    <cfRule type="containsText" dxfId="1147" priority="591" operator="containsText" text="日">
      <formula>NOT(ISERROR(SEARCH("日",F621)))</formula>
    </cfRule>
    <cfRule type="containsText" dxfId="1146" priority="592" operator="containsText" text="土">
      <formula>NOT(ISERROR(SEARCH("土",F621)))</formula>
    </cfRule>
  </conditionalFormatting>
  <conditionalFormatting sqref="F621:AG621">
    <cfRule type="containsText" dxfId="1145" priority="584" operator="containsText" text="その他">
      <formula>NOT(ISERROR(SEARCH("その他",F621)))</formula>
    </cfRule>
    <cfRule type="containsText" dxfId="1144" priority="585" operator="containsText" text="冬休">
      <formula>NOT(ISERROR(SEARCH("冬休",F621)))</formula>
    </cfRule>
    <cfRule type="containsText" dxfId="1143" priority="586" operator="containsText" text="夏休">
      <formula>NOT(ISERROR(SEARCH("夏休",F621)))</formula>
    </cfRule>
    <cfRule type="containsText" dxfId="1142" priority="587" operator="containsText" text="製作">
      <formula>NOT(ISERROR(SEARCH("製作",F621)))</formula>
    </cfRule>
    <cfRule type="cellIs" dxfId="1141" priority="588" operator="equal">
      <formula>"中止,製作"</formula>
    </cfRule>
    <cfRule type="containsText" dxfId="1140" priority="589" operator="containsText" text="中止,製作,夏休,冬休,その他">
      <formula>NOT(ISERROR(SEARCH("中止,製作,夏休,冬休,その他",F621)))</formula>
    </cfRule>
    <cfRule type="containsText" dxfId="1139" priority="590" operator="containsText" text="中止">
      <formula>NOT(ISERROR(SEARCH("中止",F621)))</formula>
    </cfRule>
  </conditionalFormatting>
  <conditionalFormatting sqref="F626:AG626">
    <cfRule type="containsText" dxfId="1138" priority="582" operator="containsText" text="日">
      <formula>NOT(ISERROR(SEARCH("日",F626)))</formula>
    </cfRule>
    <cfRule type="containsText" dxfId="1137" priority="583" operator="containsText" text="土">
      <formula>NOT(ISERROR(SEARCH("土",F626)))</formula>
    </cfRule>
  </conditionalFormatting>
  <conditionalFormatting sqref="F626:AG626">
    <cfRule type="containsText" dxfId="1136" priority="575" operator="containsText" text="その他">
      <formula>NOT(ISERROR(SEARCH("その他",F626)))</formula>
    </cfRule>
    <cfRule type="containsText" dxfId="1135" priority="576" operator="containsText" text="冬休">
      <formula>NOT(ISERROR(SEARCH("冬休",F626)))</formula>
    </cfRule>
    <cfRule type="containsText" dxfId="1134" priority="577" operator="containsText" text="夏休">
      <formula>NOT(ISERROR(SEARCH("夏休",F626)))</formula>
    </cfRule>
    <cfRule type="containsText" dxfId="1133" priority="578" operator="containsText" text="製作">
      <formula>NOT(ISERROR(SEARCH("製作",F626)))</formula>
    </cfRule>
    <cfRule type="cellIs" dxfId="1132" priority="579" operator="equal">
      <formula>"中止,製作"</formula>
    </cfRule>
    <cfRule type="containsText" dxfId="1131" priority="580" operator="containsText" text="中止,製作,夏休,冬休,その他">
      <formula>NOT(ISERROR(SEARCH("中止,製作,夏休,冬休,その他",F626)))</formula>
    </cfRule>
    <cfRule type="containsText" dxfId="1130" priority="581" operator="containsText" text="中止">
      <formula>NOT(ISERROR(SEARCH("中止",F626)))</formula>
    </cfRule>
  </conditionalFormatting>
  <conditionalFormatting sqref="F615:F620">
    <cfRule type="containsText" dxfId="1129" priority="574" operator="containsText" text="－">
      <formula>NOT(ISERROR(SEARCH("－",F615)))</formula>
    </cfRule>
  </conditionalFormatting>
  <conditionalFormatting sqref="G615:G620 H617:U619 V619:AG619">
    <cfRule type="containsText" dxfId="1128" priority="573" operator="containsText" text="－">
      <formula>NOT(ISERROR(SEARCH("－",G615)))</formula>
    </cfRule>
  </conditionalFormatting>
  <conditionalFormatting sqref="G615:AG620">
    <cfRule type="containsText" dxfId="1127" priority="572" operator="containsText" text="－">
      <formula>NOT(ISERROR(SEARCH("－",G615)))</formula>
    </cfRule>
  </conditionalFormatting>
  <conditionalFormatting sqref="F622:AG625">
    <cfRule type="containsText" dxfId="1126" priority="567" operator="containsText" text="退">
      <formula>NOT(ISERROR(SEARCH("退",F622)))</formula>
    </cfRule>
    <cfRule type="containsText" dxfId="1125" priority="568" operator="containsText" text="入">
      <formula>NOT(ISERROR(SEARCH("入",F622)))</formula>
    </cfRule>
    <cfRule type="containsText" dxfId="1124" priority="569" operator="containsText" text="入,退">
      <formula>NOT(ISERROR(SEARCH("入,退",F622)))</formula>
    </cfRule>
    <cfRule type="containsText" dxfId="1123" priority="570" operator="containsText" text="入,退">
      <formula>NOT(ISERROR(SEARCH("入,退",F622)))</formula>
    </cfRule>
    <cfRule type="cellIs" dxfId="1122" priority="571" operator="equal">
      <formula>"休"</formula>
    </cfRule>
  </conditionalFormatting>
  <conditionalFormatting sqref="F622:AG625">
    <cfRule type="containsText" dxfId="1121" priority="566" operator="containsText" text="外">
      <formula>NOT(ISERROR(SEARCH("外",F622)))</formula>
    </cfRule>
  </conditionalFormatting>
  <conditionalFormatting sqref="F622:AG625">
    <cfRule type="containsText" dxfId="1120" priority="565" operator="containsText" text="－">
      <formula>NOT(ISERROR(SEARCH("－",F622)))</formula>
    </cfRule>
  </conditionalFormatting>
  <conditionalFormatting sqref="F627:AG630">
    <cfRule type="containsText" dxfId="1119" priority="560" operator="containsText" text="退">
      <formula>NOT(ISERROR(SEARCH("退",F627)))</formula>
    </cfRule>
    <cfRule type="containsText" dxfId="1118" priority="561" operator="containsText" text="入">
      <formula>NOT(ISERROR(SEARCH("入",F627)))</formula>
    </cfRule>
    <cfRule type="containsText" dxfId="1117" priority="562" operator="containsText" text="入,退">
      <formula>NOT(ISERROR(SEARCH("入,退",F627)))</formula>
    </cfRule>
    <cfRule type="containsText" dxfId="1116" priority="563" operator="containsText" text="入,退">
      <formula>NOT(ISERROR(SEARCH("入,退",F627)))</formula>
    </cfRule>
    <cfRule type="cellIs" dxfId="1115" priority="564" operator="equal">
      <formula>"休"</formula>
    </cfRule>
  </conditionalFormatting>
  <conditionalFormatting sqref="F627:AG630">
    <cfRule type="containsText" dxfId="1114" priority="559" operator="containsText" text="外">
      <formula>NOT(ISERROR(SEARCH("外",F627)))</formula>
    </cfRule>
  </conditionalFormatting>
  <conditionalFormatting sqref="F627:AG630">
    <cfRule type="containsText" dxfId="1113" priority="558" operator="containsText" text="－">
      <formula>NOT(ISERROR(SEARCH("－",F627)))</formula>
    </cfRule>
  </conditionalFormatting>
  <conditionalFormatting sqref="F634:AG634">
    <cfRule type="containsText" dxfId="1112" priority="556" operator="containsText" text="日">
      <formula>NOT(ISERROR(SEARCH("日",F634)))</formula>
    </cfRule>
    <cfRule type="containsText" dxfId="1111" priority="557" operator="containsText" text="土">
      <formula>NOT(ISERROR(SEARCH("土",F634)))</formula>
    </cfRule>
  </conditionalFormatting>
  <conditionalFormatting sqref="F634:AG634">
    <cfRule type="containsText" dxfId="1110" priority="549" operator="containsText" text="その他">
      <formula>NOT(ISERROR(SEARCH("その他",F634)))</formula>
    </cfRule>
    <cfRule type="containsText" dxfId="1109" priority="550" operator="containsText" text="冬休">
      <formula>NOT(ISERROR(SEARCH("冬休",F634)))</formula>
    </cfRule>
    <cfRule type="containsText" dxfId="1108" priority="551" operator="containsText" text="夏休">
      <formula>NOT(ISERROR(SEARCH("夏休",F634)))</formula>
    </cfRule>
    <cfRule type="containsText" dxfId="1107" priority="552" operator="containsText" text="製作">
      <formula>NOT(ISERROR(SEARCH("製作",F634)))</formula>
    </cfRule>
    <cfRule type="cellIs" dxfId="1106" priority="553" operator="equal">
      <formula>"中止,製作"</formula>
    </cfRule>
    <cfRule type="containsText" dxfId="1105" priority="554" operator="containsText" text="中止,製作,夏休,冬休,その他">
      <formula>NOT(ISERROR(SEARCH("中止,製作,夏休,冬休,その他",F634)))</formula>
    </cfRule>
    <cfRule type="containsText" dxfId="1104" priority="555" operator="containsText" text="中止">
      <formula>NOT(ISERROR(SEARCH("中止",F634)))</formula>
    </cfRule>
  </conditionalFormatting>
  <conditionalFormatting sqref="F635:AG640">
    <cfRule type="containsText" dxfId="1103" priority="544" operator="containsText" text="退">
      <formula>NOT(ISERROR(SEARCH("退",F635)))</formula>
    </cfRule>
    <cfRule type="containsText" dxfId="1102" priority="545" operator="containsText" text="入">
      <formula>NOT(ISERROR(SEARCH("入",F635)))</formula>
    </cfRule>
    <cfRule type="containsText" dxfId="1101" priority="546" operator="containsText" text="入,退">
      <formula>NOT(ISERROR(SEARCH("入,退",F635)))</formula>
    </cfRule>
    <cfRule type="containsText" dxfId="1100" priority="547" operator="containsText" text="入,退">
      <formula>NOT(ISERROR(SEARCH("入,退",F635)))</formula>
    </cfRule>
    <cfRule type="cellIs" dxfId="1099" priority="548" operator="equal">
      <formula>"休"</formula>
    </cfRule>
  </conditionalFormatting>
  <conditionalFormatting sqref="F635:AG640">
    <cfRule type="containsText" dxfId="1098" priority="543" operator="containsText" text="外">
      <formula>NOT(ISERROR(SEARCH("外",F635)))</formula>
    </cfRule>
  </conditionalFormatting>
  <conditionalFormatting sqref="F641:AG641">
    <cfRule type="containsText" dxfId="1097" priority="541" operator="containsText" text="日">
      <formula>NOT(ISERROR(SEARCH("日",F641)))</formula>
    </cfRule>
    <cfRule type="containsText" dxfId="1096" priority="542" operator="containsText" text="土">
      <formula>NOT(ISERROR(SEARCH("土",F641)))</formula>
    </cfRule>
  </conditionalFormatting>
  <conditionalFormatting sqref="F641:AG641">
    <cfRule type="containsText" dxfId="1095" priority="534" operator="containsText" text="その他">
      <formula>NOT(ISERROR(SEARCH("その他",F641)))</formula>
    </cfRule>
    <cfRule type="containsText" dxfId="1094" priority="535" operator="containsText" text="冬休">
      <formula>NOT(ISERROR(SEARCH("冬休",F641)))</formula>
    </cfRule>
    <cfRule type="containsText" dxfId="1093" priority="536" operator="containsText" text="夏休">
      <formula>NOT(ISERROR(SEARCH("夏休",F641)))</formula>
    </cfRule>
    <cfRule type="containsText" dxfId="1092" priority="537" operator="containsText" text="製作">
      <formula>NOT(ISERROR(SEARCH("製作",F641)))</formula>
    </cfRule>
    <cfRule type="cellIs" dxfId="1091" priority="538" operator="equal">
      <formula>"中止,製作"</formula>
    </cfRule>
    <cfRule type="containsText" dxfId="1090" priority="539" operator="containsText" text="中止,製作,夏休,冬休,その他">
      <formula>NOT(ISERROR(SEARCH("中止,製作,夏休,冬休,その他",F641)))</formula>
    </cfRule>
    <cfRule type="containsText" dxfId="1089" priority="540" operator="containsText" text="中止">
      <formula>NOT(ISERROR(SEARCH("中止",F641)))</formula>
    </cfRule>
  </conditionalFormatting>
  <conditionalFormatting sqref="F646:AG646">
    <cfRule type="containsText" dxfId="1088" priority="532" operator="containsText" text="日">
      <formula>NOT(ISERROR(SEARCH("日",F646)))</formula>
    </cfRule>
    <cfRule type="containsText" dxfId="1087" priority="533" operator="containsText" text="土">
      <formula>NOT(ISERROR(SEARCH("土",F646)))</formula>
    </cfRule>
  </conditionalFormatting>
  <conditionalFormatting sqref="F646:AG646">
    <cfRule type="containsText" dxfId="1086" priority="525" operator="containsText" text="その他">
      <formula>NOT(ISERROR(SEARCH("その他",F646)))</formula>
    </cfRule>
    <cfRule type="containsText" dxfId="1085" priority="526" operator="containsText" text="冬休">
      <formula>NOT(ISERROR(SEARCH("冬休",F646)))</formula>
    </cfRule>
    <cfRule type="containsText" dxfId="1084" priority="527" operator="containsText" text="夏休">
      <formula>NOT(ISERROR(SEARCH("夏休",F646)))</formula>
    </cfRule>
    <cfRule type="containsText" dxfId="1083" priority="528" operator="containsText" text="製作">
      <formula>NOT(ISERROR(SEARCH("製作",F646)))</formula>
    </cfRule>
    <cfRule type="cellIs" dxfId="1082" priority="529" operator="equal">
      <formula>"中止,製作"</formula>
    </cfRule>
    <cfRule type="containsText" dxfId="1081" priority="530" operator="containsText" text="中止,製作,夏休,冬休,その他">
      <formula>NOT(ISERROR(SEARCH("中止,製作,夏休,冬休,その他",F646)))</formula>
    </cfRule>
    <cfRule type="containsText" dxfId="1080" priority="531" operator="containsText" text="中止">
      <formula>NOT(ISERROR(SEARCH("中止",F646)))</formula>
    </cfRule>
  </conditionalFormatting>
  <conditionalFormatting sqref="F635:F640">
    <cfRule type="containsText" dxfId="1079" priority="524" operator="containsText" text="－">
      <formula>NOT(ISERROR(SEARCH("－",F635)))</formula>
    </cfRule>
  </conditionalFormatting>
  <conditionalFormatting sqref="G635:G640 H637:U639 V639:AG639">
    <cfRule type="containsText" dxfId="1078" priority="523" operator="containsText" text="－">
      <formula>NOT(ISERROR(SEARCH("－",G635)))</formula>
    </cfRule>
  </conditionalFormatting>
  <conditionalFormatting sqref="G635:AG640">
    <cfRule type="containsText" dxfId="1077" priority="522" operator="containsText" text="－">
      <formula>NOT(ISERROR(SEARCH("－",G635)))</formula>
    </cfRule>
  </conditionalFormatting>
  <conditionalFormatting sqref="F642:AG645">
    <cfRule type="containsText" dxfId="1076" priority="517" operator="containsText" text="退">
      <formula>NOT(ISERROR(SEARCH("退",F642)))</formula>
    </cfRule>
    <cfRule type="containsText" dxfId="1075" priority="518" operator="containsText" text="入">
      <formula>NOT(ISERROR(SEARCH("入",F642)))</formula>
    </cfRule>
    <cfRule type="containsText" dxfId="1074" priority="519" operator="containsText" text="入,退">
      <formula>NOT(ISERROR(SEARCH("入,退",F642)))</formula>
    </cfRule>
    <cfRule type="containsText" dxfId="1073" priority="520" operator="containsText" text="入,退">
      <formula>NOT(ISERROR(SEARCH("入,退",F642)))</formula>
    </cfRule>
    <cfRule type="cellIs" dxfId="1072" priority="521" operator="equal">
      <formula>"休"</formula>
    </cfRule>
  </conditionalFormatting>
  <conditionalFormatting sqref="F642:AG645">
    <cfRule type="containsText" dxfId="1071" priority="516" operator="containsText" text="外">
      <formula>NOT(ISERROR(SEARCH("外",F642)))</formula>
    </cfRule>
  </conditionalFormatting>
  <conditionalFormatting sqref="F642:AG645">
    <cfRule type="containsText" dxfId="1070" priority="515" operator="containsText" text="－">
      <formula>NOT(ISERROR(SEARCH("－",F642)))</formula>
    </cfRule>
  </conditionalFormatting>
  <conditionalFormatting sqref="F647:AG650">
    <cfRule type="containsText" dxfId="1069" priority="510" operator="containsText" text="退">
      <formula>NOT(ISERROR(SEARCH("退",F647)))</formula>
    </cfRule>
    <cfRule type="containsText" dxfId="1068" priority="511" operator="containsText" text="入">
      <formula>NOT(ISERROR(SEARCH("入",F647)))</formula>
    </cfRule>
    <cfRule type="containsText" dxfId="1067" priority="512" operator="containsText" text="入,退">
      <formula>NOT(ISERROR(SEARCH("入,退",F647)))</formula>
    </cfRule>
    <cfRule type="containsText" dxfId="1066" priority="513" operator="containsText" text="入,退">
      <formula>NOT(ISERROR(SEARCH("入,退",F647)))</formula>
    </cfRule>
    <cfRule type="cellIs" dxfId="1065" priority="514" operator="equal">
      <formula>"休"</formula>
    </cfRule>
  </conditionalFormatting>
  <conditionalFormatting sqref="F647:AG650">
    <cfRule type="containsText" dxfId="1064" priority="509" operator="containsText" text="外">
      <formula>NOT(ISERROR(SEARCH("外",F647)))</formula>
    </cfRule>
  </conditionalFormatting>
  <conditionalFormatting sqref="F647:AG650">
    <cfRule type="containsText" dxfId="1063" priority="508" operator="containsText" text="－">
      <formula>NOT(ISERROR(SEARCH("－",F647)))</formula>
    </cfRule>
  </conditionalFormatting>
  <conditionalFormatting sqref="F654:AG654">
    <cfRule type="containsText" dxfId="1062" priority="506" operator="containsText" text="日">
      <formula>NOT(ISERROR(SEARCH("日",F654)))</formula>
    </cfRule>
    <cfRule type="containsText" dxfId="1061" priority="507" operator="containsText" text="土">
      <formula>NOT(ISERROR(SEARCH("土",F654)))</formula>
    </cfRule>
  </conditionalFormatting>
  <conditionalFormatting sqref="F654:AG654">
    <cfRule type="containsText" dxfId="1060" priority="499" operator="containsText" text="その他">
      <formula>NOT(ISERROR(SEARCH("その他",F654)))</formula>
    </cfRule>
    <cfRule type="containsText" dxfId="1059" priority="500" operator="containsText" text="冬休">
      <formula>NOT(ISERROR(SEARCH("冬休",F654)))</formula>
    </cfRule>
    <cfRule type="containsText" dxfId="1058" priority="501" operator="containsText" text="夏休">
      <formula>NOT(ISERROR(SEARCH("夏休",F654)))</formula>
    </cfRule>
    <cfRule type="containsText" dxfId="1057" priority="502" operator="containsText" text="製作">
      <formula>NOT(ISERROR(SEARCH("製作",F654)))</formula>
    </cfRule>
    <cfRule type="cellIs" dxfId="1056" priority="503" operator="equal">
      <formula>"中止,製作"</formula>
    </cfRule>
    <cfRule type="containsText" dxfId="1055" priority="504" operator="containsText" text="中止,製作,夏休,冬休,その他">
      <formula>NOT(ISERROR(SEARCH("中止,製作,夏休,冬休,その他",F654)))</formula>
    </cfRule>
    <cfRule type="containsText" dxfId="1054" priority="505" operator="containsText" text="中止">
      <formula>NOT(ISERROR(SEARCH("中止",F654)))</formula>
    </cfRule>
  </conditionalFormatting>
  <conditionalFormatting sqref="F655:AG660">
    <cfRule type="containsText" dxfId="1053" priority="494" operator="containsText" text="退">
      <formula>NOT(ISERROR(SEARCH("退",F655)))</formula>
    </cfRule>
    <cfRule type="containsText" dxfId="1052" priority="495" operator="containsText" text="入">
      <formula>NOT(ISERROR(SEARCH("入",F655)))</formula>
    </cfRule>
    <cfRule type="containsText" dxfId="1051" priority="496" operator="containsText" text="入,退">
      <formula>NOT(ISERROR(SEARCH("入,退",F655)))</formula>
    </cfRule>
    <cfRule type="containsText" dxfId="1050" priority="497" operator="containsText" text="入,退">
      <formula>NOT(ISERROR(SEARCH("入,退",F655)))</formula>
    </cfRule>
    <cfRule type="cellIs" dxfId="1049" priority="498" operator="equal">
      <formula>"休"</formula>
    </cfRule>
  </conditionalFormatting>
  <conditionalFormatting sqref="F655:AG660">
    <cfRule type="containsText" dxfId="1048" priority="493" operator="containsText" text="外">
      <formula>NOT(ISERROR(SEARCH("外",F655)))</formula>
    </cfRule>
  </conditionalFormatting>
  <conditionalFormatting sqref="F661:AG661">
    <cfRule type="containsText" dxfId="1047" priority="491" operator="containsText" text="日">
      <formula>NOT(ISERROR(SEARCH("日",F661)))</formula>
    </cfRule>
    <cfRule type="containsText" dxfId="1046" priority="492" operator="containsText" text="土">
      <formula>NOT(ISERROR(SEARCH("土",F661)))</formula>
    </cfRule>
  </conditionalFormatting>
  <conditionalFormatting sqref="F661:AG661">
    <cfRule type="containsText" dxfId="1045" priority="484" operator="containsText" text="その他">
      <formula>NOT(ISERROR(SEARCH("その他",F661)))</formula>
    </cfRule>
    <cfRule type="containsText" dxfId="1044" priority="485" operator="containsText" text="冬休">
      <formula>NOT(ISERROR(SEARCH("冬休",F661)))</formula>
    </cfRule>
    <cfRule type="containsText" dxfId="1043" priority="486" operator="containsText" text="夏休">
      <formula>NOT(ISERROR(SEARCH("夏休",F661)))</formula>
    </cfRule>
    <cfRule type="containsText" dxfId="1042" priority="487" operator="containsText" text="製作">
      <formula>NOT(ISERROR(SEARCH("製作",F661)))</formula>
    </cfRule>
    <cfRule type="cellIs" dxfId="1041" priority="488" operator="equal">
      <formula>"中止,製作"</formula>
    </cfRule>
    <cfRule type="containsText" dxfId="1040" priority="489" operator="containsText" text="中止,製作,夏休,冬休,その他">
      <formula>NOT(ISERROR(SEARCH("中止,製作,夏休,冬休,その他",F661)))</formula>
    </cfRule>
    <cfRule type="containsText" dxfId="1039" priority="490" operator="containsText" text="中止">
      <formula>NOT(ISERROR(SEARCH("中止",F661)))</formula>
    </cfRule>
  </conditionalFormatting>
  <conditionalFormatting sqref="F666:AG666">
    <cfRule type="containsText" dxfId="1038" priority="482" operator="containsText" text="日">
      <formula>NOT(ISERROR(SEARCH("日",F666)))</formula>
    </cfRule>
    <cfRule type="containsText" dxfId="1037" priority="483" operator="containsText" text="土">
      <formula>NOT(ISERROR(SEARCH("土",F666)))</formula>
    </cfRule>
  </conditionalFormatting>
  <conditionalFormatting sqref="F666:AG666">
    <cfRule type="containsText" dxfId="1036" priority="475" operator="containsText" text="その他">
      <formula>NOT(ISERROR(SEARCH("その他",F666)))</formula>
    </cfRule>
    <cfRule type="containsText" dxfId="1035" priority="476" operator="containsText" text="冬休">
      <formula>NOT(ISERROR(SEARCH("冬休",F666)))</formula>
    </cfRule>
    <cfRule type="containsText" dxfId="1034" priority="477" operator="containsText" text="夏休">
      <formula>NOT(ISERROR(SEARCH("夏休",F666)))</formula>
    </cfRule>
    <cfRule type="containsText" dxfId="1033" priority="478" operator="containsText" text="製作">
      <formula>NOT(ISERROR(SEARCH("製作",F666)))</formula>
    </cfRule>
    <cfRule type="cellIs" dxfId="1032" priority="479" operator="equal">
      <formula>"中止,製作"</formula>
    </cfRule>
    <cfRule type="containsText" dxfId="1031" priority="480" operator="containsText" text="中止,製作,夏休,冬休,その他">
      <formula>NOT(ISERROR(SEARCH("中止,製作,夏休,冬休,その他",F666)))</formula>
    </cfRule>
    <cfRule type="containsText" dxfId="1030" priority="481" operator="containsText" text="中止">
      <formula>NOT(ISERROR(SEARCH("中止",F666)))</formula>
    </cfRule>
  </conditionalFormatting>
  <conditionalFormatting sqref="F655:F660">
    <cfRule type="containsText" dxfId="1029" priority="474" operator="containsText" text="－">
      <formula>NOT(ISERROR(SEARCH("－",F655)))</formula>
    </cfRule>
  </conditionalFormatting>
  <conditionalFormatting sqref="G655:G660 H657:U659 V659:AG659">
    <cfRule type="containsText" dxfId="1028" priority="473" operator="containsText" text="－">
      <formula>NOT(ISERROR(SEARCH("－",G655)))</formula>
    </cfRule>
  </conditionalFormatting>
  <conditionalFormatting sqref="G655:AG660">
    <cfRule type="containsText" dxfId="1027" priority="472" operator="containsText" text="－">
      <formula>NOT(ISERROR(SEARCH("－",G655)))</formula>
    </cfRule>
  </conditionalFormatting>
  <conditionalFormatting sqref="F662:AG665">
    <cfRule type="containsText" dxfId="1026" priority="467" operator="containsText" text="退">
      <formula>NOT(ISERROR(SEARCH("退",F662)))</formula>
    </cfRule>
    <cfRule type="containsText" dxfId="1025" priority="468" operator="containsText" text="入">
      <formula>NOT(ISERROR(SEARCH("入",F662)))</formula>
    </cfRule>
    <cfRule type="containsText" dxfId="1024" priority="469" operator="containsText" text="入,退">
      <formula>NOT(ISERROR(SEARCH("入,退",F662)))</formula>
    </cfRule>
    <cfRule type="containsText" dxfId="1023" priority="470" operator="containsText" text="入,退">
      <formula>NOT(ISERROR(SEARCH("入,退",F662)))</formula>
    </cfRule>
    <cfRule type="cellIs" dxfId="1022" priority="471" operator="equal">
      <formula>"休"</formula>
    </cfRule>
  </conditionalFormatting>
  <conditionalFormatting sqref="F662:AG665">
    <cfRule type="containsText" dxfId="1021" priority="466" operator="containsText" text="外">
      <formula>NOT(ISERROR(SEARCH("外",F662)))</formula>
    </cfRule>
  </conditionalFormatting>
  <conditionalFormatting sqref="F662:AG665">
    <cfRule type="containsText" dxfId="1020" priority="465" operator="containsText" text="－">
      <formula>NOT(ISERROR(SEARCH("－",F662)))</formula>
    </cfRule>
  </conditionalFormatting>
  <conditionalFormatting sqref="F667:AG670">
    <cfRule type="containsText" dxfId="1019" priority="460" operator="containsText" text="退">
      <formula>NOT(ISERROR(SEARCH("退",F667)))</formula>
    </cfRule>
    <cfRule type="containsText" dxfId="1018" priority="461" operator="containsText" text="入">
      <formula>NOT(ISERROR(SEARCH("入",F667)))</formula>
    </cfRule>
    <cfRule type="containsText" dxfId="1017" priority="462" operator="containsText" text="入,退">
      <formula>NOT(ISERROR(SEARCH("入,退",F667)))</formula>
    </cfRule>
    <cfRule type="containsText" dxfId="1016" priority="463" operator="containsText" text="入,退">
      <formula>NOT(ISERROR(SEARCH("入,退",F667)))</formula>
    </cfRule>
    <cfRule type="cellIs" dxfId="1015" priority="464" operator="equal">
      <formula>"休"</formula>
    </cfRule>
  </conditionalFormatting>
  <conditionalFormatting sqref="F667:AG670">
    <cfRule type="containsText" dxfId="1014" priority="459" operator="containsText" text="外">
      <formula>NOT(ISERROR(SEARCH("外",F667)))</formula>
    </cfRule>
  </conditionalFormatting>
  <conditionalFormatting sqref="F667:AG670">
    <cfRule type="containsText" dxfId="1013" priority="458" operator="containsText" text="－">
      <formula>NOT(ISERROR(SEARCH("－",F667)))</formula>
    </cfRule>
  </conditionalFormatting>
  <conditionalFormatting sqref="F674:AG674">
    <cfRule type="containsText" dxfId="1012" priority="456" operator="containsText" text="日">
      <formula>NOT(ISERROR(SEARCH("日",F674)))</formula>
    </cfRule>
    <cfRule type="containsText" dxfId="1011" priority="457" operator="containsText" text="土">
      <formula>NOT(ISERROR(SEARCH("土",F674)))</formula>
    </cfRule>
  </conditionalFormatting>
  <conditionalFormatting sqref="F674:AG674">
    <cfRule type="containsText" dxfId="1010" priority="449" operator="containsText" text="その他">
      <formula>NOT(ISERROR(SEARCH("その他",F674)))</formula>
    </cfRule>
    <cfRule type="containsText" dxfId="1009" priority="450" operator="containsText" text="冬休">
      <formula>NOT(ISERROR(SEARCH("冬休",F674)))</formula>
    </cfRule>
    <cfRule type="containsText" dxfId="1008" priority="451" operator="containsText" text="夏休">
      <formula>NOT(ISERROR(SEARCH("夏休",F674)))</formula>
    </cfRule>
    <cfRule type="containsText" dxfId="1007" priority="452" operator="containsText" text="製作">
      <formula>NOT(ISERROR(SEARCH("製作",F674)))</formula>
    </cfRule>
    <cfRule type="cellIs" dxfId="1006" priority="453" operator="equal">
      <formula>"中止,製作"</formula>
    </cfRule>
    <cfRule type="containsText" dxfId="1005" priority="454" operator="containsText" text="中止,製作,夏休,冬休,その他">
      <formula>NOT(ISERROR(SEARCH("中止,製作,夏休,冬休,その他",F674)))</formula>
    </cfRule>
    <cfRule type="containsText" dxfId="1004" priority="455" operator="containsText" text="中止">
      <formula>NOT(ISERROR(SEARCH("中止",F674)))</formula>
    </cfRule>
  </conditionalFormatting>
  <conditionalFormatting sqref="F675:AG680">
    <cfRule type="containsText" dxfId="1003" priority="444" operator="containsText" text="退">
      <formula>NOT(ISERROR(SEARCH("退",F675)))</formula>
    </cfRule>
    <cfRule type="containsText" dxfId="1002" priority="445" operator="containsText" text="入">
      <formula>NOT(ISERROR(SEARCH("入",F675)))</formula>
    </cfRule>
    <cfRule type="containsText" dxfId="1001" priority="446" operator="containsText" text="入,退">
      <formula>NOT(ISERROR(SEARCH("入,退",F675)))</formula>
    </cfRule>
    <cfRule type="containsText" dxfId="1000" priority="447" operator="containsText" text="入,退">
      <formula>NOT(ISERROR(SEARCH("入,退",F675)))</formula>
    </cfRule>
    <cfRule type="cellIs" dxfId="999" priority="448" operator="equal">
      <formula>"休"</formula>
    </cfRule>
  </conditionalFormatting>
  <conditionalFormatting sqref="F675:AG680">
    <cfRule type="containsText" dxfId="998" priority="443" operator="containsText" text="外">
      <formula>NOT(ISERROR(SEARCH("外",F675)))</formula>
    </cfRule>
  </conditionalFormatting>
  <conditionalFormatting sqref="F681:AG681">
    <cfRule type="containsText" dxfId="997" priority="441" operator="containsText" text="日">
      <formula>NOT(ISERROR(SEARCH("日",F681)))</formula>
    </cfRule>
    <cfRule type="containsText" dxfId="996" priority="442" operator="containsText" text="土">
      <formula>NOT(ISERROR(SEARCH("土",F681)))</formula>
    </cfRule>
  </conditionalFormatting>
  <conditionalFormatting sqref="F681:AG681">
    <cfRule type="containsText" dxfId="995" priority="434" operator="containsText" text="その他">
      <formula>NOT(ISERROR(SEARCH("その他",F681)))</formula>
    </cfRule>
    <cfRule type="containsText" dxfId="994" priority="435" operator="containsText" text="冬休">
      <formula>NOT(ISERROR(SEARCH("冬休",F681)))</formula>
    </cfRule>
    <cfRule type="containsText" dxfId="993" priority="436" operator="containsText" text="夏休">
      <formula>NOT(ISERROR(SEARCH("夏休",F681)))</formula>
    </cfRule>
    <cfRule type="containsText" dxfId="992" priority="437" operator="containsText" text="製作">
      <formula>NOT(ISERROR(SEARCH("製作",F681)))</formula>
    </cfRule>
    <cfRule type="cellIs" dxfId="991" priority="438" operator="equal">
      <formula>"中止,製作"</formula>
    </cfRule>
    <cfRule type="containsText" dxfId="990" priority="439" operator="containsText" text="中止,製作,夏休,冬休,その他">
      <formula>NOT(ISERROR(SEARCH("中止,製作,夏休,冬休,その他",F681)))</formula>
    </cfRule>
    <cfRule type="containsText" dxfId="989" priority="440" operator="containsText" text="中止">
      <formula>NOT(ISERROR(SEARCH("中止",F681)))</formula>
    </cfRule>
  </conditionalFormatting>
  <conditionalFormatting sqref="F686:AG686">
    <cfRule type="containsText" dxfId="988" priority="432" operator="containsText" text="日">
      <formula>NOT(ISERROR(SEARCH("日",F686)))</formula>
    </cfRule>
    <cfRule type="containsText" dxfId="987" priority="433" operator="containsText" text="土">
      <formula>NOT(ISERROR(SEARCH("土",F686)))</formula>
    </cfRule>
  </conditionalFormatting>
  <conditionalFormatting sqref="F686:AG686">
    <cfRule type="containsText" dxfId="986" priority="425" operator="containsText" text="その他">
      <formula>NOT(ISERROR(SEARCH("その他",F686)))</formula>
    </cfRule>
    <cfRule type="containsText" dxfId="985" priority="426" operator="containsText" text="冬休">
      <formula>NOT(ISERROR(SEARCH("冬休",F686)))</formula>
    </cfRule>
    <cfRule type="containsText" dxfId="984" priority="427" operator="containsText" text="夏休">
      <formula>NOT(ISERROR(SEARCH("夏休",F686)))</formula>
    </cfRule>
    <cfRule type="containsText" dxfId="983" priority="428" operator="containsText" text="製作">
      <formula>NOT(ISERROR(SEARCH("製作",F686)))</formula>
    </cfRule>
    <cfRule type="cellIs" dxfId="982" priority="429" operator="equal">
      <formula>"中止,製作"</formula>
    </cfRule>
    <cfRule type="containsText" dxfId="981" priority="430" operator="containsText" text="中止,製作,夏休,冬休,その他">
      <formula>NOT(ISERROR(SEARCH("中止,製作,夏休,冬休,その他",F686)))</formula>
    </cfRule>
    <cfRule type="containsText" dxfId="980" priority="431" operator="containsText" text="中止">
      <formula>NOT(ISERROR(SEARCH("中止",F686)))</formula>
    </cfRule>
  </conditionalFormatting>
  <conditionalFormatting sqref="F675:F680">
    <cfRule type="containsText" dxfId="979" priority="424" operator="containsText" text="－">
      <formula>NOT(ISERROR(SEARCH("－",F675)))</formula>
    </cfRule>
  </conditionalFormatting>
  <conditionalFormatting sqref="G675:G680 H677:U679 V679:AG679">
    <cfRule type="containsText" dxfId="978" priority="423" operator="containsText" text="－">
      <formula>NOT(ISERROR(SEARCH("－",G675)))</formula>
    </cfRule>
  </conditionalFormatting>
  <conditionalFormatting sqref="G675:AG680">
    <cfRule type="containsText" dxfId="977" priority="422" operator="containsText" text="－">
      <formula>NOT(ISERROR(SEARCH("－",G675)))</formula>
    </cfRule>
  </conditionalFormatting>
  <conditionalFormatting sqref="F682:AG685">
    <cfRule type="containsText" dxfId="976" priority="417" operator="containsText" text="退">
      <formula>NOT(ISERROR(SEARCH("退",F682)))</formula>
    </cfRule>
    <cfRule type="containsText" dxfId="975" priority="418" operator="containsText" text="入">
      <formula>NOT(ISERROR(SEARCH("入",F682)))</formula>
    </cfRule>
    <cfRule type="containsText" dxfId="974" priority="419" operator="containsText" text="入,退">
      <formula>NOT(ISERROR(SEARCH("入,退",F682)))</formula>
    </cfRule>
    <cfRule type="containsText" dxfId="973" priority="420" operator="containsText" text="入,退">
      <formula>NOT(ISERROR(SEARCH("入,退",F682)))</formula>
    </cfRule>
    <cfRule type="cellIs" dxfId="972" priority="421" operator="equal">
      <formula>"休"</formula>
    </cfRule>
  </conditionalFormatting>
  <conditionalFormatting sqref="F682:AG685">
    <cfRule type="containsText" dxfId="971" priority="416" operator="containsText" text="外">
      <formula>NOT(ISERROR(SEARCH("外",F682)))</formula>
    </cfRule>
  </conditionalFormatting>
  <conditionalFormatting sqref="F682:AG685">
    <cfRule type="containsText" dxfId="970" priority="415" operator="containsText" text="－">
      <formula>NOT(ISERROR(SEARCH("－",F682)))</formula>
    </cfRule>
  </conditionalFormatting>
  <conditionalFormatting sqref="F687:AG690">
    <cfRule type="containsText" dxfId="969" priority="410" operator="containsText" text="退">
      <formula>NOT(ISERROR(SEARCH("退",F687)))</formula>
    </cfRule>
    <cfRule type="containsText" dxfId="968" priority="411" operator="containsText" text="入">
      <formula>NOT(ISERROR(SEARCH("入",F687)))</formula>
    </cfRule>
    <cfRule type="containsText" dxfId="967" priority="412" operator="containsText" text="入,退">
      <formula>NOT(ISERROR(SEARCH("入,退",F687)))</formula>
    </cfRule>
    <cfRule type="containsText" dxfId="966" priority="413" operator="containsText" text="入,退">
      <formula>NOT(ISERROR(SEARCH("入,退",F687)))</formula>
    </cfRule>
    <cfRule type="cellIs" dxfId="965" priority="414" operator="equal">
      <formula>"休"</formula>
    </cfRule>
  </conditionalFormatting>
  <conditionalFormatting sqref="F687:AG690">
    <cfRule type="containsText" dxfId="964" priority="409" operator="containsText" text="外">
      <formula>NOT(ISERROR(SEARCH("外",F687)))</formula>
    </cfRule>
  </conditionalFormatting>
  <conditionalFormatting sqref="F687:AG690">
    <cfRule type="containsText" dxfId="963" priority="408" operator="containsText" text="－">
      <formula>NOT(ISERROR(SEARCH("－",F687)))</formula>
    </cfRule>
  </conditionalFormatting>
  <conditionalFormatting sqref="F700:AG700">
    <cfRule type="containsText" dxfId="962" priority="406" operator="containsText" text="日">
      <formula>NOT(ISERROR(SEARCH("日",F700)))</formula>
    </cfRule>
    <cfRule type="containsText" dxfId="961" priority="407" operator="containsText" text="土">
      <formula>NOT(ISERROR(SEARCH("土",F700)))</formula>
    </cfRule>
  </conditionalFormatting>
  <conditionalFormatting sqref="F700:AG700">
    <cfRule type="containsText" dxfId="960" priority="399" operator="containsText" text="その他">
      <formula>NOT(ISERROR(SEARCH("その他",F700)))</formula>
    </cfRule>
    <cfRule type="containsText" dxfId="959" priority="400" operator="containsText" text="冬休">
      <formula>NOT(ISERROR(SEARCH("冬休",F700)))</formula>
    </cfRule>
    <cfRule type="containsText" dxfId="958" priority="401" operator="containsText" text="夏休">
      <formula>NOT(ISERROR(SEARCH("夏休",F700)))</formula>
    </cfRule>
    <cfRule type="containsText" dxfId="957" priority="402" operator="containsText" text="製作">
      <formula>NOT(ISERROR(SEARCH("製作",F700)))</formula>
    </cfRule>
    <cfRule type="cellIs" dxfId="956" priority="403" operator="equal">
      <formula>"中止,製作"</formula>
    </cfRule>
    <cfRule type="containsText" dxfId="955" priority="404" operator="containsText" text="中止,製作,夏休,冬休,その他">
      <formula>NOT(ISERROR(SEARCH("中止,製作,夏休,冬休,その他",F700)))</formula>
    </cfRule>
    <cfRule type="containsText" dxfId="954" priority="405" operator="containsText" text="中止">
      <formula>NOT(ISERROR(SEARCH("中止",F700)))</formula>
    </cfRule>
  </conditionalFormatting>
  <conditionalFormatting sqref="F701:AG706">
    <cfRule type="containsText" dxfId="953" priority="394" operator="containsText" text="退">
      <formula>NOT(ISERROR(SEARCH("退",F701)))</formula>
    </cfRule>
    <cfRule type="containsText" dxfId="952" priority="395" operator="containsText" text="入">
      <formula>NOT(ISERROR(SEARCH("入",F701)))</formula>
    </cfRule>
    <cfRule type="containsText" dxfId="951" priority="396" operator="containsText" text="入,退">
      <formula>NOT(ISERROR(SEARCH("入,退",F701)))</formula>
    </cfRule>
    <cfRule type="containsText" dxfId="950" priority="397" operator="containsText" text="入,退">
      <formula>NOT(ISERROR(SEARCH("入,退",F701)))</formula>
    </cfRule>
    <cfRule type="cellIs" dxfId="949" priority="398" operator="equal">
      <formula>"休"</formula>
    </cfRule>
  </conditionalFormatting>
  <conditionalFormatting sqref="F701:AG706">
    <cfRule type="containsText" dxfId="948" priority="393" operator="containsText" text="外">
      <formula>NOT(ISERROR(SEARCH("外",F701)))</formula>
    </cfRule>
  </conditionalFormatting>
  <conditionalFormatting sqref="F707:AG707">
    <cfRule type="containsText" dxfId="947" priority="391" operator="containsText" text="日">
      <formula>NOT(ISERROR(SEARCH("日",F707)))</formula>
    </cfRule>
    <cfRule type="containsText" dxfId="946" priority="392" operator="containsText" text="土">
      <formula>NOT(ISERROR(SEARCH("土",F707)))</formula>
    </cfRule>
  </conditionalFormatting>
  <conditionalFormatting sqref="F707:AG707">
    <cfRule type="containsText" dxfId="945" priority="384" operator="containsText" text="その他">
      <formula>NOT(ISERROR(SEARCH("その他",F707)))</formula>
    </cfRule>
    <cfRule type="containsText" dxfId="944" priority="385" operator="containsText" text="冬休">
      <formula>NOT(ISERROR(SEARCH("冬休",F707)))</formula>
    </cfRule>
    <cfRule type="containsText" dxfId="943" priority="386" operator="containsText" text="夏休">
      <formula>NOT(ISERROR(SEARCH("夏休",F707)))</formula>
    </cfRule>
    <cfRule type="containsText" dxfId="942" priority="387" operator="containsText" text="製作">
      <formula>NOT(ISERROR(SEARCH("製作",F707)))</formula>
    </cfRule>
    <cfRule type="cellIs" dxfId="941" priority="388" operator="equal">
      <formula>"中止,製作"</formula>
    </cfRule>
    <cfRule type="containsText" dxfId="940" priority="389" operator="containsText" text="中止,製作,夏休,冬休,その他">
      <formula>NOT(ISERROR(SEARCH("中止,製作,夏休,冬休,その他",F707)))</formula>
    </cfRule>
    <cfRule type="containsText" dxfId="939" priority="390" operator="containsText" text="中止">
      <formula>NOT(ISERROR(SEARCH("中止",F707)))</formula>
    </cfRule>
  </conditionalFormatting>
  <conditionalFormatting sqref="F712:AG712">
    <cfRule type="containsText" dxfId="938" priority="382" operator="containsText" text="日">
      <formula>NOT(ISERROR(SEARCH("日",F712)))</formula>
    </cfRule>
    <cfRule type="containsText" dxfId="937" priority="383" operator="containsText" text="土">
      <formula>NOT(ISERROR(SEARCH("土",F712)))</formula>
    </cfRule>
  </conditionalFormatting>
  <conditionalFormatting sqref="F712:AG712">
    <cfRule type="containsText" dxfId="936" priority="375" operator="containsText" text="その他">
      <formula>NOT(ISERROR(SEARCH("その他",F712)))</formula>
    </cfRule>
    <cfRule type="containsText" dxfId="935" priority="376" operator="containsText" text="冬休">
      <formula>NOT(ISERROR(SEARCH("冬休",F712)))</formula>
    </cfRule>
    <cfRule type="containsText" dxfId="934" priority="377" operator="containsText" text="夏休">
      <formula>NOT(ISERROR(SEARCH("夏休",F712)))</formula>
    </cfRule>
    <cfRule type="containsText" dxfId="933" priority="378" operator="containsText" text="製作">
      <formula>NOT(ISERROR(SEARCH("製作",F712)))</formula>
    </cfRule>
    <cfRule type="cellIs" dxfId="932" priority="379" operator="equal">
      <formula>"中止,製作"</formula>
    </cfRule>
    <cfRule type="containsText" dxfId="931" priority="380" operator="containsText" text="中止,製作,夏休,冬休,その他">
      <formula>NOT(ISERROR(SEARCH("中止,製作,夏休,冬休,その他",F712)))</formula>
    </cfRule>
    <cfRule type="containsText" dxfId="930" priority="381" operator="containsText" text="中止">
      <formula>NOT(ISERROR(SEARCH("中止",F712)))</formula>
    </cfRule>
  </conditionalFormatting>
  <conditionalFormatting sqref="F701:F706">
    <cfRule type="containsText" dxfId="929" priority="374" operator="containsText" text="－">
      <formula>NOT(ISERROR(SEARCH("－",F701)))</formula>
    </cfRule>
  </conditionalFormatting>
  <conditionalFormatting sqref="G701:G706 H703:U705 V705:AG705">
    <cfRule type="containsText" dxfId="928" priority="373" operator="containsText" text="－">
      <formula>NOT(ISERROR(SEARCH("－",G701)))</formula>
    </cfRule>
  </conditionalFormatting>
  <conditionalFormatting sqref="G701:AG706">
    <cfRule type="containsText" dxfId="927" priority="372" operator="containsText" text="－">
      <formula>NOT(ISERROR(SEARCH("－",G701)))</formula>
    </cfRule>
  </conditionalFormatting>
  <conditionalFormatting sqref="F708:AG711">
    <cfRule type="containsText" dxfId="926" priority="367" operator="containsText" text="退">
      <formula>NOT(ISERROR(SEARCH("退",F708)))</formula>
    </cfRule>
    <cfRule type="containsText" dxfId="925" priority="368" operator="containsText" text="入">
      <formula>NOT(ISERROR(SEARCH("入",F708)))</formula>
    </cfRule>
    <cfRule type="containsText" dxfId="924" priority="369" operator="containsText" text="入,退">
      <formula>NOT(ISERROR(SEARCH("入,退",F708)))</formula>
    </cfRule>
    <cfRule type="containsText" dxfId="923" priority="370" operator="containsText" text="入,退">
      <formula>NOT(ISERROR(SEARCH("入,退",F708)))</formula>
    </cfRule>
    <cfRule type="cellIs" dxfId="922" priority="371" operator="equal">
      <formula>"休"</formula>
    </cfRule>
  </conditionalFormatting>
  <conditionalFormatting sqref="F708:AG711">
    <cfRule type="containsText" dxfId="921" priority="366" operator="containsText" text="外">
      <formula>NOT(ISERROR(SEARCH("外",F708)))</formula>
    </cfRule>
  </conditionalFormatting>
  <conditionalFormatting sqref="F708:AG711">
    <cfRule type="containsText" dxfId="920" priority="365" operator="containsText" text="－">
      <formula>NOT(ISERROR(SEARCH("－",F708)))</formula>
    </cfRule>
  </conditionalFormatting>
  <conditionalFormatting sqref="F713:AG716">
    <cfRule type="containsText" dxfId="919" priority="360" operator="containsText" text="退">
      <formula>NOT(ISERROR(SEARCH("退",F713)))</formula>
    </cfRule>
    <cfRule type="containsText" dxfId="918" priority="361" operator="containsText" text="入">
      <formula>NOT(ISERROR(SEARCH("入",F713)))</formula>
    </cfRule>
    <cfRule type="containsText" dxfId="917" priority="362" operator="containsText" text="入,退">
      <formula>NOT(ISERROR(SEARCH("入,退",F713)))</formula>
    </cfRule>
    <cfRule type="containsText" dxfId="916" priority="363" operator="containsText" text="入,退">
      <formula>NOT(ISERROR(SEARCH("入,退",F713)))</formula>
    </cfRule>
    <cfRule type="cellIs" dxfId="915" priority="364" operator="equal">
      <formula>"休"</formula>
    </cfRule>
  </conditionalFormatting>
  <conditionalFormatting sqref="F713:AG716">
    <cfRule type="containsText" dxfId="914" priority="359" operator="containsText" text="外">
      <formula>NOT(ISERROR(SEARCH("外",F713)))</formula>
    </cfRule>
  </conditionalFormatting>
  <conditionalFormatting sqref="F713:AG716">
    <cfRule type="containsText" dxfId="913" priority="358" operator="containsText" text="－">
      <formula>NOT(ISERROR(SEARCH("－",F713)))</formula>
    </cfRule>
  </conditionalFormatting>
  <conditionalFormatting sqref="F720:AG720">
    <cfRule type="containsText" dxfId="912" priority="356" operator="containsText" text="日">
      <formula>NOT(ISERROR(SEARCH("日",F720)))</formula>
    </cfRule>
    <cfRule type="containsText" dxfId="911" priority="357" operator="containsText" text="土">
      <formula>NOT(ISERROR(SEARCH("土",F720)))</formula>
    </cfRule>
  </conditionalFormatting>
  <conditionalFormatting sqref="F720:AG720">
    <cfRule type="containsText" dxfId="910" priority="349" operator="containsText" text="その他">
      <formula>NOT(ISERROR(SEARCH("その他",F720)))</formula>
    </cfRule>
    <cfRule type="containsText" dxfId="909" priority="350" operator="containsText" text="冬休">
      <formula>NOT(ISERROR(SEARCH("冬休",F720)))</formula>
    </cfRule>
    <cfRule type="containsText" dxfId="908" priority="351" operator="containsText" text="夏休">
      <formula>NOT(ISERROR(SEARCH("夏休",F720)))</formula>
    </cfRule>
    <cfRule type="containsText" dxfId="907" priority="352" operator="containsText" text="製作">
      <formula>NOT(ISERROR(SEARCH("製作",F720)))</formula>
    </cfRule>
    <cfRule type="cellIs" dxfId="906" priority="353" operator="equal">
      <formula>"中止,製作"</formula>
    </cfRule>
    <cfRule type="containsText" dxfId="905" priority="354" operator="containsText" text="中止,製作,夏休,冬休,その他">
      <formula>NOT(ISERROR(SEARCH("中止,製作,夏休,冬休,その他",F720)))</formula>
    </cfRule>
    <cfRule type="containsText" dxfId="904" priority="355" operator="containsText" text="中止">
      <formula>NOT(ISERROR(SEARCH("中止",F720)))</formula>
    </cfRule>
  </conditionalFormatting>
  <conditionalFormatting sqref="F721:AG726">
    <cfRule type="containsText" dxfId="903" priority="344" operator="containsText" text="退">
      <formula>NOT(ISERROR(SEARCH("退",F721)))</formula>
    </cfRule>
    <cfRule type="containsText" dxfId="902" priority="345" operator="containsText" text="入">
      <formula>NOT(ISERROR(SEARCH("入",F721)))</formula>
    </cfRule>
    <cfRule type="containsText" dxfId="901" priority="346" operator="containsText" text="入,退">
      <formula>NOT(ISERROR(SEARCH("入,退",F721)))</formula>
    </cfRule>
    <cfRule type="containsText" dxfId="900" priority="347" operator="containsText" text="入,退">
      <formula>NOT(ISERROR(SEARCH("入,退",F721)))</formula>
    </cfRule>
    <cfRule type="cellIs" dxfId="899" priority="348" operator="equal">
      <formula>"休"</formula>
    </cfRule>
  </conditionalFormatting>
  <conditionalFormatting sqref="F721:AG726">
    <cfRule type="containsText" dxfId="898" priority="343" operator="containsText" text="外">
      <formula>NOT(ISERROR(SEARCH("外",F721)))</formula>
    </cfRule>
  </conditionalFormatting>
  <conditionalFormatting sqref="F727:AG727">
    <cfRule type="containsText" dxfId="897" priority="341" operator="containsText" text="日">
      <formula>NOT(ISERROR(SEARCH("日",F727)))</formula>
    </cfRule>
    <cfRule type="containsText" dxfId="896" priority="342" operator="containsText" text="土">
      <formula>NOT(ISERROR(SEARCH("土",F727)))</formula>
    </cfRule>
  </conditionalFormatting>
  <conditionalFormatting sqref="F727:AG727">
    <cfRule type="containsText" dxfId="895" priority="334" operator="containsText" text="その他">
      <formula>NOT(ISERROR(SEARCH("その他",F727)))</formula>
    </cfRule>
    <cfRule type="containsText" dxfId="894" priority="335" operator="containsText" text="冬休">
      <formula>NOT(ISERROR(SEARCH("冬休",F727)))</formula>
    </cfRule>
    <cfRule type="containsText" dxfId="893" priority="336" operator="containsText" text="夏休">
      <formula>NOT(ISERROR(SEARCH("夏休",F727)))</formula>
    </cfRule>
    <cfRule type="containsText" dxfId="892" priority="337" operator="containsText" text="製作">
      <formula>NOT(ISERROR(SEARCH("製作",F727)))</formula>
    </cfRule>
    <cfRule type="cellIs" dxfId="891" priority="338" operator="equal">
      <formula>"中止,製作"</formula>
    </cfRule>
    <cfRule type="containsText" dxfId="890" priority="339" operator="containsText" text="中止,製作,夏休,冬休,その他">
      <formula>NOT(ISERROR(SEARCH("中止,製作,夏休,冬休,その他",F727)))</formula>
    </cfRule>
    <cfRule type="containsText" dxfId="889" priority="340" operator="containsText" text="中止">
      <formula>NOT(ISERROR(SEARCH("中止",F727)))</formula>
    </cfRule>
  </conditionalFormatting>
  <conditionalFormatting sqref="F732:AG732">
    <cfRule type="containsText" dxfId="888" priority="332" operator="containsText" text="日">
      <formula>NOT(ISERROR(SEARCH("日",F732)))</formula>
    </cfRule>
    <cfRule type="containsText" dxfId="887" priority="333" operator="containsText" text="土">
      <formula>NOT(ISERROR(SEARCH("土",F732)))</formula>
    </cfRule>
  </conditionalFormatting>
  <conditionalFormatting sqref="F732:AG732">
    <cfRule type="containsText" dxfId="886" priority="325" operator="containsText" text="その他">
      <formula>NOT(ISERROR(SEARCH("その他",F732)))</formula>
    </cfRule>
    <cfRule type="containsText" dxfId="885" priority="326" operator="containsText" text="冬休">
      <formula>NOT(ISERROR(SEARCH("冬休",F732)))</formula>
    </cfRule>
    <cfRule type="containsText" dxfId="884" priority="327" operator="containsText" text="夏休">
      <formula>NOT(ISERROR(SEARCH("夏休",F732)))</formula>
    </cfRule>
    <cfRule type="containsText" dxfId="883" priority="328" operator="containsText" text="製作">
      <formula>NOT(ISERROR(SEARCH("製作",F732)))</formula>
    </cfRule>
    <cfRule type="cellIs" dxfId="882" priority="329" operator="equal">
      <formula>"中止,製作"</formula>
    </cfRule>
    <cfRule type="containsText" dxfId="881" priority="330" operator="containsText" text="中止,製作,夏休,冬休,その他">
      <formula>NOT(ISERROR(SEARCH("中止,製作,夏休,冬休,その他",F732)))</formula>
    </cfRule>
    <cfRule type="containsText" dxfId="880" priority="331" operator="containsText" text="中止">
      <formula>NOT(ISERROR(SEARCH("中止",F732)))</formula>
    </cfRule>
  </conditionalFormatting>
  <conditionalFormatting sqref="F721:F726">
    <cfRule type="containsText" dxfId="879" priority="324" operator="containsText" text="－">
      <formula>NOT(ISERROR(SEARCH("－",F721)))</formula>
    </cfRule>
  </conditionalFormatting>
  <conditionalFormatting sqref="G721:G726 H723:U725 V725:AG725">
    <cfRule type="containsText" dxfId="878" priority="323" operator="containsText" text="－">
      <formula>NOT(ISERROR(SEARCH("－",G721)))</formula>
    </cfRule>
  </conditionalFormatting>
  <conditionalFormatting sqref="G721:AG726">
    <cfRule type="containsText" dxfId="877" priority="322" operator="containsText" text="－">
      <formula>NOT(ISERROR(SEARCH("－",G721)))</formula>
    </cfRule>
  </conditionalFormatting>
  <conditionalFormatting sqref="F728:AG731">
    <cfRule type="containsText" dxfId="876" priority="317" operator="containsText" text="退">
      <formula>NOT(ISERROR(SEARCH("退",F728)))</formula>
    </cfRule>
    <cfRule type="containsText" dxfId="875" priority="318" operator="containsText" text="入">
      <formula>NOT(ISERROR(SEARCH("入",F728)))</formula>
    </cfRule>
    <cfRule type="containsText" dxfId="874" priority="319" operator="containsText" text="入,退">
      <formula>NOT(ISERROR(SEARCH("入,退",F728)))</formula>
    </cfRule>
    <cfRule type="containsText" dxfId="873" priority="320" operator="containsText" text="入,退">
      <formula>NOT(ISERROR(SEARCH("入,退",F728)))</formula>
    </cfRule>
    <cfRule type="cellIs" dxfId="872" priority="321" operator="equal">
      <formula>"休"</formula>
    </cfRule>
  </conditionalFormatting>
  <conditionalFormatting sqref="F728:AG731">
    <cfRule type="containsText" dxfId="871" priority="316" operator="containsText" text="外">
      <formula>NOT(ISERROR(SEARCH("外",F728)))</formula>
    </cfRule>
  </conditionalFormatting>
  <conditionalFormatting sqref="F728:AG731">
    <cfRule type="containsText" dxfId="870" priority="315" operator="containsText" text="－">
      <formula>NOT(ISERROR(SEARCH("－",F728)))</formula>
    </cfRule>
  </conditionalFormatting>
  <conditionalFormatting sqref="F733:AG736">
    <cfRule type="containsText" dxfId="869" priority="310" operator="containsText" text="退">
      <formula>NOT(ISERROR(SEARCH("退",F733)))</formula>
    </cfRule>
    <cfRule type="containsText" dxfId="868" priority="311" operator="containsText" text="入">
      <formula>NOT(ISERROR(SEARCH("入",F733)))</formula>
    </cfRule>
    <cfRule type="containsText" dxfId="867" priority="312" operator="containsText" text="入,退">
      <formula>NOT(ISERROR(SEARCH("入,退",F733)))</formula>
    </cfRule>
    <cfRule type="containsText" dxfId="866" priority="313" operator="containsText" text="入,退">
      <formula>NOT(ISERROR(SEARCH("入,退",F733)))</formula>
    </cfRule>
    <cfRule type="cellIs" dxfId="865" priority="314" operator="equal">
      <formula>"休"</formula>
    </cfRule>
  </conditionalFormatting>
  <conditionalFormatting sqref="F733:AG736">
    <cfRule type="containsText" dxfId="864" priority="309" operator="containsText" text="外">
      <formula>NOT(ISERROR(SEARCH("外",F733)))</formula>
    </cfRule>
  </conditionalFormatting>
  <conditionalFormatting sqref="F733:AG736">
    <cfRule type="containsText" dxfId="863" priority="308" operator="containsText" text="－">
      <formula>NOT(ISERROR(SEARCH("－",F733)))</formula>
    </cfRule>
  </conditionalFormatting>
  <conditionalFormatting sqref="F740:AG740">
    <cfRule type="containsText" dxfId="862" priority="306" operator="containsText" text="日">
      <formula>NOT(ISERROR(SEARCH("日",F740)))</formula>
    </cfRule>
    <cfRule type="containsText" dxfId="861" priority="307" operator="containsText" text="土">
      <formula>NOT(ISERROR(SEARCH("土",F740)))</formula>
    </cfRule>
  </conditionalFormatting>
  <conditionalFormatting sqref="F740:AG740">
    <cfRule type="containsText" dxfId="860" priority="299" operator="containsText" text="その他">
      <formula>NOT(ISERROR(SEARCH("その他",F740)))</formula>
    </cfRule>
    <cfRule type="containsText" dxfId="859" priority="300" operator="containsText" text="冬休">
      <formula>NOT(ISERROR(SEARCH("冬休",F740)))</formula>
    </cfRule>
    <cfRule type="containsText" dxfId="858" priority="301" operator="containsText" text="夏休">
      <formula>NOT(ISERROR(SEARCH("夏休",F740)))</formula>
    </cfRule>
    <cfRule type="containsText" dxfId="857" priority="302" operator="containsText" text="製作">
      <formula>NOT(ISERROR(SEARCH("製作",F740)))</formula>
    </cfRule>
    <cfRule type="cellIs" dxfId="856" priority="303" operator="equal">
      <formula>"中止,製作"</formula>
    </cfRule>
    <cfRule type="containsText" dxfId="855" priority="304" operator="containsText" text="中止,製作,夏休,冬休,その他">
      <formula>NOT(ISERROR(SEARCH("中止,製作,夏休,冬休,その他",F740)))</formula>
    </cfRule>
    <cfRule type="containsText" dxfId="854" priority="305" operator="containsText" text="中止">
      <formula>NOT(ISERROR(SEARCH("中止",F740)))</formula>
    </cfRule>
  </conditionalFormatting>
  <conditionalFormatting sqref="F741:AG746">
    <cfRule type="containsText" dxfId="853" priority="294" operator="containsText" text="退">
      <formula>NOT(ISERROR(SEARCH("退",F741)))</formula>
    </cfRule>
    <cfRule type="containsText" dxfId="852" priority="295" operator="containsText" text="入">
      <formula>NOT(ISERROR(SEARCH("入",F741)))</formula>
    </cfRule>
    <cfRule type="containsText" dxfId="851" priority="296" operator="containsText" text="入,退">
      <formula>NOT(ISERROR(SEARCH("入,退",F741)))</formula>
    </cfRule>
    <cfRule type="containsText" dxfId="850" priority="297" operator="containsText" text="入,退">
      <formula>NOT(ISERROR(SEARCH("入,退",F741)))</formula>
    </cfRule>
    <cfRule type="cellIs" dxfId="849" priority="298" operator="equal">
      <formula>"休"</formula>
    </cfRule>
  </conditionalFormatting>
  <conditionalFormatting sqref="F741:AG746">
    <cfRule type="containsText" dxfId="848" priority="293" operator="containsText" text="外">
      <formula>NOT(ISERROR(SEARCH("外",F741)))</formula>
    </cfRule>
  </conditionalFormatting>
  <conditionalFormatting sqref="F747:AG747">
    <cfRule type="containsText" dxfId="847" priority="291" operator="containsText" text="日">
      <formula>NOT(ISERROR(SEARCH("日",F747)))</formula>
    </cfRule>
    <cfRule type="containsText" dxfId="846" priority="292" operator="containsText" text="土">
      <formula>NOT(ISERROR(SEARCH("土",F747)))</formula>
    </cfRule>
  </conditionalFormatting>
  <conditionalFormatting sqref="F747:AG747">
    <cfRule type="containsText" dxfId="845" priority="284" operator="containsText" text="その他">
      <formula>NOT(ISERROR(SEARCH("その他",F747)))</formula>
    </cfRule>
    <cfRule type="containsText" dxfId="844" priority="285" operator="containsText" text="冬休">
      <formula>NOT(ISERROR(SEARCH("冬休",F747)))</formula>
    </cfRule>
    <cfRule type="containsText" dxfId="843" priority="286" operator="containsText" text="夏休">
      <formula>NOT(ISERROR(SEARCH("夏休",F747)))</formula>
    </cfRule>
    <cfRule type="containsText" dxfId="842" priority="287" operator="containsText" text="製作">
      <formula>NOT(ISERROR(SEARCH("製作",F747)))</formula>
    </cfRule>
    <cfRule type="cellIs" dxfId="841" priority="288" operator="equal">
      <formula>"中止,製作"</formula>
    </cfRule>
    <cfRule type="containsText" dxfId="840" priority="289" operator="containsText" text="中止,製作,夏休,冬休,その他">
      <formula>NOT(ISERROR(SEARCH("中止,製作,夏休,冬休,その他",F747)))</formula>
    </cfRule>
    <cfRule type="containsText" dxfId="839" priority="290" operator="containsText" text="中止">
      <formula>NOT(ISERROR(SEARCH("中止",F747)))</formula>
    </cfRule>
  </conditionalFormatting>
  <conditionalFormatting sqref="F752:AG752">
    <cfRule type="containsText" dxfId="838" priority="282" operator="containsText" text="日">
      <formula>NOT(ISERROR(SEARCH("日",F752)))</formula>
    </cfRule>
    <cfRule type="containsText" dxfId="837" priority="283" operator="containsText" text="土">
      <formula>NOT(ISERROR(SEARCH("土",F752)))</formula>
    </cfRule>
  </conditionalFormatting>
  <conditionalFormatting sqref="F752:AG752">
    <cfRule type="containsText" dxfId="836" priority="275" operator="containsText" text="その他">
      <formula>NOT(ISERROR(SEARCH("その他",F752)))</formula>
    </cfRule>
    <cfRule type="containsText" dxfId="835" priority="276" operator="containsText" text="冬休">
      <formula>NOT(ISERROR(SEARCH("冬休",F752)))</formula>
    </cfRule>
    <cfRule type="containsText" dxfId="834" priority="277" operator="containsText" text="夏休">
      <formula>NOT(ISERROR(SEARCH("夏休",F752)))</formula>
    </cfRule>
    <cfRule type="containsText" dxfId="833" priority="278" operator="containsText" text="製作">
      <formula>NOT(ISERROR(SEARCH("製作",F752)))</formula>
    </cfRule>
    <cfRule type="cellIs" dxfId="832" priority="279" operator="equal">
      <formula>"中止,製作"</formula>
    </cfRule>
    <cfRule type="containsText" dxfId="831" priority="280" operator="containsText" text="中止,製作,夏休,冬休,その他">
      <formula>NOT(ISERROR(SEARCH("中止,製作,夏休,冬休,その他",F752)))</formula>
    </cfRule>
    <cfRule type="containsText" dxfId="830" priority="281" operator="containsText" text="中止">
      <formula>NOT(ISERROR(SEARCH("中止",F752)))</formula>
    </cfRule>
  </conditionalFormatting>
  <conditionalFormatting sqref="F741:F746">
    <cfRule type="containsText" dxfId="829" priority="274" operator="containsText" text="－">
      <formula>NOT(ISERROR(SEARCH("－",F741)))</formula>
    </cfRule>
  </conditionalFormatting>
  <conditionalFormatting sqref="G741:G746 H743:U745 V745:AG745">
    <cfRule type="containsText" dxfId="828" priority="273" operator="containsText" text="－">
      <formula>NOT(ISERROR(SEARCH("－",G741)))</formula>
    </cfRule>
  </conditionalFormatting>
  <conditionalFormatting sqref="G741:AG746">
    <cfRule type="containsText" dxfId="827" priority="272" operator="containsText" text="－">
      <formula>NOT(ISERROR(SEARCH("－",G741)))</formula>
    </cfRule>
  </conditionalFormatting>
  <conditionalFormatting sqref="F748:AG751">
    <cfRule type="containsText" dxfId="826" priority="267" operator="containsText" text="退">
      <formula>NOT(ISERROR(SEARCH("退",F748)))</formula>
    </cfRule>
    <cfRule type="containsText" dxfId="825" priority="268" operator="containsText" text="入">
      <formula>NOT(ISERROR(SEARCH("入",F748)))</formula>
    </cfRule>
    <cfRule type="containsText" dxfId="824" priority="269" operator="containsText" text="入,退">
      <formula>NOT(ISERROR(SEARCH("入,退",F748)))</formula>
    </cfRule>
    <cfRule type="containsText" dxfId="823" priority="270" operator="containsText" text="入,退">
      <formula>NOT(ISERROR(SEARCH("入,退",F748)))</formula>
    </cfRule>
    <cfRule type="cellIs" dxfId="822" priority="271" operator="equal">
      <formula>"休"</formula>
    </cfRule>
  </conditionalFormatting>
  <conditionalFormatting sqref="F748:AG751">
    <cfRule type="containsText" dxfId="821" priority="266" operator="containsText" text="外">
      <formula>NOT(ISERROR(SEARCH("外",F748)))</formula>
    </cfRule>
  </conditionalFormatting>
  <conditionalFormatting sqref="F748:AG751">
    <cfRule type="containsText" dxfId="820" priority="265" operator="containsText" text="－">
      <formula>NOT(ISERROR(SEARCH("－",F748)))</formula>
    </cfRule>
  </conditionalFormatting>
  <conditionalFormatting sqref="F753:AG756">
    <cfRule type="containsText" dxfId="819" priority="260" operator="containsText" text="退">
      <formula>NOT(ISERROR(SEARCH("退",F753)))</formula>
    </cfRule>
    <cfRule type="containsText" dxfId="818" priority="261" operator="containsText" text="入">
      <formula>NOT(ISERROR(SEARCH("入",F753)))</formula>
    </cfRule>
    <cfRule type="containsText" dxfId="817" priority="262" operator="containsText" text="入,退">
      <formula>NOT(ISERROR(SEARCH("入,退",F753)))</formula>
    </cfRule>
    <cfRule type="containsText" dxfId="816" priority="263" operator="containsText" text="入,退">
      <formula>NOT(ISERROR(SEARCH("入,退",F753)))</formula>
    </cfRule>
    <cfRule type="cellIs" dxfId="815" priority="264" operator="equal">
      <formula>"休"</formula>
    </cfRule>
  </conditionalFormatting>
  <conditionalFormatting sqref="F753:AG756">
    <cfRule type="containsText" dxfId="814" priority="259" operator="containsText" text="外">
      <formula>NOT(ISERROR(SEARCH("外",F753)))</formula>
    </cfRule>
  </conditionalFormatting>
  <conditionalFormatting sqref="F753:AG756">
    <cfRule type="containsText" dxfId="813" priority="258" operator="containsText" text="－">
      <formula>NOT(ISERROR(SEARCH("－",F753)))</formula>
    </cfRule>
  </conditionalFormatting>
  <conditionalFormatting sqref="F760:AG760">
    <cfRule type="containsText" dxfId="812" priority="256" operator="containsText" text="日">
      <formula>NOT(ISERROR(SEARCH("日",F760)))</formula>
    </cfRule>
    <cfRule type="containsText" dxfId="811" priority="257" operator="containsText" text="土">
      <formula>NOT(ISERROR(SEARCH("土",F760)))</formula>
    </cfRule>
  </conditionalFormatting>
  <conditionalFormatting sqref="F760:AG760">
    <cfRule type="containsText" dxfId="810" priority="249" operator="containsText" text="その他">
      <formula>NOT(ISERROR(SEARCH("その他",F760)))</formula>
    </cfRule>
    <cfRule type="containsText" dxfId="809" priority="250" operator="containsText" text="冬休">
      <formula>NOT(ISERROR(SEARCH("冬休",F760)))</formula>
    </cfRule>
    <cfRule type="containsText" dxfId="808" priority="251" operator="containsText" text="夏休">
      <formula>NOT(ISERROR(SEARCH("夏休",F760)))</formula>
    </cfRule>
    <cfRule type="containsText" dxfId="807" priority="252" operator="containsText" text="製作">
      <formula>NOT(ISERROR(SEARCH("製作",F760)))</formula>
    </cfRule>
    <cfRule type="cellIs" dxfId="806" priority="253" operator="equal">
      <formula>"中止,製作"</formula>
    </cfRule>
    <cfRule type="containsText" dxfId="805" priority="254" operator="containsText" text="中止,製作,夏休,冬休,その他">
      <formula>NOT(ISERROR(SEARCH("中止,製作,夏休,冬休,その他",F760)))</formula>
    </cfRule>
    <cfRule type="containsText" dxfId="804" priority="255" operator="containsText" text="中止">
      <formula>NOT(ISERROR(SEARCH("中止",F760)))</formula>
    </cfRule>
  </conditionalFormatting>
  <conditionalFormatting sqref="F761:AG766">
    <cfRule type="containsText" dxfId="803" priority="244" operator="containsText" text="退">
      <formula>NOT(ISERROR(SEARCH("退",F761)))</formula>
    </cfRule>
    <cfRule type="containsText" dxfId="802" priority="245" operator="containsText" text="入">
      <formula>NOT(ISERROR(SEARCH("入",F761)))</formula>
    </cfRule>
    <cfRule type="containsText" dxfId="801" priority="246" operator="containsText" text="入,退">
      <formula>NOT(ISERROR(SEARCH("入,退",F761)))</formula>
    </cfRule>
    <cfRule type="containsText" dxfId="800" priority="247" operator="containsText" text="入,退">
      <formula>NOT(ISERROR(SEARCH("入,退",F761)))</formula>
    </cfRule>
    <cfRule type="cellIs" dxfId="799" priority="248" operator="equal">
      <formula>"休"</formula>
    </cfRule>
  </conditionalFormatting>
  <conditionalFormatting sqref="F761:AG766">
    <cfRule type="containsText" dxfId="798" priority="243" operator="containsText" text="外">
      <formula>NOT(ISERROR(SEARCH("外",F761)))</formula>
    </cfRule>
  </conditionalFormatting>
  <conditionalFormatting sqref="F767:AG767">
    <cfRule type="containsText" dxfId="797" priority="241" operator="containsText" text="日">
      <formula>NOT(ISERROR(SEARCH("日",F767)))</formula>
    </cfRule>
    <cfRule type="containsText" dxfId="796" priority="242" operator="containsText" text="土">
      <formula>NOT(ISERROR(SEARCH("土",F767)))</formula>
    </cfRule>
  </conditionalFormatting>
  <conditionalFormatting sqref="F767:AG767">
    <cfRule type="containsText" dxfId="795" priority="234" operator="containsText" text="その他">
      <formula>NOT(ISERROR(SEARCH("その他",F767)))</formula>
    </cfRule>
    <cfRule type="containsText" dxfId="794" priority="235" operator="containsText" text="冬休">
      <formula>NOT(ISERROR(SEARCH("冬休",F767)))</formula>
    </cfRule>
    <cfRule type="containsText" dxfId="793" priority="236" operator="containsText" text="夏休">
      <formula>NOT(ISERROR(SEARCH("夏休",F767)))</formula>
    </cfRule>
    <cfRule type="containsText" dxfId="792" priority="237" operator="containsText" text="製作">
      <formula>NOT(ISERROR(SEARCH("製作",F767)))</formula>
    </cfRule>
    <cfRule type="cellIs" dxfId="791" priority="238" operator="equal">
      <formula>"中止,製作"</formula>
    </cfRule>
    <cfRule type="containsText" dxfId="790" priority="239" operator="containsText" text="中止,製作,夏休,冬休,その他">
      <formula>NOT(ISERROR(SEARCH("中止,製作,夏休,冬休,その他",F767)))</formula>
    </cfRule>
    <cfRule type="containsText" dxfId="789" priority="240" operator="containsText" text="中止">
      <formula>NOT(ISERROR(SEARCH("中止",F767)))</formula>
    </cfRule>
  </conditionalFormatting>
  <conditionalFormatting sqref="F772:AG772">
    <cfRule type="containsText" dxfId="788" priority="232" operator="containsText" text="日">
      <formula>NOT(ISERROR(SEARCH("日",F772)))</formula>
    </cfRule>
    <cfRule type="containsText" dxfId="787" priority="233" operator="containsText" text="土">
      <formula>NOT(ISERROR(SEARCH("土",F772)))</formula>
    </cfRule>
  </conditionalFormatting>
  <conditionalFormatting sqref="F772:AG772">
    <cfRule type="containsText" dxfId="786" priority="225" operator="containsText" text="その他">
      <formula>NOT(ISERROR(SEARCH("その他",F772)))</formula>
    </cfRule>
    <cfRule type="containsText" dxfId="785" priority="226" operator="containsText" text="冬休">
      <formula>NOT(ISERROR(SEARCH("冬休",F772)))</formula>
    </cfRule>
    <cfRule type="containsText" dxfId="784" priority="227" operator="containsText" text="夏休">
      <formula>NOT(ISERROR(SEARCH("夏休",F772)))</formula>
    </cfRule>
    <cfRule type="containsText" dxfId="783" priority="228" operator="containsText" text="製作">
      <formula>NOT(ISERROR(SEARCH("製作",F772)))</formula>
    </cfRule>
    <cfRule type="cellIs" dxfId="782" priority="229" operator="equal">
      <formula>"中止,製作"</formula>
    </cfRule>
    <cfRule type="containsText" dxfId="781" priority="230" operator="containsText" text="中止,製作,夏休,冬休,その他">
      <formula>NOT(ISERROR(SEARCH("中止,製作,夏休,冬休,その他",F772)))</formula>
    </cfRule>
    <cfRule type="containsText" dxfId="780" priority="231" operator="containsText" text="中止">
      <formula>NOT(ISERROR(SEARCH("中止",F772)))</formula>
    </cfRule>
  </conditionalFormatting>
  <conditionalFormatting sqref="F761:F766">
    <cfRule type="containsText" dxfId="779" priority="224" operator="containsText" text="－">
      <formula>NOT(ISERROR(SEARCH("－",F761)))</formula>
    </cfRule>
  </conditionalFormatting>
  <conditionalFormatting sqref="G761:G766 H763:U765 V765:AG765">
    <cfRule type="containsText" dxfId="778" priority="223" operator="containsText" text="－">
      <formula>NOT(ISERROR(SEARCH("－",G761)))</formula>
    </cfRule>
  </conditionalFormatting>
  <conditionalFormatting sqref="G761:AG766">
    <cfRule type="containsText" dxfId="777" priority="222" operator="containsText" text="－">
      <formula>NOT(ISERROR(SEARCH("－",G761)))</formula>
    </cfRule>
  </conditionalFormatting>
  <conditionalFormatting sqref="F768:AG771">
    <cfRule type="containsText" dxfId="776" priority="217" operator="containsText" text="退">
      <formula>NOT(ISERROR(SEARCH("退",F768)))</formula>
    </cfRule>
    <cfRule type="containsText" dxfId="775" priority="218" operator="containsText" text="入">
      <formula>NOT(ISERROR(SEARCH("入",F768)))</formula>
    </cfRule>
    <cfRule type="containsText" dxfId="774" priority="219" operator="containsText" text="入,退">
      <formula>NOT(ISERROR(SEARCH("入,退",F768)))</formula>
    </cfRule>
    <cfRule type="containsText" dxfId="773" priority="220" operator="containsText" text="入,退">
      <formula>NOT(ISERROR(SEARCH("入,退",F768)))</formula>
    </cfRule>
    <cfRule type="cellIs" dxfId="772" priority="221" operator="equal">
      <formula>"休"</formula>
    </cfRule>
  </conditionalFormatting>
  <conditionalFormatting sqref="F768:AG771">
    <cfRule type="containsText" dxfId="771" priority="216" operator="containsText" text="外">
      <formula>NOT(ISERROR(SEARCH("外",F768)))</formula>
    </cfRule>
  </conditionalFormatting>
  <conditionalFormatting sqref="F768:AG771">
    <cfRule type="containsText" dxfId="770" priority="215" operator="containsText" text="－">
      <formula>NOT(ISERROR(SEARCH("－",F768)))</formula>
    </cfRule>
  </conditionalFormatting>
  <conditionalFormatting sqref="F773:AG776">
    <cfRule type="containsText" dxfId="769" priority="210" operator="containsText" text="退">
      <formula>NOT(ISERROR(SEARCH("退",F773)))</formula>
    </cfRule>
    <cfRule type="containsText" dxfId="768" priority="211" operator="containsText" text="入">
      <formula>NOT(ISERROR(SEARCH("入",F773)))</formula>
    </cfRule>
    <cfRule type="containsText" dxfId="767" priority="212" operator="containsText" text="入,退">
      <formula>NOT(ISERROR(SEARCH("入,退",F773)))</formula>
    </cfRule>
    <cfRule type="containsText" dxfId="766" priority="213" operator="containsText" text="入,退">
      <formula>NOT(ISERROR(SEARCH("入,退",F773)))</formula>
    </cfRule>
    <cfRule type="cellIs" dxfId="765" priority="214" operator="equal">
      <formula>"休"</formula>
    </cfRule>
  </conditionalFormatting>
  <conditionalFormatting sqref="F773:AG776">
    <cfRule type="containsText" dxfId="764" priority="209" operator="containsText" text="外">
      <formula>NOT(ISERROR(SEARCH("外",F773)))</formula>
    </cfRule>
  </conditionalFormatting>
  <conditionalFormatting sqref="F773:AG776">
    <cfRule type="containsText" dxfId="763" priority="208" operator="containsText" text="－">
      <formula>NOT(ISERROR(SEARCH("－",F773)))</formula>
    </cfRule>
  </conditionalFormatting>
  <conditionalFormatting sqref="F786:AG786">
    <cfRule type="containsText" dxfId="762" priority="206" operator="containsText" text="日">
      <formula>NOT(ISERROR(SEARCH("日",F786)))</formula>
    </cfRule>
    <cfRule type="containsText" dxfId="761" priority="207" operator="containsText" text="土">
      <formula>NOT(ISERROR(SEARCH("土",F786)))</formula>
    </cfRule>
  </conditionalFormatting>
  <conditionalFormatting sqref="F786:AG786">
    <cfRule type="containsText" dxfId="760" priority="199" operator="containsText" text="その他">
      <formula>NOT(ISERROR(SEARCH("その他",F786)))</formula>
    </cfRule>
    <cfRule type="containsText" dxfId="759" priority="200" operator="containsText" text="冬休">
      <formula>NOT(ISERROR(SEARCH("冬休",F786)))</formula>
    </cfRule>
    <cfRule type="containsText" dxfId="758" priority="201" operator="containsText" text="夏休">
      <formula>NOT(ISERROR(SEARCH("夏休",F786)))</formula>
    </cfRule>
    <cfRule type="containsText" dxfId="757" priority="202" operator="containsText" text="製作">
      <formula>NOT(ISERROR(SEARCH("製作",F786)))</formula>
    </cfRule>
    <cfRule type="cellIs" dxfId="756" priority="203" operator="equal">
      <formula>"中止,製作"</formula>
    </cfRule>
    <cfRule type="containsText" dxfId="755" priority="204" operator="containsText" text="中止,製作,夏休,冬休,その他">
      <formula>NOT(ISERROR(SEARCH("中止,製作,夏休,冬休,その他",F786)))</formula>
    </cfRule>
    <cfRule type="containsText" dxfId="754" priority="205" operator="containsText" text="中止">
      <formula>NOT(ISERROR(SEARCH("中止",F786)))</formula>
    </cfRule>
  </conditionalFormatting>
  <conditionalFormatting sqref="F787:AG792">
    <cfRule type="containsText" dxfId="753" priority="194" operator="containsText" text="退">
      <formula>NOT(ISERROR(SEARCH("退",F787)))</formula>
    </cfRule>
    <cfRule type="containsText" dxfId="752" priority="195" operator="containsText" text="入">
      <formula>NOT(ISERROR(SEARCH("入",F787)))</formula>
    </cfRule>
    <cfRule type="containsText" dxfId="751" priority="196" operator="containsText" text="入,退">
      <formula>NOT(ISERROR(SEARCH("入,退",F787)))</formula>
    </cfRule>
    <cfRule type="containsText" dxfId="750" priority="197" operator="containsText" text="入,退">
      <formula>NOT(ISERROR(SEARCH("入,退",F787)))</formula>
    </cfRule>
    <cfRule type="cellIs" dxfId="749" priority="198" operator="equal">
      <formula>"休"</formula>
    </cfRule>
  </conditionalFormatting>
  <conditionalFormatting sqref="F787:AG792">
    <cfRule type="containsText" dxfId="748" priority="193" operator="containsText" text="外">
      <formula>NOT(ISERROR(SEARCH("外",F787)))</formula>
    </cfRule>
  </conditionalFormatting>
  <conditionalFormatting sqref="F793:AG793">
    <cfRule type="containsText" dxfId="747" priority="191" operator="containsText" text="日">
      <formula>NOT(ISERROR(SEARCH("日",F793)))</formula>
    </cfRule>
    <cfRule type="containsText" dxfId="746" priority="192" operator="containsText" text="土">
      <formula>NOT(ISERROR(SEARCH("土",F793)))</formula>
    </cfRule>
  </conditionalFormatting>
  <conditionalFormatting sqref="F793:AG793">
    <cfRule type="containsText" dxfId="745" priority="184" operator="containsText" text="その他">
      <formula>NOT(ISERROR(SEARCH("その他",F793)))</formula>
    </cfRule>
    <cfRule type="containsText" dxfId="744" priority="185" operator="containsText" text="冬休">
      <formula>NOT(ISERROR(SEARCH("冬休",F793)))</formula>
    </cfRule>
    <cfRule type="containsText" dxfId="743" priority="186" operator="containsText" text="夏休">
      <formula>NOT(ISERROR(SEARCH("夏休",F793)))</formula>
    </cfRule>
    <cfRule type="containsText" dxfId="742" priority="187" operator="containsText" text="製作">
      <formula>NOT(ISERROR(SEARCH("製作",F793)))</formula>
    </cfRule>
    <cfRule type="cellIs" dxfId="741" priority="188" operator="equal">
      <formula>"中止,製作"</formula>
    </cfRule>
    <cfRule type="containsText" dxfId="740" priority="189" operator="containsText" text="中止,製作,夏休,冬休,その他">
      <formula>NOT(ISERROR(SEARCH("中止,製作,夏休,冬休,その他",F793)))</formula>
    </cfRule>
    <cfRule type="containsText" dxfId="739" priority="190" operator="containsText" text="中止">
      <formula>NOT(ISERROR(SEARCH("中止",F793)))</formula>
    </cfRule>
  </conditionalFormatting>
  <conditionalFormatting sqref="F798:AG798">
    <cfRule type="containsText" dxfId="738" priority="182" operator="containsText" text="日">
      <formula>NOT(ISERROR(SEARCH("日",F798)))</formula>
    </cfRule>
    <cfRule type="containsText" dxfId="737" priority="183" operator="containsText" text="土">
      <formula>NOT(ISERROR(SEARCH("土",F798)))</formula>
    </cfRule>
  </conditionalFormatting>
  <conditionalFormatting sqref="F798:AG798">
    <cfRule type="containsText" dxfId="736" priority="175" operator="containsText" text="その他">
      <formula>NOT(ISERROR(SEARCH("その他",F798)))</formula>
    </cfRule>
    <cfRule type="containsText" dxfId="735" priority="176" operator="containsText" text="冬休">
      <formula>NOT(ISERROR(SEARCH("冬休",F798)))</formula>
    </cfRule>
    <cfRule type="containsText" dxfId="734" priority="177" operator="containsText" text="夏休">
      <formula>NOT(ISERROR(SEARCH("夏休",F798)))</formula>
    </cfRule>
    <cfRule type="containsText" dxfId="733" priority="178" operator="containsText" text="製作">
      <formula>NOT(ISERROR(SEARCH("製作",F798)))</formula>
    </cfRule>
    <cfRule type="cellIs" dxfId="732" priority="179" operator="equal">
      <formula>"中止,製作"</formula>
    </cfRule>
    <cfRule type="containsText" dxfId="731" priority="180" operator="containsText" text="中止,製作,夏休,冬休,その他">
      <formula>NOT(ISERROR(SEARCH("中止,製作,夏休,冬休,その他",F798)))</formula>
    </cfRule>
    <cfRule type="containsText" dxfId="730" priority="181" operator="containsText" text="中止">
      <formula>NOT(ISERROR(SEARCH("中止",F798)))</formula>
    </cfRule>
  </conditionalFormatting>
  <conditionalFormatting sqref="F787:F792">
    <cfRule type="containsText" dxfId="729" priority="174" operator="containsText" text="－">
      <formula>NOT(ISERROR(SEARCH("－",F787)))</formula>
    </cfRule>
  </conditionalFormatting>
  <conditionalFormatting sqref="G787:G792 H789:U791 V791:AG791">
    <cfRule type="containsText" dxfId="728" priority="173" operator="containsText" text="－">
      <formula>NOT(ISERROR(SEARCH("－",G787)))</formula>
    </cfRule>
  </conditionalFormatting>
  <conditionalFormatting sqref="G787:AG792">
    <cfRule type="containsText" dxfId="727" priority="172" operator="containsText" text="－">
      <formula>NOT(ISERROR(SEARCH("－",G787)))</formula>
    </cfRule>
  </conditionalFormatting>
  <conditionalFormatting sqref="F794:AG797">
    <cfRule type="containsText" dxfId="726" priority="167" operator="containsText" text="退">
      <formula>NOT(ISERROR(SEARCH("退",F794)))</formula>
    </cfRule>
    <cfRule type="containsText" dxfId="725" priority="168" operator="containsText" text="入">
      <formula>NOT(ISERROR(SEARCH("入",F794)))</formula>
    </cfRule>
    <cfRule type="containsText" dxfId="724" priority="169" operator="containsText" text="入,退">
      <formula>NOT(ISERROR(SEARCH("入,退",F794)))</formula>
    </cfRule>
    <cfRule type="containsText" dxfId="723" priority="170" operator="containsText" text="入,退">
      <formula>NOT(ISERROR(SEARCH("入,退",F794)))</formula>
    </cfRule>
    <cfRule type="cellIs" dxfId="722" priority="171" operator="equal">
      <formula>"休"</formula>
    </cfRule>
  </conditionalFormatting>
  <conditionalFormatting sqref="F794:AG797">
    <cfRule type="containsText" dxfId="721" priority="166" operator="containsText" text="外">
      <formula>NOT(ISERROR(SEARCH("外",F794)))</formula>
    </cfRule>
  </conditionalFormatting>
  <conditionalFormatting sqref="F794:AG797">
    <cfRule type="containsText" dxfId="720" priority="165" operator="containsText" text="－">
      <formula>NOT(ISERROR(SEARCH("－",F794)))</formula>
    </cfRule>
  </conditionalFormatting>
  <conditionalFormatting sqref="F799:AG802">
    <cfRule type="containsText" dxfId="719" priority="160" operator="containsText" text="退">
      <formula>NOT(ISERROR(SEARCH("退",F799)))</formula>
    </cfRule>
    <cfRule type="containsText" dxfId="718" priority="161" operator="containsText" text="入">
      <formula>NOT(ISERROR(SEARCH("入",F799)))</formula>
    </cfRule>
    <cfRule type="containsText" dxfId="717" priority="162" operator="containsText" text="入,退">
      <formula>NOT(ISERROR(SEARCH("入,退",F799)))</formula>
    </cfRule>
    <cfRule type="containsText" dxfId="716" priority="163" operator="containsText" text="入,退">
      <formula>NOT(ISERROR(SEARCH("入,退",F799)))</formula>
    </cfRule>
    <cfRule type="cellIs" dxfId="715" priority="164" operator="equal">
      <formula>"休"</formula>
    </cfRule>
  </conditionalFormatting>
  <conditionalFormatting sqref="F799:AG802">
    <cfRule type="containsText" dxfId="714" priority="159" operator="containsText" text="外">
      <formula>NOT(ISERROR(SEARCH("外",F799)))</formula>
    </cfRule>
  </conditionalFormatting>
  <conditionalFormatting sqref="F799:AG802">
    <cfRule type="containsText" dxfId="713" priority="158" operator="containsText" text="－">
      <formula>NOT(ISERROR(SEARCH("－",F799)))</formula>
    </cfRule>
  </conditionalFormatting>
  <conditionalFormatting sqref="F806:AG806">
    <cfRule type="containsText" dxfId="712" priority="156" operator="containsText" text="日">
      <formula>NOT(ISERROR(SEARCH("日",F806)))</formula>
    </cfRule>
    <cfRule type="containsText" dxfId="711" priority="157" operator="containsText" text="土">
      <formula>NOT(ISERROR(SEARCH("土",F806)))</formula>
    </cfRule>
  </conditionalFormatting>
  <conditionalFormatting sqref="F806:AG806">
    <cfRule type="containsText" dxfId="710" priority="149" operator="containsText" text="その他">
      <formula>NOT(ISERROR(SEARCH("その他",F806)))</formula>
    </cfRule>
    <cfRule type="containsText" dxfId="709" priority="150" operator="containsText" text="冬休">
      <formula>NOT(ISERROR(SEARCH("冬休",F806)))</formula>
    </cfRule>
    <cfRule type="containsText" dxfId="708" priority="151" operator="containsText" text="夏休">
      <formula>NOT(ISERROR(SEARCH("夏休",F806)))</formula>
    </cfRule>
    <cfRule type="containsText" dxfId="707" priority="152" operator="containsText" text="製作">
      <formula>NOT(ISERROR(SEARCH("製作",F806)))</formula>
    </cfRule>
    <cfRule type="cellIs" dxfId="706" priority="153" operator="equal">
      <formula>"中止,製作"</formula>
    </cfRule>
    <cfRule type="containsText" dxfId="705" priority="154" operator="containsText" text="中止,製作,夏休,冬休,その他">
      <formula>NOT(ISERROR(SEARCH("中止,製作,夏休,冬休,その他",F806)))</formula>
    </cfRule>
    <cfRule type="containsText" dxfId="704" priority="155" operator="containsText" text="中止">
      <formula>NOT(ISERROR(SEARCH("中止",F806)))</formula>
    </cfRule>
  </conditionalFormatting>
  <conditionalFormatting sqref="F807:AG812">
    <cfRule type="containsText" dxfId="703" priority="144" operator="containsText" text="退">
      <formula>NOT(ISERROR(SEARCH("退",F807)))</formula>
    </cfRule>
    <cfRule type="containsText" dxfId="702" priority="145" operator="containsText" text="入">
      <formula>NOT(ISERROR(SEARCH("入",F807)))</formula>
    </cfRule>
    <cfRule type="containsText" dxfId="701" priority="146" operator="containsText" text="入,退">
      <formula>NOT(ISERROR(SEARCH("入,退",F807)))</formula>
    </cfRule>
    <cfRule type="containsText" dxfId="700" priority="147" operator="containsText" text="入,退">
      <formula>NOT(ISERROR(SEARCH("入,退",F807)))</formula>
    </cfRule>
    <cfRule type="cellIs" dxfId="699" priority="148" operator="equal">
      <formula>"休"</formula>
    </cfRule>
  </conditionalFormatting>
  <conditionalFormatting sqref="F807:AG812">
    <cfRule type="containsText" dxfId="698" priority="143" operator="containsText" text="外">
      <formula>NOT(ISERROR(SEARCH("外",F807)))</formula>
    </cfRule>
  </conditionalFormatting>
  <conditionalFormatting sqref="F813:AG813">
    <cfRule type="containsText" dxfId="697" priority="141" operator="containsText" text="日">
      <formula>NOT(ISERROR(SEARCH("日",F813)))</formula>
    </cfRule>
    <cfRule type="containsText" dxfId="696" priority="142" operator="containsText" text="土">
      <formula>NOT(ISERROR(SEARCH("土",F813)))</formula>
    </cfRule>
  </conditionalFormatting>
  <conditionalFormatting sqref="F813:AG813">
    <cfRule type="containsText" dxfId="695" priority="134" operator="containsText" text="その他">
      <formula>NOT(ISERROR(SEARCH("その他",F813)))</formula>
    </cfRule>
    <cfRule type="containsText" dxfId="694" priority="135" operator="containsText" text="冬休">
      <formula>NOT(ISERROR(SEARCH("冬休",F813)))</formula>
    </cfRule>
    <cfRule type="containsText" dxfId="693" priority="136" operator="containsText" text="夏休">
      <formula>NOT(ISERROR(SEARCH("夏休",F813)))</formula>
    </cfRule>
    <cfRule type="containsText" dxfId="692" priority="137" operator="containsText" text="製作">
      <formula>NOT(ISERROR(SEARCH("製作",F813)))</formula>
    </cfRule>
    <cfRule type="cellIs" dxfId="691" priority="138" operator="equal">
      <formula>"中止,製作"</formula>
    </cfRule>
    <cfRule type="containsText" dxfId="690" priority="139" operator="containsText" text="中止,製作,夏休,冬休,その他">
      <formula>NOT(ISERROR(SEARCH("中止,製作,夏休,冬休,その他",F813)))</formula>
    </cfRule>
    <cfRule type="containsText" dxfId="689" priority="140" operator="containsText" text="中止">
      <formula>NOT(ISERROR(SEARCH("中止",F813)))</formula>
    </cfRule>
  </conditionalFormatting>
  <conditionalFormatting sqref="F818:AG818">
    <cfRule type="containsText" dxfId="688" priority="132" operator="containsText" text="日">
      <formula>NOT(ISERROR(SEARCH("日",F818)))</formula>
    </cfRule>
    <cfRule type="containsText" dxfId="687" priority="133" operator="containsText" text="土">
      <formula>NOT(ISERROR(SEARCH("土",F818)))</formula>
    </cfRule>
  </conditionalFormatting>
  <conditionalFormatting sqref="F818:AG818">
    <cfRule type="containsText" dxfId="686" priority="125" operator="containsText" text="その他">
      <formula>NOT(ISERROR(SEARCH("その他",F818)))</formula>
    </cfRule>
    <cfRule type="containsText" dxfId="685" priority="126" operator="containsText" text="冬休">
      <formula>NOT(ISERROR(SEARCH("冬休",F818)))</formula>
    </cfRule>
    <cfRule type="containsText" dxfId="684" priority="127" operator="containsText" text="夏休">
      <formula>NOT(ISERROR(SEARCH("夏休",F818)))</formula>
    </cfRule>
    <cfRule type="containsText" dxfId="683" priority="128" operator="containsText" text="製作">
      <formula>NOT(ISERROR(SEARCH("製作",F818)))</formula>
    </cfRule>
    <cfRule type="cellIs" dxfId="682" priority="129" operator="equal">
      <formula>"中止,製作"</formula>
    </cfRule>
    <cfRule type="containsText" dxfId="681" priority="130" operator="containsText" text="中止,製作,夏休,冬休,その他">
      <formula>NOT(ISERROR(SEARCH("中止,製作,夏休,冬休,その他",F818)))</formula>
    </cfRule>
    <cfRule type="containsText" dxfId="680" priority="131" operator="containsText" text="中止">
      <formula>NOT(ISERROR(SEARCH("中止",F818)))</formula>
    </cfRule>
  </conditionalFormatting>
  <conditionalFormatting sqref="F807:F812">
    <cfRule type="containsText" dxfId="679" priority="124" operator="containsText" text="－">
      <formula>NOT(ISERROR(SEARCH("－",F807)))</formula>
    </cfRule>
  </conditionalFormatting>
  <conditionalFormatting sqref="G807:G812 H809:U811 V811:AG811">
    <cfRule type="containsText" dxfId="678" priority="123" operator="containsText" text="－">
      <formula>NOT(ISERROR(SEARCH("－",G807)))</formula>
    </cfRule>
  </conditionalFormatting>
  <conditionalFormatting sqref="G807:AG812">
    <cfRule type="containsText" dxfId="677" priority="122" operator="containsText" text="－">
      <formula>NOT(ISERROR(SEARCH("－",G807)))</formula>
    </cfRule>
  </conditionalFormatting>
  <conditionalFormatting sqref="F814:AG817">
    <cfRule type="containsText" dxfId="676" priority="117" operator="containsText" text="退">
      <formula>NOT(ISERROR(SEARCH("退",F814)))</formula>
    </cfRule>
    <cfRule type="containsText" dxfId="675" priority="118" operator="containsText" text="入">
      <formula>NOT(ISERROR(SEARCH("入",F814)))</formula>
    </cfRule>
    <cfRule type="containsText" dxfId="674" priority="119" operator="containsText" text="入,退">
      <formula>NOT(ISERROR(SEARCH("入,退",F814)))</formula>
    </cfRule>
    <cfRule type="containsText" dxfId="673" priority="120" operator="containsText" text="入,退">
      <formula>NOT(ISERROR(SEARCH("入,退",F814)))</formula>
    </cfRule>
    <cfRule type="cellIs" dxfId="672" priority="121" operator="equal">
      <formula>"休"</formula>
    </cfRule>
  </conditionalFormatting>
  <conditionalFormatting sqref="F814:AG817">
    <cfRule type="containsText" dxfId="671" priority="116" operator="containsText" text="外">
      <formula>NOT(ISERROR(SEARCH("外",F814)))</formula>
    </cfRule>
  </conditionalFormatting>
  <conditionalFormatting sqref="F814:AG817">
    <cfRule type="containsText" dxfId="670" priority="115" operator="containsText" text="－">
      <formula>NOT(ISERROR(SEARCH("－",F814)))</formula>
    </cfRule>
  </conditionalFormatting>
  <conditionalFormatting sqref="F819:AG822">
    <cfRule type="containsText" dxfId="669" priority="110" operator="containsText" text="退">
      <formula>NOT(ISERROR(SEARCH("退",F819)))</formula>
    </cfRule>
    <cfRule type="containsText" dxfId="668" priority="111" operator="containsText" text="入">
      <formula>NOT(ISERROR(SEARCH("入",F819)))</formula>
    </cfRule>
    <cfRule type="containsText" dxfId="667" priority="112" operator="containsText" text="入,退">
      <formula>NOT(ISERROR(SEARCH("入,退",F819)))</formula>
    </cfRule>
    <cfRule type="containsText" dxfId="666" priority="113" operator="containsText" text="入,退">
      <formula>NOT(ISERROR(SEARCH("入,退",F819)))</formula>
    </cfRule>
    <cfRule type="cellIs" dxfId="665" priority="114" operator="equal">
      <formula>"休"</formula>
    </cfRule>
  </conditionalFormatting>
  <conditionalFormatting sqref="F819:AG822">
    <cfRule type="containsText" dxfId="664" priority="109" operator="containsText" text="外">
      <formula>NOT(ISERROR(SEARCH("外",F819)))</formula>
    </cfRule>
  </conditionalFormatting>
  <conditionalFormatting sqref="F819:AG822">
    <cfRule type="containsText" dxfId="663" priority="108" operator="containsText" text="－">
      <formula>NOT(ISERROR(SEARCH("－",F819)))</formula>
    </cfRule>
  </conditionalFormatting>
  <conditionalFormatting sqref="F826:AG826">
    <cfRule type="containsText" dxfId="662" priority="106" operator="containsText" text="日">
      <formula>NOT(ISERROR(SEARCH("日",F826)))</formula>
    </cfRule>
    <cfRule type="containsText" dxfId="661" priority="107" operator="containsText" text="土">
      <formula>NOT(ISERROR(SEARCH("土",F826)))</formula>
    </cfRule>
  </conditionalFormatting>
  <conditionalFormatting sqref="F826:AG826">
    <cfRule type="containsText" dxfId="660" priority="99" operator="containsText" text="その他">
      <formula>NOT(ISERROR(SEARCH("その他",F826)))</formula>
    </cfRule>
    <cfRule type="containsText" dxfId="659" priority="100" operator="containsText" text="冬休">
      <formula>NOT(ISERROR(SEARCH("冬休",F826)))</formula>
    </cfRule>
    <cfRule type="containsText" dxfId="658" priority="101" operator="containsText" text="夏休">
      <formula>NOT(ISERROR(SEARCH("夏休",F826)))</formula>
    </cfRule>
    <cfRule type="containsText" dxfId="657" priority="102" operator="containsText" text="製作">
      <formula>NOT(ISERROR(SEARCH("製作",F826)))</formula>
    </cfRule>
    <cfRule type="cellIs" dxfId="656" priority="103" operator="equal">
      <formula>"中止,製作"</formula>
    </cfRule>
    <cfRule type="containsText" dxfId="655" priority="104" operator="containsText" text="中止,製作,夏休,冬休,その他">
      <formula>NOT(ISERROR(SEARCH("中止,製作,夏休,冬休,その他",F826)))</formula>
    </cfRule>
    <cfRule type="containsText" dxfId="654" priority="105" operator="containsText" text="中止">
      <formula>NOT(ISERROR(SEARCH("中止",F826)))</formula>
    </cfRule>
  </conditionalFormatting>
  <conditionalFormatting sqref="F827:AG832">
    <cfRule type="containsText" dxfId="653" priority="94" operator="containsText" text="退">
      <formula>NOT(ISERROR(SEARCH("退",F827)))</formula>
    </cfRule>
    <cfRule type="containsText" dxfId="652" priority="95" operator="containsText" text="入">
      <formula>NOT(ISERROR(SEARCH("入",F827)))</formula>
    </cfRule>
    <cfRule type="containsText" dxfId="651" priority="96" operator="containsText" text="入,退">
      <formula>NOT(ISERROR(SEARCH("入,退",F827)))</formula>
    </cfRule>
    <cfRule type="containsText" dxfId="650" priority="97" operator="containsText" text="入,退">
      <formula>NOT(ISERROR(SEARCH("入,退",F827)))</formula>
    </cfRule>
    <cfRule type="cellIs" dxfId="649" priority="98" operator="equal">
      <formula>"休"</formula>
    </cfRule>
  </conditionalFormatting>
  <conditionalFormatting sqref="F827:AG832">
    <cfRule type="containsText" dxfId="648" priority="93" operator="containsText" text="外">
      <formula>NOT(ISERROR(SEARCH("外",F827)))</formula>
    </cfRule>
  </conditionalFormatting>
  <conditionalFormatting sqref="F833:AG833">
    <cfRule type="containsText" dxfId="647" priority="91" operator="containsText" text="日">
      <formula>NOT(ISERROR(SEARCH("日",F833)))</formula>
    </cfRule>
    <cfRule type="containsText" dxfId="646" priority="92" operator="containsText" text="土">
      <formula>NOT(ISERROR(SEARCH("土",F833)))</formula>
    </cfRule>
  </conditionalFormatting>
  <conditionalFormatting sqref="F833:AG833">
    <cfRule type="containsText" dxfId="645" priority="84" operator="containsText" text="その他">
      <formula>NOT(ISERROR(SEARCH("その他",F833)))</formula>
    </cfRule>
    <cfRule type="containsText" dxfId="644" priority="85" operator="containsText" text="冬休">
      <formula>NOT(ISERROR(SEARCH("冬休",F833)))</formula>
    </cfRule>
    <cfRule type="containsText" dxfId="643" priority="86" operator="containsText" text="夏休">
      <formula>NOT(ISERROR(SEARCH("夏休",F833)))</formula>
    </cfRule>
    <cfRule type="containsText" dxfId="642" priority="87" operator="containsText" text="製作">
      <formula>NOT(ISERROR(SEARCH("製作",F833)))</formula>
    </cfRule>
    <cfRule type="cellIs" dxfId="641" priority="88" operator="equal">
      <formula>"中止,製作"</formula>
    </cfRule>
    <cfRule type="containsText" dxfId="640" priority="89" operator="containsText" text="中止,製作,夏休,冬休,その他">
      <formula>NOT(ISERROR(SEARCH("中止,製作,夏休,冬休,その他",F833)))</formula>
    </cfRule>
    <cfRule type="containsText" dxfId="639" priority="90" operator="containsText" text="中止">
      <formula>NOT(ISERROR(SEARCH("中止",F833)))</formula>
    </cfRule>
  </conditionalFormatting>
  <conditionalFormatting sqref="F838:AG838">
    <cfRule type="containsText" dxfId="638" priority="82" operator="containsText" text="日">
      <formula>NOT(ISERROR(SEARCH("日",F838)))</formula>
    </cfRule>
    <cfRule type="containsText" dxfId="637" priority="83" operator="containsText" text="土">
      <formula>NOT(ISERROR(SEARCH("土",F838)))</formula>
    </cfRule>
  </conditionalFormatting>
  <conditionalFormatting sqref="F838:AG838">
    <cfRule type="containsText" dxfId="636" priority="75" operator="containsText" text="その他">
      <formula>NOT(ISERROR(SEARCH("その他",F838)))</formula>
    </cfRule>
    <cfRule type="containsText" dxfId="635" priority="76" operator="containsText" text="冬休">
      <formula>NOT(ISERROR(SEARCH("冬休",F838)))</formula>
    </cfRule>
    <cfRule type="containsText" dxfId="634" priority="77" operator="containsText" text="夏休">
      <formula>NOT(ISERROR(SEARCH("夏休",F838)))</formula>
    </cfRule>
    <cfRule type="containsText" dxfId="633" priority="78" operator="containsText" text="製作">
      <formula>NOT(ISERROR(SEARCH("製作",F838)))</formula>
    </cfRule>
    <cfRule type="cellIs" dxfId="632" priority="79" operator="equal">
      <formula>"中止,製作"</formula>
    </cfRule>
    <cfRule type="containsText" dxfId="631" priority="80" operator="containsText" text="中止,製作,夏休,冬休,その他">
      <formula>NOT(ISERROR(SEARCH("中止,製作,夏休,冬休,その他",F838)))</formula>
    </cfRule>
    <cfRule type="containsText" dxfId="630" priority="81" operator="containsText" text="中止">
      <formula>NOT(ISERROR(SEARCH("中止",F838)))</formula>
    </cfRule>
  </conditionalFormatting>
  <conditionalFormatting sqref="F827:F832">
    <cfRule type="containsText" dxfId="629" priority="74" operator="containsText" text="－">
      <formula>NOT(ISERROR(SEARCH("－",F827)))</formula>
    </cfRule>
  </conditionalFormatting>
  <conditionalFormatting sqref="G827:G832 H829:U831 V831:AG831">
    <cfRule type="containsText" dxfId="628" priority="73" operator="containsText" text="－">
      <formula>NOT(ISERROR(SEARCH("－",G827)))</formula>
    </cfRule>
  </conditionalFormatting>
  <conditionalFormatting sqref="G827:AG832">
    <cfRule type="containsText" dxfId="627" priority="72" operator="containsText" text="－">
      <formula>NOT(ISERROR(SEARCH("－",G827)))</formula>
    </cfRule>
  </conditionalFormatting>
  <conditionalFormatting sqref="F834:AG837">
    <cfRule type="containsText" dxfId="626" priority="67" operator="containsText" text="退">
      <formula>NOT(ISERROR(SEARCH("退",F834)))</formula>
    </cfRule>
    <cfRule type="containsText" dxfId="625" priority="68" operator="containsText" text="入">
      <formula>NOT(ISERROR(SEARCH("入",F834)))</formula>
    </cfRule>
    <cfRule type="containsText" dxfId="624" priority="69" operator="containsText" text="入,退">
      <formula>NOT(ISERROR(SEARCH("入,退",F834)))</formula>
    </cfRule>
    <cfRule type="containsText" dxfId="623" priority="70" operator="containsText" text="入,退">
      <formula>NOT(ISERROR(SEARCH("入,退",F834)))</formula>
    </cfRule>
    <cfRule type="cellIs" dxfId="622" priority="71" operator="equal">
      <formula>"休"</formula>
    </cfRule>
  </conditionalFormatting>
  <conditionalFormatting sqref="F834:AG837">
    <cfRule type="containsText" dxfId="621" priority="66" operator="containsText" text="外">
      <formula>NOT(ISERROR(SEARCH("外",F834)))</formula>
    </cfRule>
  </conditionalFormatting>
  <conditionalFormatting sqref="F834:AG837">
    <cfRule type="containsText" dxfId="620" priority="65" operator="containsText" text="－">
      <formula>NOT(ISERROR(SEARCH("－",F834)))</formula>
    </cfRule>
  </conditionalFormatting>
  <conditionalFormatting sqref="F839:AG842">
    <cfRule type="containsText" dxfId="619" priority="60" operator="containsText" text="退">
      <formula>NOT(ISERROR(SEARCH("退",F839)))</formula>
    </cfRule>
    <cfRule type="containsText" dxfId="618" priority="61" operator="containsText" text="入">
      <formula>NOT(ISERROR(SEARCH("入",F839)))</formula>
    </cfRule>
    <cfRule type="containsText" dxfId="617" priority="62" operator="containsText" text="入,退">
      <formula>NOT(ISERROR(SEARCH("入,退",F839)))</formula>
    </cfRule>
    <cfRule type="containsText" dxfId="616" priority="63" operator="containsText" text="入,退">
      <formula>NOT(ISERROR(SEARCH("入,退",F839)))</formula>
    </cfRule>
    <cfRule type="cellIs" dxfId="615" priority="64" operator="equal">
      <formula>"休"</formula>
    </cfRule>
  </conditionalFormatting>
  <conditionalFormatting sqref="F839:AG842">
    <cfRule type="containsText" dxfId="614" priority="59" operator="containsText" text="外">
      <formula>NOT(ISERROR(SEARCH("外",F839)))</formula>
    </cfRule>
  </conditionalFormatting>
  <conditionalFormatting sqref="F839:AG842">
    <cfRule type="containsText" dxfId="613" priority="58" operator="containsText" text="－">
      <formula>NOT(ISERROR(SEARCH("－",F839)))</formula>
    </cfRule>
  </conditionalFormatting>
  <conditionalFormatting sqref="F846:AG846">
    <cfRule type="containsText" dxfId="612" priority="56" operator="containsText" text="日">
      <formula>NOT(ISERROR(SEARCH("日",F846)))</formula>
    </cfRule>
    <cfRule type="containsText" dxfId="611" priority="57" operator="containsText" text="土">
      <formula>NOT(ISERROR(SEARCH("土",F846)))</formula>
    </cfRule>
  </conditionalFormatting>
  <conditionalFormatting sqref="F846:AG846">
    <cfRule type="containsText" dxfId="610" priority="49" operator="containsText" text="その他">
      <formula>NOT(ISERROR(SEARCH("その他",F846)))</formula>
    </cfRule>
    <cfRule type="containsText" dxfId="609" priority="50" operator="containsText" text="冬休">
      <formula>NOT(ISERROR(SEARCH("冬休",F846)))</formula>
    </cfRule>
    <cfRule type="containsText" dxfId="608" priority="51" operator="containsText" text="夏休">
      <formula>NOT(ISERROR(SEARCH("夏休",F846)))</formula>
    </cfRule>
    <cfRule type="containsText" dxfId="607" priority="52" operator="containsText" text="製作">
      <formula>NOT(ISERROR(SEARCH("製作",F846)))</formula>
    </cfRule>
    <cfRule type="cellIs" dxfId="606" priority="53" operator="equal">
      <formula>"中止,製作"</formula>
    </cfRule>
    <cfRule type="containsText" dxfId="605" priority="54" operator="containsText" text="中止,製作,夏休,冬休,その他">
      <formula>NOT(ISERROR(SEARCH("中止,製作,夏休,冬休,その他",F846)))</formula>
    </cfRule>
    <cfRule type="containsText" dxfId="604" priority="55" operator="containsText" text="中止">
      <formula>NOT(ISERROR(SEARCH("中止",F846)))</formula>
    </cfRule>
  </conditionalFormatting>
  <conditionalFormatting sqref="F847:AG852">
    <cfRule type="containsText" dxfId="603" priority="44" operator="containsText" text="退">
      <formula>NOT(ISERROR(SEARCH("退",F847)))</formula>
    </cfRule>
    <cfRule type="containsText" dxfId="602" priority="45" operator="containsText" text="入">
      <formula>NOT(ISERROR(SEARCH("入",F847)))</formula>
    </cfRule>
    <cfRule type="containsText" dxfId="601" priority="46" operator="containsText" text="入,退">
      <formula>NOT(ISERROR(SEARCH("入,退",F847)))</formula>
    </cfRule>
    <cfRule type="containsText" dxfId="600" priority="47" operator="containsText" text="入,退">
      <formula>NOT(ISERROR(SEARCH("入,退",F847)))</formula>
    </cfRule>
    <cfRule type="cellIs" dxfId="599" priority="48" operator="equal">
      <formula>"休"</formula>
    </cfRule>
  </conditionalFormatting>
  <conditionalFormatting sqref="F847:AG852">
    <cfRule type="containsText" dxfId="598" priority="43" operator="containsText" text="外">
      <formula>NOT(ISERROR(SEARCH("外",F847)))</formula>
    </cfRule>
  </conditionalFormatting>
  <conditionalFormatting sqref="F853:AG853">
    <cfRule type="containsText" dxfId="597" priority="41" operator="containsText" text="日">
      <formula>NOT(ISERROR(SEARCH("日",F853)))</formula>
    </cfRule>
    <cfRule type="containsText" dxfId="596" priority="42" operator="containsText" text="土">
      <formula>NOT(ISERROR(SEARCH("土",F853)))</formula>
    </cfRule>
  </conditionalFormatting>
  <conditionalFormatting sqref="F853:AG853">
    <cfRule type="containsText" dxfId="595" priority="34" operator="containsText" text="その他">
      <formula>NOT(ISERROR(SEARCH("その他",F853)))</formula>
    </cfRule>
    <cfRule type="containsText" dxfId="594" priority="35" operator="containsText" text="冬休">
      <formula>NOT(ISERROR(SEARCH("冬休",F853)))</formula>
    </cfRule>
    <cfRule type="containsText" dxfId="593" priority="36" operator="containsText" text="夏休">
      <formula>NOT(ISERROR(SEARCH("夏休",F853)))</formula>
    </cfRule>
    <cfRule type="containsText" dxfId="592" priority="37" operator="containsText" text="製作">
      <formula>NOT(ISERROR(SEARCH("製作",F853)))</formula>
    </cfRule>
    <cfRule type="cellIs" dxfId="591" priority="38" operator="equal">
      <formula>"中止,製作"</formula>
    </cfRule>
    <cfRule type="containsText" dxfId="590" priority="39" operator="containsText" text="中止,製作,夏休,冬休,その他">
      <formula>NOT(ISERROR(SEARCH("中止,製作,夏休,冬休,その他",F853)))</formula>
    </cfRule>
    <cfRule type="containsText" dxfId="589" priority="40" operator="containsText" text="中止">
      <formula>NOT(ISERROR(SEARCH("中止",F853)))</formula>
    </cfRule>
  </conditionalFormatting>
  <conditionalFormatting sqref="F858:AG858">
    <cfRule type="containsText" dxfId="588" priority="32" operator="containsText" text="日">
      <formula>NOT(ISERROR(SEARCH("日",F858)))</formula>
    </cfRule>
    <cfRule type="containsText" dxfId="587" priority="33" operator="containsText" text="土">
      <formula>NOT(ISERROR(SEARCH("土",F858)))</formula>
    </cfRule>
  </conditionalFormatting>
  <conditionalFormatting sqref="F858:AG858">
    <cfRule type="containsText" dxfId="586" priority="25" operator="containsText" text="その他">
      <formula>NOT(ISERROR(SEARCH("その他",F858)))</formula>
    </cfRule>
    <cfRule type="containsText" dxfId="585" priority="26" operator="containsText" text="冬休">
      <formula>NOT(ISERROR(SEARCH("冬休",F858)))</formula>
    </cfRule>
    <cfRule type="containsText" dxfId="584" priority="27" operator="containsText" text="夏休">
      <formula>NOT(ISERROR(SEARCH("夏休",F858)))</formula>
    </cfRule>
    <cfRule type="containsText" dxfId="583" priority="28" operator="containsText" text="製作">
      <formula>NOT(ISERROR(SEARCH("製作",F858)))</formula>
    </cfRule>
    <cfRule type="cellIs" dxfId="582" priority="29" operator="equal">
      <formula>"中止,製作"</formula>
    </cfRule>
    <cfRule type="containsText" dxfId="581" priority="30" operator="containsText" text="中止,製作,夏休,冬休,その他">
      <formula>NOT(ISERROR(SEARCH("中止,製作,夏休,冬休,その他",F858)))</formula>
    </cfRule>
    <cfRule type="containsText" dxfId="580" priority="31" operator="containsText" text="中止">
      <formula>NOT(ISERROR(SEARCH("中止",F858)))</formula>
    </cfRule>
  </conditionalFormatting>
  <conditionalFormatting sqref="F847:F852">
    <cfRule type="containsText" dxfId="579" priority="24" operator="containsText" text="－">
      <formula>NOT(ISERROR(SEARCH("－",F847)))</formula>
    </cfRule>
  </conditionalFormatting>
  <conditionalFormatting sqref="G847:G852 H849:U851 V851:AG851">
    <cfRule type="containsText" dxfId="578" priority="23" operator="containsText" text="－">
      <formula>NOT(ISERROR(SEARCH("－",G847)))</formula>
    </cfRule>
  </conditionalFormatting>
  <conditionalFormatting sqref="G847:AG852">
    <cfRule type="containsText" dxfId="577" priority="22" operator="containsText" text="－">
      <formula>NOT(ISERROR(SEARCH("－",G847)))</formula>
    </cfRule>
  </conditionalFormatting>
  <conditionalFormatting sqref="F854:AG857">
    <cfRule type="containsText" dxfId="576" priority="17" operator="containsText" text="退">
      <formula>NOT(ISERROR(SEARCH("退",F854)))</formula>
    </cfRule>
    <cfRule type="containsText" dxfId="575" priority="18" operator="containsText" text="入">
      <formula>NOT(ISERROR(SEARCH("入",F854)))</formula>
    </cfRule>
    <cfRule type="containsText" dxfId="574" priority="19" operator="containsText" text="入,退">
      <formula>NOT(ISERROR(SEARCH("入,退",F854)))</formula>
    </cfRule>
    <cfRule type="containsText" dxfId="573" priority="20" operator="containsText" text="入,退">
      <formula>NOT(ISERROR(SEARCH("入,退",F854)))</formula>
    </cfRule>
    <cfRule type="cellIs" dxfId="572" priority="21" operator="equal">
      <formula>"休"</formula>
    </cfRule>
  </conditionalFormatting>
  <conditionalFormatting sqref="F854:AG857">
    <cfRule type="containsText" dxfId="571" priority="16" operator="containsText" text="外">
      <formula>NOT(ISERROR(SEARCH("外",F854)))</formula>
    </cfRule>
  </conditionalFormatting>
  <conditionalFormatting sqref="F854:AG857">
    <cfRule type="containsText" dxfId="570" priority="15" operator="containsText" text="－">
      <formula>NOT(ISERROR(SEARCH("－",F854)))</formula>
    </cfRule>
  </conditionalFormatting>
  <conditionalFormatting sqref="F859:AG862">
    <cfRule type="containsText" dxfId="569" priority="10" operator="containsText" text="退">
      <formula>NOT(ISERROR(SEARCH("退",F859)))</formula>
    </cfRule>
    <cfRule type="containsText" dxfId="568" priority="11" operator="containsText" text="入">
      <formula>NOT(ISERROR(SEARCH("入",F859)))</formula>
    </cfRule>
    <cfRule type="containsText" dxfId="567" priority="12" operator="containsText" text="入,退">
      <formula>NOT(ISERROR(SEARCH("入,退",F859)))</formula>
    </cfRule>
    <cfRule type="containsText" dxfId="566" priority="13" operator="containsText" text="入,退">
      <formula>NOT(ISERROR(SEARCH("入,退",F859)))</formula>
    </cfRule>
    <cfRule type="cellIs" dxfId="565" priority="14" operator="equal">
      <formula>"休"</formula>
    </cfRule>
  </conditionalFormatting>
  <conditionalFormatting sqref="F859:AG862">
    <cfRule type="containsText" dxfId="564" priority="9" operator="containsText" text="外">
      <formula>NOT(ISERROR(SEARCH("外",F859)))</formula>
    </cfRule>
  </conditionalFormatting>
  <conditionalFormatting sqref="F859:AG862">
    <cfRule type="containsText" dxfId="563" priority="8" operator="containsText" text="－">
      <formula>NOT(ISERROR(SEARCH("－",F859)))</formula>
    </cfRule>
  </conditionalFormatting>
  <conditionalFormatting sqref="F87">
    <cfRule type="containsText" dxfId="562" priority="3" operator="containsText" text="退">
      <formula>NOT(ISERROR(SEARCH("退",F87)))</formula>
    </cfRule>
    <cfRule type="containsText" dxfId="561" priority="4" operator="containsText" text="入">
      <formula>NOT(ISERROR(SEARCH("入",F87)))</formula>
    </cfRule>
    <cfRule type="containsText" dxfId="560" priority="5" operator="containsText" text="入,退">
      <formula>NOT(ISERROR(SEARCH("入,退",F87)))</formula>
    </cfRule>
    <cfRule type="containsText" dxfId="559" priority="6" operator="containsText" text="入,退">
      <formula>NOT(ISERROR(SEARCH("入,退",F87)))</formula>
    </cfRule>
    <cfRule type="cellIs" dxfId="558" priority="7" operator="equal">
      <formula>"休"</formula>
    </cfRule>
  </conditionalFormatting>
  <conditionalFormatting sqref="F87">
    <cfRule type="containsText" dxfId="557" priority="2" operator="containsText" text="外">
      <formula>NOT(ISERROR(SEARCH("外",F87)))</formula>
    </cfRule>
  </conditionalFormatting>
  <conditionalFormatting sqref="F87">
    <cfRule type="containsText" dxfId="556" priority="1" operator="containsText" text="－">
      <formula>NOT(ISERROR(SEARCH("－",F87)))</formula>
    </cfRule>
  </conditionalFormatting>
  <dataValidations count="4">
    <dataValidation type="list" allowBlank="1" showInputMessage="1" showErrorMessage="1" sqref="N5:V5" xr:uid="{00000000-0002-0000-2400-000000000000}">
      <formula1>"計  画,実  績"</formula1>
    </dataValidation>
    <dataValidation type="list" allowBlank="1" showInputMessage="1" showErrorMessage="1" sqref="Z87 F859:AG862 K87 P87 U87 AE87 F26:AG31 F33:AG36 F38:AG41 F827:AG832 F834:AG837 F839:AG842 F46:AG51 F53:AG56 F58:AG61 F159:AG164 F166:AG169 F171:AG174 F185:AG190 F192:AG195 F197:AG200 F205:AG210 F212:AG215 F217:AG220 F225:AG230 F232:AG235 F237:AG240 F245:AG250 F252:AG255 F257:AG260 F271:AG276 F278:AG281 F283:AG286 F291:AG296 F298:AG301 F303:AG306 F311:AG316 F318:AG321 F323:AG326 F331:AG336 F338:AG341 F343:AG346 F357:AG362 F364:AG367 F369:AG372 F377:AG382 F384:AG387 F389:AG392 F397:AG402 F404:AG407 F409:AG412 F417:AG422 F424:AG427 F429:AG432 F443:AG448 F450:AG453 F455:AG458 F463:AG468 F470:AG473 F475:AG478 F483:AG488 F490:AG493 F495:AG498 F503:AG508 F510:AG513 F515:AG518 F529:AG534 F536:AG539 F541:AG544 F549:AG554 F556:AG559 F561:AG564 F569:AG574 F576:AG579 F581:AG584 F589:AG594 F596:AG599 F601:AG604 F615:AG620 F622:AG625 F627:AG630 F635:AG640 F642:AG645 F647:AG650 F655:AG660 F662:AG665 F667:AG670 F675:AG680 F682:AG685 F687:AG690 F701:AG706 F708:AG711 F713:AG716 F721:AG726 F728:AG731 F733:AG736 F741:AG746 F748:AG751 F753:AG756 F761:AG766 F768:AG771 F773:AG776 F787:AG792 F794:AG797 F799:AG802 F807:AG812 F814:AG817 F819:AG822 F66:AG71 F73:AG76 F78:AG81 F99:AG104 F106:AG109 F111:AG114 F119:AG124 F126:AG129 F131:AG134 F139:AG144 F146:AG149 F151:AG154 F847:AG852 F854:AG857 F87" xr:uid="{00000000-0002-0000-2400-000001000000}">
      <formula1>"　,入,休,退,外,－"</formula1>
    </dataValidation>
    <dataValidation type="list" allowBlank="1" showInputMessage="1" showErrorMessage="1" sqref="F786:AG786 F806:AG806 F826:AG826 F118:AG118 Z85 F25:AG25 F32:AG32 F813:AG813 F833:AG833 F838:AG838 F37:AG37 F65:AG65 F72:AG72 F77:AG77 F98:AG98 F105:AG105 F110:AG110 F125:AG125 F138:AG138 F130:AG130 F145:AG145 AG7 AG9 AG11 AG13 AG15 F85 U85 K85 P85 F150:AG150 F184:AG184 F45:AG45 F52:AG52 F57:AG57 F158:AG158 F165:AG165 F170:AG170 F191:AG191 F204:AG204 F196:AG196 F211:AG211 F216:AG216 F270:AG270 F224:AG224 F231:AG231 F236:AG236 F244:AG244 F251:AG251 F256:AG256 F277:AG277 F290:AG290 F282:AG282 F297:AG297 F302:AG302 F356:AG356 F310:AG310 F317:AG317 F322:AG322 F330:AG330 F337:AG337 F342:AG342 F363:AG363 F376:AG376 F368:AG368 F383:AG383 F388:AG388 F442:AG442 F396:AG396 F403:AG403 F408:AG408 F416:AG416 F423:AG423 F428:AG428 F449:AG449 F462:AG462 F454:AG454 F469:AG469 F474:AG474 F528:AG528 F482:AG482 F489:AG489 F494:AG494 F502:AG502 F509:AG509 F514:AG514 F535:AG535 F548:AG548 F540:AG540 F555:AG555 F560:AG560 F614:AG614 F568:AG568 F575:AG575 F580:AG580 F588:AG588 F595:AG595 F600:AG600 F621:AG621 F634:AG634 F626:AG626 F641:AG641 F646:AG646 F700:AG700 F654:AG654 F661:AG661 F666:AG666 F674:AG674 F681:AG681 F686:AG686 F707:AG707 F720:AG720 F712:AG712 F727:AG727 F732:AG732 F793:AG793 F740:AG740 F747:AG747 F752:AG752 F760:AG760 F767:AG767 F772:AG772 F798:AG798 F818:AG818 F846:AG846 F853:AG853 F858:AG858" xr:uid="{00000000-0002-0000-2400-000002000000}">
      <formula1>"　,中止,製作,夏休,冬休,その他"</formula1>
    </dataValidation>
    <dataValidation type="list" allowBlank="1" showInputMessage="1" showErrorMessage="1" sqref="F62:AG62" xr:uid="{00000000-0002-0000-2400-000003000000}">
      <formula1>"　,入,休,退,外"</formula1>
    </dataValidation>
  </dataValidations>
  <pageMargins left="0.51181102362204722" right="0.11811023622047245" top="0.55118110236220474" bottom="0.35433070866141736" header="0.31496062992125984" footer="0.31496062992125984"/>
  <pageSetup paperSize="9" scale="65" orientation="portrait" r:id="rId1"/>
  <headerFooter>
    <oddFooter>&amp;P / &amp;N ページ</oddFooter>
  </headerFooter>
  <rowBreaks count="6" manualBreakCount="6">
    <brk id="89" max="35" man="1"/>
    <brk id="175" max="35" man="1"/>
    <brk id="261" max="35" man="1"/>
    <brk id="347" max="35" man="1"/>
    <brk id="433" max="35" man="1"/>
    <brk id="519" max="35" man="1"/>
  </rowBreaks>
  <drawing r:id="rId2"/>
  <legacy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Q91"/>
  <sheetViews>
    <sheetView showGridLines="0" view="pageBreakPreview" zoomScale="80" zoomScaleNormal="100" zoomScaleSheetLayoutView="80" workbookViewId="0">
      <selection activeCell="AT8" sqref="AT8"/>
    </sheetView>
  </sheetViews>
  <sheetFormatPr defaultColWidth="9" defaultRowHeight="13.2"/>
  <cols>
    <col min="1" max="1" width="1.33203125" style="653" customWidth="1"/>
    <col min="2" max="2" width="4.44140625" style="653" customWidth="1"/>
    <col min="3" max="3" width="7.44140625" style="653" customWidth="1"/>
    <col min="4" max="4" width="10.21875" style="653" customWidth="1"/>
    <col min="5" max="5" width="7.21875" style="651" customWidth="1"/>
    <col min="6" max="33" width="3.77734375" style="651" customWidth="1"/>
    <col min="34" max="37" width="3.77734375" style="653" customWidth="1"/>
    <col min="38" max="38" width="3.6640625" style="653" customWidth="1"/>
    <col min="39" max="40" width="7.6640625" style="653" customWidth="1"/>
    <col min="41" max="42" width="3.77734375" style="653" customWidth="1"/>
    <col min="43" max="16384" width="9" style="653"/>
  </cols>
  <sheetData>
    <row r="1" spans="1:43" ht="19.2">
      <c r="A1" s="650" t="s">
        <v>1022</v>
      </c>
      <c r="B1" s="650"/>
      <c r="C1" s="650"/>
      <c r="D1" s="650"/>
      <c r="E1" s="650"/>
      <c r="P1" s="652"/>
      <c r="AJ1" s="654" t="s">
        <v>925</v>
      </c>
    </row>
    <row r="2" spans="1:43" ht="13.5" customHeight="1">
      <c r="AD2" s="2944" t="s">
        <v>926</v>
      </c>
      <c r="AE2" s="2944"/>
      <c r="AF2" s="2944"/>
      <c r="AG2" s="2945" t="s">
        <v>1023</v>
      </c>
      <c r="AH2" s="2945"/>
      <c r="AI2" s="2945"/>
      <c r="AJ2" s="2945"/>
    </row>
    <row r="3" spans="1:43" s="693" customFormat="1" ht="18" customHeight="1">
      <c r="B3" s="2946" t="s">
        <v>900</v>
      </c>
      <c r="C3" s="2946"/>
      <c r="D3" s="694" t="s">
        <v>1019</v>
      </c>
      <c r="E3" s="695" t="s">
        <v>1024</v>
      </c>
      <c r="F3" s="695"/>
      <c r="G3" s="695"/>
      <c r="H3" s="695"/>
      <c r="I3" s="695"/>
      <c r="J3" s="695"/>
      <c r="K3" s="695"/>
      <c r="L3" s="695"/>
      <c r="M3" s="695"/>
      <c r="N3" s="695"/>
      <c r="O3" s="694"/>
      <c r="P3" s="694"/>
      <c r="Q3" s="694"/>
      <c r="R3" s="696" t="s">
        <v>927</v>
      </c>
      <c r="S3" s="696"/>
      <c r="T3" s="696"/>
      <c r="U3" s="697"/>
      <c r="V3" s="697"/>
      <c r="W3" s="694" t="s">
        <v>1019</v>
      </c>
      <c r="X3" s="2947">
        <v>44743</v>
      </c>
      <c r="Y3" s="2947"/>
      <c r="Z3" s="2947"/>
      <c r="AA3" s="2947"/>
      <c r="AB3" s="2947"/>
      <c r="AC3" s="694"/>
      <c r="AD3" s="694"/>
      <c r="AE3" s="694"/>
      <c r="AF3" s="694"/>
      <c r="AG3" s="694"/>
    </row>
    <row r="4" spans="1:43" s="693" customFormat="1" ht="18" customHeight="1">
      <c r="B4" s="2948" t="s">
        <v>908</v>
      </c>
      <c r="C4" s="2948"/>
      <c r="D4" s="694" t="s">
        <v>1019</v>
      </c>
      <c r="E4" s="2949">
        <f>+X4-X3+1</f>
        <v>78</v>
      </c>
      <c r="F4" s="2949"/>
      <c r="G4" s="2949"/>
      <c r="H4" s="694"/>
      <c r="I4" s="694"/>
      <c r="J4" s="694"/>
      <c r="K4" s="694"/>
      <c r="L4" s="694"/>
      <c r="M4" s="694"/>
      <c r="N4" s="694"/>
      <c r="O4" s="694"/>
      <c r="P4" s="694"/>
      <c r="Q4" s="694"/>
      <c r="R4" s="696" t="s">
        <v>907</v>
      </c>
      <c r="S4" s="698"/>
      <c r="T4" s="698"/>
      <c r="U4" s="699"/>
      <c r="V4" s="699"/>
      <c r="W4" s="694" t="s">
        <v>1019</v>
      </c>
      <c r="X4" s="2950">
        <v>44820</v>
      </c>
      <c r="Y4" s="2950"/>
      <c r="Z4" s="2950"/>
      <c r="AA4" s="2950"/>
      <c r="AB4" s="2950"/>
      <c r="AC4" s="694"/>
      <c r="AD4" s="694"/>
      <c r="AE4" s="694"/>
      <c r="AF4" s="694"/>
      <c r="AG4" s="694"/>
    </row>
    <row r="5" spans="1:43" s="700" customFormat="1">
      <c r="B5" s="701"/>
      <c r="C5" s="701"/>
      <c r="D5" s="702"/>
      <c r="E5" s="703"/>
      <c r="F5" s="703"/>
      <c r="G5" s="703"/>
      <c r="H5" s="702"/>
      <c r="I5" s="702"/>
      <c r="J5" s="702"/>
      <c r="K5" s="702"/>
      <c r="L5" s="702"/>
      <c r="M5" s="702"/>
      <c r="N5" s="2951" t="s">
        <v>1025</v>
      </c>
      <c r="O5" s="2952"/>
      <c r="P5" s="2952"/>
      <c r="Q5" s="2952"/>
      <c r="R5" s="2952"/>
      <c r="S5" s="2952"/>
      <c r="T5" s="2952"/>
      <c r="U5" s="2952"/>
      <c r="V5" s="2953"/>
      <c r="W5" s="702"/>
      <c r="AG5" s="653"/>
      <c r="AM5" s="704">
        <f>T8</f>
        <v>0.219</v>
      </c>
      <c r="AN5" s="653"/>
      <c r="AO5" s="653"/>
      <c r="AP5" s="653"/>
      <c r="AQ5" s="653"/>
    </row>
    <row r="6" spans="1:43" ht="13.5" customHeight="1">
      <c r="B6" s="2954" t="s">
        <v>929</v>
      </c>
      <c r="C6" s="2956" t="s">
        <v>930</v>
      </c>
      <c r="D6" s="2957"/>
      <c r="E6" s="2956" t="s">
        <v>521</v>
      </c>
      <c r="F6" s="2957"/>
      <c r="G6" s="2960"/>
      <c r="H6" s="2962" t="s">
        <v>895</v>
      </c>
      <c r="I6" s="2963"/>
      <c r="J6" s="2963"/>
      <c r="K6" s="2964" t="s">
        <v>985</v>
      </c>
      <c r="L6" s="2965"/>
      <c r="M6" s="2966"/>
      <c r="N6" s="2963" t="s">
        <v>931</v>
      </c>
      <c r="O6" s="2963"/>
      <c r="P6" s="2963"/>
      <c r="Q6" s="2956" t="s">
        <v>932</v>
      </c>
      <c r="R6" s="2957"/>
      <c r="S6" s="2960"/>
      <c r="T6" s="2957" t="s">
        <v>933</v>
      </c>
      <c r="U6" s="2957"/>
      <c r="V6" s="2960"/>
      <c r="AA6" s="682"/>
      <c r="AC6" s="653"/>
      <c r="AD6" s="653"/>
      <c r="AE6" s="653"/>
      <c r="AF6" s="653"/>
      <c r="AG6" s="705"/>
      <c r="AH6" s="663"/>
      <c r="AM6" s="653">
        <v>0.28499999999999998</v>
      </c>
      <c r="AO6" s="653" t="s">
        <v>934</v>
      </c>
    </row>
    <row r="7" spans="1:43" ht="13.5" customHeight="1">
      <c r="B7" s="2955"/>
      <c r="C7" s="2958"/>
      <c r="D7" s="2959"/>
      <c r="E7" s="2958"/>
      <c r="F7" s="2959"/>
      <c r="G7" s="2961"/>
      <c r="H7" s="2967" t="s">
        <v>1026</v>
      </c>
      <c r="I7" s="2968"/>
      <c r="J7" s="2968"/>
      <c r="K7" s="2969" t="s">
        <v>1027</v>
      </c>
      <c r="L7" s="2970"/>
      <c r="M7" s="2971"/>
      <c r="N7" s="2972" t="s">
        <v>1028</v>
      </c>
      <c r="O7" s="2972"/>
      <c r="P7" s="2972"/>
      <c r="Q7" s="2967" t="s">
        <v>1029</v>
      </c>
      <c r="R7" s="2968"/>
      <c r="S7" s="2973"/>
      <c r="T7" s="2968" t="s">
        <v>1030</v>
      </c>
      <c r="U7" s="2968"/>
      <c r="V7" s="2973"/>
      <c r="X7" s="2974" t="s">
        <v>936</v>
      </c>
      <c r="Y7" s="2975"/>
      <c r="Z7" s="2975"/>
      <c r="AA7" s="2975"/>
      <c r="AB7" s="2975"/>
      <c r="AC7" s="2975"/>
      <c r="AD7" s="2976"/>
      <c r="AE7" s="653"/>
      <c r="AF7" s="653"/>
      <c r="AG7" s="706"/>
      <c r="AH7" s="707"/>
      <c r="AI7" s="682"/>
      <c r="AM7" s="653">
        <v>0.25</v>
      </c>
      <c r="AO7" s="653" t="s">
        <v>937</v>
      </c>
    </row>
    <row r="8" spans="1:43" ht="13.5" customHeight="1">
      <c r="B8" s="2977" t="s">
        <v>938</v>
      </c>
      <c r="C8" s="2980" t="s">
        <v>939</v>
      </c>
      <c r="D8" s="2981"/>
      <c r="E8" s="2986" t="s">
        <v>1031</v>
      </c>
      <c r="F8" s="2987"/>
      <c r="G8" s="2988"/>
      <c r="H8" s="2989">
        <f>AH26+AH46+AH66</f>
        <v>75</v>
      </c>
      <c r="I8" s="2957"/>
      <c r="J8" s="2957"/>
      <c r="K8" s="2989">
        <f>AI26+AI46+AI66</f>
        <v>3</v>
      </c>
      <c r="L8" s="2957"/>
      <c r="M8" s="2957"/>
      <c r="N8" s="2989">
        <f>AJ26+AJ46+AJ66</f>
        <v>15</v>
      </c>
      <c r="O8" s="2957"/>
      <c r="P8" s="2957"/>
      <c r="Q8" s="2990">
        <f>ROUND(N8/H8,3)</f>
        <v>0.2</v>
      </c>
      <c r="R8" s="2991"/>
      <c r="S8" s="2992"/>
      <c r="T8" s="2993">
        <f>ROUND(AVERAGE(Q8:S21),3)</f>
        <v>0.219</v>
      </c>
      <c r="U8" s="2994"/>
      <c r="V8" s="2995"/>
      <c r="X8" s="3001" t="s">
        <v>940</v>
      </c>
      <c r="Y8" s="3002"/>
      <c r="Z8" s="3002"/>
      <c r="AA8" s="3002"/>
      <c r="AB8" s="3003"/>
      <c r="AC8" s="3016" t="s">
        <v>941</v>
      </c>
      <c r="AD8" s="3017"/>
      <c r="AF8" s="653"/>
      <c r="AG8" s="706"/>
      <c r="AH8" s="707"/>
      <c r="AM8" s="653">
        <v>0.214</v>
      </c>
      <c r="AO8" s="653" t="s">
        <v>942</v>
      </c>
    </row>
    <row r="9" spans="1:43" ht="13.5" customHeight="1">
      <c r="B9" s="2978"/>
      <c r="C9" s="2982"/>
      <c r="D9" s="2983"/>
      <c r="E9" s="3004" t="s">
        <v>1032</v>
      </c>
      <c r="F9" s="3005"/>
      <c r="G9" s="3006"/>
      <c r="H9" s="3007">
        <f>AH27+AH47+AH67</f>
        <v>75</v>
      </c>
      <c r="I9" s="3008"/>
      <c r="J9" s="3009"/>
      <c r="K9" s="3007">
        <f>AI27+AI47+AI67</f>
        <v>3</v>
      </c>
      <c r="L9" s="3008"/>
      <c r="M9" s="3008"/>
      <c r="N9" s="3007">
        <f>AJ27+AJ47+AJ67</f>
        <v>14</v>
      </c>
      <c r="O9" s="3008"/>
      <c r="P9" s="3008"/>
      <c r="Q9" s="3010">
        <f t="shared" ref="Q9:Q18" si="0">ROUND(N9/H9,3)</f>
        <v>0.187</v>
      </c>
      <c r="R9" s="3011"/>
      <c r="S9" s="3012"/>
      <c r="T9" s="2996"/>
      <c r="U9" s="2997"/>
      <c r="V9" s="2998"/>
      <c r="X9" s="3018" t="s">
        <v>943</v>
      </c>
      <c r="Y9" s="3019"/>
      <c r="Z9" s="3019"/>
      <c r="AA9" s="3019"/>
      <c r="AB9" s="3020"/>
      <c r="AC9" s="3021" t="s">
        <v>1033</v>
      </c>
      <c r="AD9" s="3022"/>
      <c r="AF9" s="653"/>
      <c r="AG9" s="706"/>
      <c r="AH9" s="707"/>
      <c r="AI9" s="651"/>
    </row>
    <row r="10" spans="1:43" ht="13.5" customHeight="1">
      <c r="B10" s="2978"/>
      <c r="C10" s="2982"/>
      <c r="D10" s="2983"/>
      <c r="E10" s="3004" t="s">
        <v>1034</v>
      </c>
      <c r="F10" s="3005"/>
      <c r="G10" s="3006"/>
      <c r="H10" s="3007">
        <f t="shared" ref="H10:H12" si="1">AH28+AH48+AH68</f>
        <v>59</v>
      </c>
      <c r="I10" s="3008"/>
      <c r="J10" s="3009"/>
      <c r="K10" s="3007">
        <f>AI28+AI48+AI68</f>
        <v>19</v>
      </c>
      <c r="L10" s="3008"/>
      <c r="M10" s="3008"/>
      <c r="N10" s="3007">
        <f t="shared" ref="N10:N12" si="2">AJ28+AJ48+AJ68</f>
        <v>14</v>
      </c>
      <c r="O10" s="3008"/>
      <c r="P10" s="3008"/>
      <c r="Q10" s="3010">
        <f t="shared" si="0"/>
        <v>0.23699999999999999</v>
      </c>
      <c r="R10" s="3011"/>
      <c r="S10" s="3012"/>
      <c r="T10" s="2996"/>
      <c r="U10" s="2997"/>
      <c r="V10" s="2998"/>
      <c r="X10" s="3023" t="s">
        <v>944</v>
      </c>
      <c r="Y10" s="3024"/>
      <c r="Z10" s="3024"/>
      <c r="AA10" s="3024"/>
      <c r="AB10" s="3025"/>
      <c r="AC10" s="3026" t="s">
        <v>1035</v>
      </c>
      <c r="AD10" s="3027"/>
      <c r="AF10" s="653"/>
      <c r="AG10" s="706"/>
      <c r="AH10" s="707"/>
      <c r="AI10" s="651"/>
    </row>
    <row r="11" spans="1:43" ht="13.5" customHeight="1">
      <c r="B11" s="2978"/>
      <c r="C11" s="2982"/>
      <c r="D11" s="2983"/>
      <c r="E11" s="3004" t="s">
        <v>1036</v>
      </c>
      <c r="F11" s="3005"/>
      <c r="G11" s="3006"/>
      <c r="H11" s="3007">
        <f t="shared" si="1"/>
        <v>59</v>
      </c>
      <c r="I11" s="3008"/>
      <c r="J11" s="3009"/>
      <c r="K11" s="3007">
        <f t="shared" ref="K11:K12" si="3">AI29+AI49+AI69</f>
        <v>19</v>
      </c>
      <c r="L11" s="3008"/>
      <c r="M11" s="3008"/>
      <c r="N11" s="3007">
        <f t="shared" si="2"/>
        <v>13</v>
      </c>
      <c r="O11" s="3008"/>
      <c r="P11" s="3008"/>
      <c r="Q11" s="3010">
        <f t="shared" si="0"/>
        <v>0.22</v>
      </c>
      <c r="R11" s="3011"/>
      <c r="S11" s="3012"/>
      <c r="T11" s="2996"/>
      <c r="U11" s="2997"/>
      <c r="V11" s="2998"/>
      <c r="X11" s="3030" t="s">
        <v>947</v>
      </c>
      <c r="Y11" s="3031"/>
      <c r="Z11" s="3031"/>
      <c r="AA11" s="3031"/>
      <c r="AB11" s="3032"/>
      <c r="AC11" s="3028" t="s">
        <v>948</v>
      </c>
      <c r="AD11" s="3029"/>
      <c r="AE11" s="653"/>
      <c r="AF11" s="653"/>
      <c r="AG11" s="706"/>
      <c r="AH11" s="707"/>
      <c r="AI11" s="651"/>
    </row>
    <row r="12" spans="1:43" ht="13.5" customHeight="1">
      <c r="B12" s="2978"/>
      <c r="C12" s="2982"/>
      <c r="D12" s="2983"/>
      <c r="E12" s="3004" t="s">
        <v>1037</v>
      </c>
      <c r="F12" s="3005"/>
      <c r="G12" s="3006"/>
      <c r="H12" s="3007">
        <f t="shared" si="1"/>
        <v>39</v>
      </c>
      <c r="I12" s="3008"/>
      <c r="J12" s="3009"/>
      <c r="K12" s="3007">
        <f t="shared" si="3"/>
        <v>39</v>
      </c>
      <c r="L12" s="3008"/>
      <c r="M12" s="3008"/>
      <c r="N12" s="3007">
        <f t="shared" si="2"/>
        <v>6</v>
      </c>
      <c r="O12" s="3008"/>
      <c r="P12" s="3008"/>
      <c r="Q12" s="3010">
        <f t="shared" si="0"/>
        <v>0.154</v>
      </c>
      <c r="R12" s="3011"/>
      <c r="S12" s="3012"/>
      <c r="T12" s="2996"/>
      <c r="U12" s="2997"/>
      <c r="V12" s="2998"/>
      <c r="AA12" s="653"/>
      <c r="AC12" s="653"/>
      <c r="AD12" s="653"/>
      <c r="AE12" s="653"/>
      <c r="AF12" s="653"/>
      <c r="AG12" s="706"/>
      <c r="AH12" s="707"/>
      <c r="AI12" s="651"/>
    </row>
    <row r="13" spans="1:43" ht="13.5" customHeight="1">
      <c r="B13" s="2979"/>
      <c r="C13" s="2984"/>
      <c r="D13" s="2985"/>
      <c r="E13" s="3013"/>
      <c r="F13" s="3014"/>
      <c r="G13" s="3015"/>
      <c r="H13" s="2958"/>
      <c r="I13" s="2959"/>
      <c r="J13" s="2959"/>
      <c r="K13" s="2958"/>
      <c r="L13" s="2959"/>
      <c r="M13" s="2961"/>
      <c r="N13" s="3033"/>
      <c r="O13" s="3034"/>
      <c r="P13" s="3035"/>
      <c r="Q13" s="3036"/>
      <c r="R13" s="3037"/>
      <c r="S13" s="3038"/>
      <c r="T13" s="2996"/>
      <c r="U13" s="2997"/>
      <c r="V13" s="2998"/>
      <c r="AA13" s="653"/>
      <c r="AC13" s="653"/>
      <c r="AD13" s="653"/>
      <c r="AE13" s="653"/>
      <c r="AF13" s="653"/>
      <c r="AG13" s="706"/>
      <c r="AH13" s="707"/>
      <c r="AI13" s="651"/>
    </row>
    <row r="14" spans="1:43" ht="13.5" customHeight="1">
      <c r="B14" s="2977" t="s">
        <v>949</v>
      </c>
      <c r="C14" s="2980" t="s">
        <v>950</v>
      </c>
      <c r="D14" s="2981"/>
      <c r="E14" s="2986" t="s">
        <v>1038</v>
      </c>
      <c r="F14" s="2987"/>
      <c r="G14" s="2988"/>
      <c r="H14" s="2989">
        <f>AH33+AH53+AH73</f>
        <v>50</v>
      </c>
      <c r="I14" s="2957"/>
      <c r="J14" s="2957"/>
      <c r="K14" s="2989">
        <f>AI33+AI53+AI73</f>
        <v>28</v>
      </c>
      <c r="L14" s="2957"/>
      <c r="M14" s="2957"/>
      <c r="N14" s="2989">
        <f>AJ33+AJ53+AJ73</f>
        <v>12</v>
      </c>
      <c r="O14" s="2957"/>
      <c r="P14" s="2957"/>
      <c r="Q14" s="2990">
        <f t="shared" si="0"/>
        <v>0.24</v>
      </c>
      <c r="R14" s="2991"/>
      <c r="S14" s="2992"/>
      <c r="T14" s="2996"/>
      <c r="U14" s="2997"/>
      <c r="V14" s="2998"/>
      <c r="AA14" s="653"/>
      <c r="AC14" s="653"/>
      <c r="AD14" s="653"/>
      <c r="AE14" s="653"/>
      <c r="AF14" s="653"/>
      <c r="AG14" s="706"/>
      <c r="AH14" s="707"/>
      <c r="AI14" s="651"/>
    </row>
    <row r="15" spans="1:43" ht="13.5" customHeight="1">
      <c r="B15" s="2978"/>
      <c r="C15" s="2982"/>
      <c r="D15" s="2983"/>
      <c r="E15" s="3004" t="s">
        <v>1032</v>
      </c>
      <c r="F15" s="3005"/>
      <c r="G15" s="3006"/>
      <c r="H15" s="3007">
        <f>AH34+AH54+AH74</f>
        <v>50</v>
      </c>
      <c r="I15" s="3008"/>
      <c r="J15" s="3009"/>
      <c r="K15" s="3007">
        <f>AI34+AI54+AI74</f>
        <v>28</v>
      </c>
      <c r="L15" s="3008"/>
      <c r="M15" s="3008"/>
      <c r="N15" s="3007">
        <f>AJ34+AJ54+AJ74</f>
        <v>12</v>
      </c>
      <c r="O15" s="3008"/>
      <c r="P15" s="3008"/>
      <c r="Q15" s="3010">
        <f t="shared" si="0"/>
        <v>0.24</v>
      </c>
      <c r="R15" s="3011"/>
      <c r="S15" s="3012"/>
      <c r="T15" s="2996"/>
      <c r="U15" s="2997"/>
      <c r="V15" s="2998"/>
      <c r="AA15" s="653"/>
      <c r="AC15" s="653"/>
      <c r="AD15" s="653"/>
      <c r="AE15" s="653"/>
      <c r="AF15" s="653"/>
      <c r="AG15" s="706"/>
      <c r="AH15" s="707"/>
      <c r="AI15" s="651"/>
    </row>
    <row r="16" spans="1:43" ht="13.5" customHeight="1">
      <c r="B16" s="2978"/>
      <c r="C16" s="2982"/>
      <c r="D16" s="2983"/>
      <c r="E16" s="3004"/>
      <c r="F16" s="3005"/>
      <c r="G16" s="3006"/>
      <c r="H16" s="3039"/>
      <c r="I16" s="3008"/>
      <c r="J16" s="3008"/>
      <c r="K16" s="3039"/>
      <c r="L16" s="3008"/>
      <c r="M16" s="3009"/>
      <c r="N16" s="3010"/>
      <c r="O16" s="3011"/>
      <c r="P16" s="3012"/>
      <c r="Q16" s="3010"/>
      <c r="R16" s="3011"/>
      <c r="S16" s="3012"/>
      <c r="T16" s="2996"/>
      <c r="U16" s="2997"/>
      <c r="V16" s="2998"/>
      <c r="AA16" s="653"/>
      <c r="AC16" s="653"/>
      <c r="AD16" s="653"/>
      <c r="AE16" s="653"/>
      <c r="AF16" s="653"/>
      <c r="AG16" s="706"/>
      <c r="AH16" s="707"/>
      <c r="AI16" s="651"/>
    </row>
    <row r="17" spans="2:43" ht="13.5" customHeight="1">
      <c r="B17" s="2978"/>
      <c r="C17" s="2984"/>
      <c r="D17" s="2985"/>
      <c r="E17" s="3013"/>
      <c r="F17" s="3014"/>
      <c r="G17" s="3015"/>
      <c r="H17" s="2958"/>
      <c r="I17" s="2959"/>
      <c r="J17" s="2959"/>
      <c r="K17" s="2958"/>
      <c r="L17" s="2959"/>
      <c r="M17" s="2961"/>
      <c r="N17" s="3033"/>
      <c r="O17" s="3034"/>
      <c r="P17" s="3035"/>
      <c r="Q17" s="3036"/>
      <c r="R17" s="3037"/>
      <c r="S17" s="3038"/>
      <c r="T17" s="2996"/>
      <c r="U17" s="2997"/>
      <c r="V17" s="2998"/>
      <c r="AA17" s="653"/>
      <c r="AC17" s="653"/>
      <c r="AD17" s="653"/>
      <c r="AE17" s="653"/>
      <c r="AF17" s="653"/>
      <c r="AG17" s="653"/>
    </row>
    <row r="18" spans="2:43" ht="13.5" customHeight="1">
      <c r="B18" s="2978"/>
      <c r="C18" s="2980" t="s">
        <v>953</v>
      </c>
      <c r="D18" s="2981"/>
      <c r="E18" s="3040" t="s">
        <v>994</v>
      </c>
      <c r="F18" s="3041"/>
      <c r="G18" s="3042"/>
      <c r="H18" s="2989">
        <f>AH38+AH58+AH78</f>
        <v>47</v>
      </c>
      <c r="I18" s="2957"/>
      <c r="J18" s="2957"/>
      <c r="K18" s="2989">
        <f>AI38+AI58+AI78</f>
        <v>31</v>
      </c>
      <c r="L18" s="2957"/>
      <c r="M18" s="2957"/>
      <c r="N18" s="2989">
        <f>AJ38+AJ58+AJ78</f>
        <v>13</v>
      </c>
      <c r="O18" s="2957"/>
      <c r="P18" s="2957"/>
      <c r="Q18" s="2990">
        <f t="shared" si="0"/>
        <v>0.27700000000000002</v>
      </c>
      <c r="R18" s="2991"/>
      <c r="S18" s="2992"/>
      <c r="T18" s="2996"/>
      <c r="U18" s="2997"/>
      <c r="V18" s="2998"/>
      <c r="AA18" s="653"/>
      <c r="AC18" s="653"/>
      <c r="AD18" s="653"/>
      <c r="AE18" s="653"/>
      <c r="AF18" s="653"/>
      <c r="AG18" s="653"/>
    </row>
    <row r="19" spans="2:43" ht="13.5" customHeight="1" thickBot="1">
      <c r="B19" s="2978"/>
      <c r="C19" s="2982"/>
      <c r="D19" s="2983"/>
      <c r="E19" s="3004"/>
      <c r="F19" s="3005"/>
      <c r="G19" s="3006"/>
      <c r="H19" s="3039"/>
      <c r="I19" s="3008"/>
      <c r="J19" s="3008"/>
      <c r="K19" s="3039"/>
      <c r="L19" s="3008"/>
      <c r="M19" s="3009"/>
      <c r="N19" s="3010"/>
      <c r="O19" s="3011"/>
      <c r="P19" s="3012"/>
      <c r="Q19" s="3010"/>
      <c r="R19" s="3011"/>
      <c r="S19" s="3012"/>
      <c r="T19" s="2996"/>
      <c r="U19" s="2997"/>
      <c r="V19" s="2998"/>
      <c r="AA19" s="653"/>
      <c r="AC19" s="653"/>
      <c r="AD19" s="653"/>
      <c r="AE19" s="653"/>
      <c r="AF19" s="653"/>
      <c r="AG19" s="653"/>
    </row>
    <row r="20" spans="2:43" ht="13.5" customHeight="1">
      <c r="B20" s="2978"/>
      <c r="C20" s="2982"/>
      <c r="D20" s="2983"/>
      <c r="E20" s="3004"/>
      <c r="F20" s="3005"/>
      <c r="G20" s="3006"/>
      <c r="H20" s="3039"/>
      <c r="I20" s="3008"/>
      <c r="J20" s="3008"/>
      <c r="K20" s="3039"/>
      <c r="L20" s="3008"/>
      <c r="M20" s="3009"/>
      <c r="N20" s="3010"/>
      <c r="O20" s="3011"/>
      <c r="P20" s="3012"/>
      <c r="Q20" s="3010"/>
      <c r="R20" s="3011"/>
      <c r="S20" s="3012"/>
      <c r="T20" s="2996"/>
      <c r="U20" s="2997"/>
      <c r="V20" s="2997"/>
      <c r="W20" s="3054" t="str">
        <f>IF(T8&gt;=AM6,AO6,IF(T8&gt;=AM7,AO7,IF(T8&gt;=AM8,AO8,"補正無し")))</f>
        <v>4週6休</v>
      </c>
      <c r="X20" s="3055"/>
      <c r="Y20" s="3055"/>
      <c r="Z20" s="3055"/>
      <c r="AA20" s="708"/>
      <c r="AB20" s="709"/>
      <c r="AC20" s="709"/>
      <c r="AD20" s="710"/>
      <c r="AE20" s="653"/>
      <c r="AF20" s="653"/>
      <c r="AG20" s="653"/>
    </row>
    <row r="21" spans="2:43" ht="13.5" customHeight="1" thickBot="1">
      <c r="B21" s="2979"/>
      <c r="C21" s="2984"/>
      <c r="D21" s="2985"/>
      <c r="E21" s="3013"/>
      <c r="F21" s="3014"/>
      <c r="G21" s="3015"/>
      <c r="H21" s="2958"/>
      <c r="I21" s="2959"/>
      <c r="J21" s="2959"/>
      <c r="K21" s="2958"/>
      <c r="L21" s="2959"/>
      <c r="M21" s="2961"/>
      <c r="N21" s="3033"/>
      <c r="O21" s="3034"/>
      <c r="P21" s="3035"/>
      <c r="Q21" s="3033"/>
      <c r="R21" s="3034"/>
      <c r="S21" s="3035"/>
      <c r="T21" s="2999"/>
      <c r="U21" s="3000"/>
      <c r="V21" s="3000"/>
      <c r="W21" s="3056"/>
      <c r="X21" s="3057"/>
      <c r="Y21" s="3057"/>
      <c r="Z21" s="3057"/>
      <c r="AA21" s="708"/>
      <c r="AB21" s="709"/>
      <c r="AC21" s="709"/>
      <c r="AD21" s="710"/>
      <c r="AE21" s="653"/>
      <c r="AF21" s="653"/>
      <c r="AG21" s="653"/>
    </row>
    <row r="22" spans="2:43" s="680" customFormat="1" ht="13.5" customHeight="1">
      <c r="B22" s="707"/>
      <c r="C22" s="711"/>
      <c r="D22" s="711"/>
      <c r="E22" s="711"/>
      <c r="F22" s="712"/>
      <c r="G22" s="712"/>
      <c r="H22" s="712"/>
      <c r="I22" s="663"/>
      <c r="J22" s="663"/>
      <c r="K22" s="663"/>
      <c r="L22" s="663"/>
      <c r="M22" s="663"/>
      <c r="N22" s="663"/>
      <c r="O22" s="663"/>
      <c r="P22" s="663"/>
      <c r="Q22" s="663"/>
      <c r="R22" s="663"/>
      <c r="S22" s="713"/>
      <c r="T22" s="663"/>
      <c r="U22" s="663"/>
      <c r="V22" s="714" t="s">
        <v>954</v>
      </c>
      <c r="W22" s="663"/>
      <c r="X22" s="663"/>
      <c r="Y22" s="663"/>
      <c r="Z22" s="663"/>
      <c r="AA22" s="663"/>
      <c r="AB22" s="663"/>
      <c r="AC22" s="663"/>
      <c r="AD22" s="663"/>
      <c r="AE22" s="714"/>
      <c r="AF22" s="663"/>
      <c r="AG22" s="663"/>
    </row>
    <row r="23" spans="2:43" ht="13.5" customHeight="1">
      <c r="B23" s="715"/>
      <c r="C23" s="716"/>
      <c r="D23" s="717"/>
      <c r="E23" s="664" t="s">
        <v>910</v>
      </c>
      <c r="F23" s="665">
        <f>+X3</f>
        <v>44743</v>
      </c>
      <c r="G23" s="666">
        <f>+F23+1</f>
        <v>44744</v>
      </c>
      <c r="H23" s="666">
        <f t="shared" ref="H23:AG23" si="4">+G23+1</f>
        <v>44745</v>
      </c>
      <c r="I23" s="666">
        <f t="shared" si="4"/>
        <v>44746</v>
      </c>
      <c r="J23" s="666">
        <f t="shared" si="4"/>
        <v>44747</v>
      </c>
      <c r="K23" s="666">
        <f t="shared" si="4"/>
        <v>44748</v>
      </c>
      <c r="L23" s="666">
        <f t="shared" si="4"/>
        <v>44749</v>
      </c>
      <c r="M23" s="666">
        <f t="shared" si="4"/>
        <v>44750</v>
      </c>
      <c r="N23" s="666">
        <f t="shared" si="4"/>
        <v>44751</v>
      </c>
      <c r="O23" s="666">
        <f t="shared" si="4"/>
        <v>44752</v>
      </c>
      <c r="P23" s="666">
        <f t="shared" si="4"/>
        <v>44753</v>
      </c>
      <c r="Q23" s="666">
        <f t="shared" si="4"/>
        <v>44754</v>
      </c>
      <c r="R23" s="666">
        <f t="shared" si="4"/>
        <v>44755</v>
      </c>
      <c r="S23" s="666">
        <f t="shared" si="4"/>
        <v>44756</v>
      </c>
      <c r="T23" s="666">
        <f t="shared" si="4"/>
        <v>44757</v>
      </c>
      <c r="U23" s="666">
        <f t="shared" si="4"/>
        <v>44758</v>
      </c>
      <c r="V23" s="666">
        <f t="shared" si="4"/>
        <v>44759</v>
      </c>
      <c r="W23" s="666">
        <f t="shared" si="4"/>
        <v>44760</v>
      </c>
      <c r="X23" s="666">
        <f t="shared" si="4"/>
        <v>44761</v>
      </c>
      <c r="Y23" s="666">
        <f t="shared" si="4"/>
        <v>44762</v>
      </c>
      <c r="Z23" s="666">
        <f>+Y23+1</f>
        <v>44763</v>
      </c>
      <c r="AA23" s="666">
        <f t="shared" si="4"/>
        <v>44764</v>
      </c>
      <c r="AB23" s="666">
        <f t="shared" si="4"/>
        <v>44765</v>
      </c>
      <c r="AC23" s="666">
        <f t="shared" si="4"/>
        <v>44766</v>
      </c>
      <c r="AD23" s="666">
        <f>+AC23+1</f>
        <v>44767</v>
      </c>
      <c r="AE23" s="666">
        <f t="shared" si="4"/>
        <v>44768</v>
      </c>
      <c r="AF23" s="666">
        <f>+AE23+1</f>
        <v>44769</v>
      </c>
      <c r="AG23" s="718">
        <f t="shared" si="4"/>
        <v>44770</v>
      </c>
      <c r="AH23" s="3043" t="s">
        <v>955</v>
      </c>
      <c r="AI23" s="3046" t="s">
        <v>956</v>
      </c>
      <c r="AJ23" s="3049" t="s">
        <v>931</v>
      </c>
      <c r="AK23" s="3052"/>
      <c r="AM23" s="3053" t="s">
        <v>1039</v>
      </c>
      <c r="AN23" s="3053" t="s">
        <v>1040</v>
      </c>
    </row>
    <row r="24" spans="2:43">
      <c r="B24" s="719"/>
      <c r="C24" s="720"/>
      <c r="D24" s="721"/>
      <c r="E24" s="722" t="s">
        <v>911</v>
      </c>
      <c r="F24" s="723" t="str">
        <f>TEXT(WEEKDAY(+F23),"aaa")</f>
        <v>金</v>
      </c>
      <c r="G24" s="724" t="str">
        <f t="shared" ref="G24:AG24" si="5">TEXT(WEEKDAY(+G23),"aaa")</f>
        <v>土</v>
      </c>
      <c r="H24" s="724" t="str">
        <f t="shared" si="5"/>
        <v>日</v>
      </c>
      <c r="I24" s="724" t="str">
        <f t="shared" si="5"/>
        <v>月</v>
      </c>
      <c r="J24" s="724" t="str">
        <f t="shared" si="5"/>
        <v>火</v>
      </c>
      <c r="K24" s="724" t="str">
        <f t="shared" si="5"/>
        <v>水</v>
      </c>
      <c r="L24" s="724" t="str">
        <f t="shared" si="5"/>
        <v>木</v>
      </c>
      <c r="M24" s="724" t="str">
        <f t="shared" si="5"/>
        <v>金</v>
      </c>
      <c r="N24" s="724" t="str">
        <f t="shared" si="5"/>
        <v>土</v>
      </c>
      <c r="O24" s="724" t="str">
        <f t="shared" si="5"/>
        <v>日</v>
      </c>
      <c r="P24" s="724" t="str">
        <f t="shared" si="5"/>
        <v>月</v>
      </c>
      <c r="Q24" s="724" t="str">
        <f t="shared" si="5"/>
        <v>火</v>
      </c>
      <c r="R24" s="724" t="str">
        <f t="shared" si="5"/>
        <v>水</v>
      </c>
      <c r="S24" s="724" t="str">
        <f t="shared" si="5"/>
        <v>木</v>
      </c>
      <c r="T24" s="724" t="str">
        <f t="shared" si="5"/>
        <v>金</v>
      </c>
      <c r="U24" s="724" t="str">
        <f t="shared" si="5"/>
        <v>土</v>
      </c>
      <c r="V24" s="724" t="str">
        <f t="shared" si="5"/>
        <v>日</v>
      </c>
      <c r="W24" s="724" t="str">
        <f t="shared" si="5"/>
        <v>月</v>
      </c>
      <c r="X24" s="724" t="str">
        <f t="shared" si="5"/>
        <v>火</v>
      </c>
      <c r="Y24" s="724" t="str">
        <f t="shared" si="5"/>
        <v>水</v>
      </c>
      <c r="Z24" s="724" t="str">
        <f t="shared" si="5"/>
        <v>木</v>
      </c>
      <c r="AA24" s="724" t="str">
        <f t="shared" si="5"/>
        <v>金</v>
      </c>
      <c r="AB24" s="724" t="str">
        <f t="shared" si="5"/>
        <v>土</v>
      </c>
      <c r="AC24" s="724" t="str">
        <f t="shared" si="5"/>
        <v>日</v>
      </c>
      <c r="AD24" s="724" t="str">
        <f t="shared" si="5"/>
        <v>月</v>
      </c>
      <c r="AE24" s="724" t="str">
        <f t="shared" si="5"/>
        <v>火</v>
      </c>
      <c r="AF24" s="724" t="str">
        <f t="shared" si="5"/>
        <v>水</v>
      </c>
      <c r="AG24" s="725" t="str">
        <f t="shared" si="5"/>
        <v>木</v>
      </c>
      <c r="AH24" s="3044"/>
      <c r="AI24" s="3047"/>
      <c r="AJ24" s="3050"/>
      <c r="AK24" s="3052"/>
      <c r="AM24" s="3053"/>
      <c r="AN24" s="3053"/>
    </row>
    <row r="25" spans="2:43" ht="24.75" customHeight="1">
      <c r="B25" s="726" t="s">
        <v>929</v>
      </c>
      <c r="C25" s="727" t="s">
        <v>930</v>
      </c>
      <c r="D25" s="728" t="s">
        <v>521</v>
      </c>
      <c r="E25" s="729" t="s">
        <v>959</v>
      </c>
      <c r="F25" s="730" t="s">
        <v>1041</v>
      </c>
      <c r="G25" s="731" t="s">
        <v>1041</v>
      </c>
      <c r="H25" s="731" t="s">
        <v>1041</v>
      </c>
      <c r="I25" s="731" t="s">
        <v>1041</v>
      </c>
      <c r="J25" s="731" t="s">
        <v>1041</v>
      </c>
      <c r="K25" s="731" t="s">
        <v>1041</v>
      </c>
      <c r="L25" s="731" t="s">
        <v>1041</v>
      </c>
      <c r="M25" s="731" t="s">
        <v>1041</v>
      </c>
      <c r="N25" s="731" t="s">
        <v>1041</v>
      </c>
      <c r="O25" s="731" t="s">
        <v>1041</v>
      </c>
      <c r="P25" s="731" t="s">
        <v>1041</v>
      </c>
      <c r="Q25" s="731" t="s">
        <v>1041</v>
      </c>
      <c r="R25" s="731" t="s">
        <v>1041</v>
      </c>
      <c r="S25" s="731" t="s">
        <v>1041</v>
      </c>
      <c r="T25" s="731" t="s">
        <v>1041</v>
      </c>
      <c r="U25" s="731" t="s">
        <v>1041</v>
      </c>
      <c r="V25" s="731" t="s">
        <v>1041</v>
      </c>
      <c r="W25" s="731" t="s">
        <v>1041</v>
      </c>
      <c r="X25" s="731" t="s">
        <v>1041</v>
      </c>
      <c r="Y25" s="731" t="s">
        <v>1041</v>
      </c>
      <c r="Z25" s="731" t="s">
        <v>1041</v>
      </c>
      <c r="AA25" s="731" t="s">
        <v>1041</v>
      </c>
      <c r="AB25" s="731" t="s">
        <v>1041</v>
      </c>
      <c r="AC25" s="731" t="s">
        <v>1041</v>
      </c>
      <c r="AD25" s="731" t="s">
        <v>1041</v>
      </c>
      <c r="AE25" s="731" t="s">
        <v>1041</v>
      </c>
      <c r="AF25" s="731" t="s">
        <v>1041</v>
      </c>
      <c r="AG25" s="732" t="s">
        <v>1041</v>
      </c>
      <c r="AH25" s="3045"/>
      <c r="AI25" s="3048"/>
      <c r="AJ25" s="3051"/>
      <c r="AK25" s="3052"/>
      <c r="AQ25" s="733"/>
    </row>
    <row r="26" spans="2:43" ht="13.5" customHeight="1">
      <c r="B26" s="2977" t="s">
        <v>938</v>
      </c>
      <c r="C26" s="3058" t="s">
        <v>939</v>
      </c>
      <c r="D26" s="734" t="str">
        <f>E$8</f>
        <v>〇〇</v>
      </c>
      <c r="E26" s="735"/>
      <c r="F26" s="736" t="s">
        <v>960</v>
      </c>
      <c r="G26" s="737"/>
      <c r="H26" s="737"/>
      <c r="I26" s="737"/>
      <c r="J26" s="737"/>
      <c r="K26" s="737"/>
      <c r="L26" s="737"/>
      <c r="M26" s="737"/>
      <c r="N26" s="737"/>
      <c r="O26" s="737" t="s">
        <v>961</v>
      </c>
      <c r="P26" s="737" t="s">
        <v>961</v>
      </c>
      <c r="Q26" s="737"/>
      <c r="R26" s="737"/>
      <c r="S26" s="737"/>
      <c r="T26" s="737"/>
      <c r="U26" s="737"/>
      <c r="V26" s="737"/>
      <c r="W26" s="737"/>
      <c r="X26" s="737" t="s">
        <v>961</v>
      </c>
      <c r="Y26" s="737" t="s">
        <v>961</v>
      </c>
      <c r="Z26" s="737"/>
      <c r="AA26" s="737"/>
      <c r="AB26" s="737"/>
      <c r="AC26" s="737"/>
      <c r="AD26" s="737"/>
      <c r="AE26" s="737" t="s">
        <v>961</v>
      </c>
      <c r="AF26" s="737" t="s">
        <v>961</v>
      </c>
      <c r="AG26" s="738"/>
      <c r="AH26" s="739">
        <f>COUNTA(F$23:AG$23)-AI26</f>
        <v>28</v>
      </c>
      <c r="AI26" s="740">
        <f>AM26+AN26</f>
        <v>0</v>
      </c>
      <c r="AJ26" s="741">
        <f>+COUNTIF(F26:AG26,"休")</f>
        <v>6</v>
      </c>
      <c r="AM26" s="728">
        <f>+COUNTIF(F26:AG26,"－")</f>
        <v>0</v>
      </c>
      <c r="AN26" s="728">
        <f t="shared" ref="AN26:AN31" si="6">+COUNTIF(F26:AG26,"外")</f>
        <v>0</v>
      </c>
    </row>
    <row r="27" spans="2:43" ht="13.5" customHeight="1">
      <c r="B27" s="2978"/>
      <c r="C27" s="3059"/>
      <c r="D27" s="742" t="str">
        <f>E$9</f>
        <v>●●</v>
      </c>
      <c r="E27" s="743"/>
      <c r="F27" s="744" t="s">
        <v>960</v>
      </c>
      <c r="G27" s="745"/>
      <c r="H27" s="745"/>
      <c r="I27" s="745"/>
      <c r="J27" s="745"/>
      <c r="K27" s="745"/>
      <c r="L27" s="745"/>
      <c r="M27" s="745"/>
      <c r="N27" s="745"/>
      <c r="O27" s="745"/>
      <c r="P27" s="745" t="s">
        <v>961</v>
      </c>
      <c r="Q27" s="745" t="s">
        <v>961</v>
      </c>
      <c r="R27" s="745"/>
      <c r="S27" s="745"/>
      <c r="T27" s="745"/>
      <c r="U27" s="745"/>
      <c r="V27" s="745"/>
      <c r="W27" s="745" t="s">
        <v>961</v>
      </c>
      <c r="X27" s="745" t="s">
        <v>961</v>
      </c>
      <c r="Y27" s="745"/>
      <c r="Z27" s="745"/>
      <c r="AA27" s="745"/>
      <c r="AB27" s="745"/>
      <c r="AC27" s="745"/>
      <c r="AD27" s="745"/>
      <c r="AE27" s="745"/>
      <c r="AF27" s="745" t="s">
        <v>961</v>
      </c>
      <c r="AG27" s="746" t="s">
        <v>961</v>
      </c>
      <c r="AH27" s="739">
        <f t="shared" ref="AH27:AH31" si="7">COUNTA(F$23:AG$23)-AI27</f>
        <v>28</v>
      </c>
      <c r="AI27" s="669">
        <f t="shared" ref="AI27:AI31" si="8">AM27+AN27</f>
        <v>0</v>
      </c>
      <c r="AJ27" s="747">
        <f t="shared" ref="AJ27:AJ30" si="9">+COUNTIF(F27:AG27,"休")</f>
        <v>6</v>
      </c>
      <c r="AM27" s="728">
        <f t="shared" ref="AM27:AM30" si="10">+COUNTIF(F27:AG27,"－")</f>
        <v>0</v>
      </c>
      <c r="AN27" s="728">
        <f t="shared" si="6"/>
        <v>0</v>
      </c>
    </row>
    <row r="28" spans="2:43">
      <c r="B28" s="2978"/>
      <c r="C28" s="3059"/>
      <c r="D28" s="742" t="str">
        <f>E$10</f>
        <v>△△</v>
      </c>
      <c r="E28" s="743"/>
      <c r="F28" s="744" t="s">
        <v>962</v>
      </c>
      <c r="G28" s="745" t="s">
        <v>962</v>
      </c>
      <c r="H28" s="745" t="s">
        <v>962</v>
      </c>
      <c r="I28" s="745" t="s">
        <v>962</v>
      </c>
      <c r="J28" s="745" t="s">
        <v>962</v>
      </c>
      <c r="K28" s="745" t="s">
        <v>962</v>
      </c>
      <c r="L28" s="745" t="s">
        <v>962</v>
      </c>
      <c r="M28" s="745" t="s">
        <v>962</v>
      </c>
      <c r="N28" s="745" t="s">
        <v>962</v>
      </c>
      <c r="O28" s="745" t="s">
        <v>962</v>
      </c>
      <c r="P28" s="745" t="s">
        <v>962</v>
      </c>
      <c r="Q28" s="745" t="s">
        <v>962</v>
      </c>
      <c r="R28" s="745" t="s">
        <v>962</v>
      </c>
      <c r="S28" s="745" t="s">
        <v>962</v>
      </c>
      <c r="T28" s="745" t="s">
        <v>962</v>
      </c>
      <c r="U28" s="745" t="s">
        <v>962</v>
      </c>
      <c r="V28" s="745" t="s">
        <v>960</v>
      </c>
      <c r="W28" s="745"/>
      <c r="X28" s="745"/>
      <c r="Y28" s="745" t="s">
        <v>961</v>
      </c>
      <c r="Z28" s="745" t="s">
        <v>961</v>
      </c>
      <c r="AA28" s="745" t="s">
        <v>961</v>
      </c>
      <c r="AB28" s="745" t="s">
        <v>961</v>
      </c>
      <c r="AC28" s="745" t="s">
        <v>961</v>
      </c>
      <c r="AD28" s="745" t="s">
        <v>961</v>
      </c>
      <c r="AE28" s="745" t="s">
        <v>961</v>
      </c>
      <c r="AF28" s="745"/>
      <c r="AG28" s="746"/>
      <c r="AH28" s="739">
        <f t="shared" si="7"/>
        <v>12</v>
      </c>
      <c r="AI28" s="669">
        <f>AM28+AN28</f>
        <v>16</v>
      </c>
      <c r="AJ28" s="747">
        <f t="shared" si="9"/>
        <v>7</v>
      </c>
      <c r="AM28" s="728">
        <f t="shared" si="10"/>
        <v>16</v>
      </c>
      <c r="AN28" s="728">
        <f t="shared" si="6"/>
        <v>0</v>
      </c>
    </row>
    <row r="29" spans="2:43">
      <c r="B29" s="2978"/>
      <c r="C29" s="3059"/>
      <c r="D29" s="742" t="str">
        <f>E$11</f>
        <v>■■</v>
      </c>
      <c r="E29" s="743"/>
      <c r="F29" s="744" t="s">
        <v>962</v>
      </c>
      <c r="G29" s="745" t="s">
        <v>962</v>
      </c>
      <c r="H29" s="745" t="s">
        <v>962</v>
      </c>
      <c r="I29" s="745" t="s">
        <v>962</v>
      </c>
      <c r="J29" s="745" t="s">
        <v>962</v>
      </c>
      <c r="K29" s="745" t="s">
        <v>962</v>
      </c>
      <c r="L29" s="745" t="s">
        <v>962</v>
      </c>
      <c r="M29" s="745" t="s">
        <v>962</v>
      </c>
      <c r="N29" s="745" t="s">
        <v>962</v>
      </c>
      <c r="O29" s="745" t="s">
        <v>962</v>
      </c>
      <c r="P29" s="745" t="s">
        <v>962</v>
      </c>
      <c r="Q29" s="745" t="s">
        <v>962</v>
      </c>
      <c r="R29" s="745" t="s">
        <v>962</v>
      </c>
      <c r="S29" s="745" t="s">
        <v>962</v>
      </c>
      <c r="T29" s="745" t="s">
        <v>962</v>
      </c>
      <c r="U29" s="745" t="s">
        <v>962</v>
      </c>
      <c r="V29" s="745" t="s">
        <v>960</v>
      </c>
      <c r="W29" s="745"/>
      <c r="X29" s="745"/>
      <c r="Y29" s="745"/>
      <c r="Z29" s="745" t="s">
        <v>961</v>
      </c>
      <c r="AA29" s="745" t="s">
        <v>961</v>
      </c>
      <c r="AB29" s="745" t="s">
        <v>961</v>
      </c>
      <c r="AC29" s="745" t="s">
        <v>961</v>
      </c>
      <c r="AD29" s="745" t="s">
        <v>961</v>
      </c>
      <c r="AE29" s="745" t="s">
        <v>961</v>
      </c>
      <c r="AF29" s="745" t="s">
        <v>961</v>
      </c>
      <c r="AG29" s="746"/>
      <c r="AH29" s="739">
        <f t="shared" si="7"/>
        <v>12</v>
      </c>
      <c r="AI29" s="669">
        <f t="shared" si="8"/>
        <v>16</v>
      </c>
      <c r="AJ29" s="747">
        <f t="shared" si="9"/>
        <v>7</v>
      </c>
      <c r="AM29" s="728">
        <f t="shared" si="10"/>
        <v>16</v>
      </c>
      <c r="AN29" s="728">
        <f t="shared" si="6"/>
        <v>0</v>
      </c>
    </row>
    <row r="30" spans="2:43">
      <c r="B30" s="2978"/>
      <c r="C30" s="3059"/>
      <c r="D30" s="742" t="str">
        <f>E$12</f>
        <v>★★</v>
      </c>
      <c r="E30" s="743"/>
      <c r="F30" s="744" t="s">
        <v>962</v>
      </c>
      <c r="G30" s="745" t="s">
        <v>962</v>
      </c>
      <c r="H30" s="745" t="s">
        <v>962</v>
      </c>
      <c r="I30" s="745" t="s">
        <v>962</v>
      </c>
      <c r="J30" s="745" t="s">
        <v>962</v>
      </c>
      <c r="K30" s="745" t="s">
        <v>962</v>
      </c>
      <c r="L30" s="745" t="s">
        <v>962</v>
      </c>
      <c r="M30" s="745" t="s">
        <v>962</v>
      </c>
      <c r="N30" s="745" t="s">
        <v>962</v>
      </c>
      <c r="O30" s="745" t="s">
        <v>962</v>
      </c>
      <c r="P30" s="745" t="s">
        <v>962</v>
      </c>
      <c r="Q30" s="745" t="s">
        <v>962</v>
      </c>
      <c r="R30" s="745" t="s">
        <v>962</v>
      </c>
      <c r="S30" s="745" t="s">
        <v>962</v>
      </c>
      <c r="T30" s="745" t="s">
        <v>962</v>
      </c>
      <c r="U30" s="745" t="s">
        <v>962</v>
      </c>
      <c r="V30" s="745" t="s">
        <v>962</v>
      </c>
      <c r="W30" s="745" t="s">
        <v>962</v>
      </c>
      <c r="X30" s="745" t="s">
        <v>962</v>
      </c>
      <c r="Y30" s="745" t="s">
        <v>962</v>
      </c>
      <c r="Z30" s="745" t="s">
        <v>962</v>
      </c>
      <c r="AA30" s="745" t="s">
        <v>962</v>
      </c>
      <c r="AB30" s="745" t="s">
        <v>962</v>
      </c>
      <c r="AC30" s="745" t="s">
        <v>962</v>
      </c>
      <c r="AD30" s="745" t="s">
        <v>962</v>
      </c>
      <c r="AE30" s="745" t="s">
        <v>962</v>
      </c>
      <c r="AF30" s="745" t="s">
        <v>962</v>
      </c>
      <c r="AG30" s="745" t="s">
        <v>962</v>
      </c>
      <c r="AH30" s="739">
        <f t="shared" si="7"/>
        <v>0</v>
      </c>
      <c r="AI30" s="669">
        <f t="shared" si="8"/>
        <v>28</v>
      </c>
      <c r="AJ30" s="747">
        <f t="shared" si="9"/>
        <v>0</v>
      </c>
      <c r="AM30" s="728">
        <f t="shared" si="10"/>
        <v>28</v>
      </c>
      <c r="AN30" s="728">
        <f t="shared" si="6"/>
        <v>0</v>
      </c>
    </row>
    <row r="31" spans="2:43">
      <c r="B31" s="2979"/>
      <c r="C31" s="3060"/>
      <c r="D31" s="742">
        <f>E$13</f>
        <v>0</v>
      </c>
      <c r="E31" s="663"/>
      <c r="F31" s="748"/>
      <c r="G31" s="749"/>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1"/>
      <c r="AH31" s="739">
        <f t="shared" si="7"/>
        <v>28</v>
      </c>
      <c r="AI31" s="740">
        <f t="shared" si="8"/>
        <v>0</v>
      </c>
      <c r="AJ31" s="741">
        <f>+COUNTIF(F31:AG31,"休")</f>
        <v>0</v>
      </c>
      <c r="AM31" s="728">
        <f>+COUNTIF(F31:AG31,"－")</f>
        <v>0</v>
      </c>
      <c r="AN31" s="728">
        <f t="shared" si="6"/>
        <v>0</v>
      </c>
    </row>
    <row r="32" spans="2:43" ht="24.75" customHeight="1">
      <c r="B32" s="2977" t="s">
        <v>949</v>
      </c>
      <c r="C32" s="3058" t="s">
        <v>950</v>
      </c>
      <c r="D32" s="728" t="s">
        <v>521</v>
      </c>
      <c r="E32" s="752" t="s">
        <v>959</v>
      </c>
      <c r="F32" s="730" t="s">
        <v>1041</v>
      </c>
      <c r="G32" s="731" t="s">
        <v>1041</v>
      </c>
      <c r="H32" s="731" t="s">
        <v>1041</v>
      </c>
      <c r="I32" s="731" t="s">
        <v>1041</v>
      </c>
      <c r="J32" s="731" t="s">
        <v>1041</v>
      </c>
      <c r="K32" s="731" t="s">
        <v>1041</v>
      </c>
      <c r="L32" s="731" t="s">
        <v>1041</v>
      </c>
      <c r="M32" s="731" t="s">
        <v>1041</v>
      </c>
      <c r="N32" s="731" t="s">
        <v>1041</v>
      </c>
      <c r="O32" s="731" t="s">
        <v>1041</v>
      </c>
      <c r="P32" s="731" t="s">
        <v>1041</v>
      </c>
      <c r="Q32" s="731" t="s">
        <v>1041</v>
      </c>
      <c r="R32" s="731" t="s">
        <v>1041</v>
      </c>
      <c r="S32" s="731" t="s">
        <v>1041</v>
      </c>
      <c r="T32" s="731" t="s">
        <v>1041</v>
      </c>
      <c r="U32" s="731" t="s">
        <v>1041</v>
      </c>
      <c r="V32" s="731" t="s">
        <v>1041</v>
      </c>
      <c r="W32" s="731" t="s">
        <v>1041</v>
      </c>
      <c r="X32" s="731" t="s">
        <v>1041</v>
      </c>
      <c r="Y32" s="731" t="s">
        <v>1041</v>
      </c>
      <c r="Z32" s="731" t="s">
        <v>1041</v>
      </c>
      <c r="AA32" s="731" t="s">
        <v>1041</v>
      </c>
      <c r="AB32" s="731" t="s">
        <v>1041</v>
      </c>
      <c r="AC32" s="731" t="s">
        <v>1041</v>
      </c>
      <c r="AD32" s="731" t="s">
        <v>1041</v>
      </c>
      <c r="AE32" s="731" t="s">
        <v>1041</v>
      </c>
      <c r="AF32" s="731" t="s">
        <v>1041</v>
      </c>
      <c r="AG32" s="732" t="s">
        <v>1041</v>
      </c>
      <c r="AH32" s="753"/>
      <c r="AI32" s="728"/>
      <c r="AJ32" s="754"/>
    </row>
    <row r="33" spans="2:40" ht="13.5" customHeight="1">
      <c r="B33" s="2978"/>
      <c r="C33" s="3059"/>
      <c r="D33" s="755" t="str">
        <f>E$14</f>
        <v>〇〇</v>
      </c>
      <c r="E33" s="663"/>
      <c r="F33" s="736" t="s">
        <v>962</v>
      </c>
      <c r="G33" s="737" t="s">
        <v>962</v>
      </c>
      <c r="H33" s="737" t="s">
        <v>962</v>
      </c>
      <c r="I33" s="737" t="s">
        <v>962</v>
      </c>
      <c r="J33" s="737" t="s">
        <v>962</v>
      </c>
      <c r="K33" s="737" t="s">
        <v>962</v>
      </c>
      <c r="L33" s="737" t="s">
        <v>962</v>
      </c>
      <c r="M33" s="737" t="s">
        <v>962</v>
      </c>
      <c r="N33" s="737" t="s">
        <v>962</v>
      </c>
      <c r="O33" s="737" t="s">
        <v>962</v>
      </c>
      <c r="P33" s="737" t="s">
        <v>962</v>
      </c>
      <c r="Q33" s="737" t="s">
        <v>962</v>
      </c>
      <c r="R33" s="737" t="s">
        <v>962</v>
      </c>
      <c r="S33" s="737" t="s">
        <v>962</v>
      </c>
      <c r="T33" s="737" t="s">
        <v>962</v>
      </c>
      <c r="U33" s="737" t="s">
        <v>962</v>
      </c>
      <c r="V33" s="737" t="s">
        <v>962</v>
      </c>
      <c r="W33" s="737" t="s">
        <v>962</v>
      </c>
      <c r="X33" s="737" t="s">
        <v>962</v>
      </c>
      <c r="Y33" s="737" t="s">
        <v>962</v>
      </c>
      <c r="Z33" s="737" t="s">
        <v>962</v>
      </c>
      <c r="AA33" s="737" t="s">
        <v>960</v>
      </c>
      <c r="AB33" s="737"/>
      <c r="AC33" s="737"/>
      <c r="AD33" s="737"/>
      <c r="AE33" s="737" t="s">
        <v>961</v>
      </c>
      <c r="AF33" s="737" t="s">
        <v>961</v>
      </c>
      <c r="AG33" s="738"/>
      <c r="AH33" s="739">
        <f>COUNTA(F$23:AG$23)-AI33</f>
        <v>7</v>
      </c>
      <c r="AI33" s="740">
        <f t="shared" ref="AI33:AI36" si="11">AM33+AN33</f>
        <v>21</v>
      </c>
      <c r="AJ33" s="741">
        <f>+COUNTIF(F33:AG33,"休")</f>
        <v>2</v>
      </c>
      <c r="AM33" s="728">
        <f>+COUNTIF(F33:AG33,"－")</f>
        <v>21</v>
      </c>
      <c r="AN33" s="728">
        <f>+COUNTIF(F33:AG33,"外")</f>
        <v>0</v>
      </c>
    </row>
    <row r="34" spans="2:40">
      <c r="B34" s="2978"/>
      <c r="C34" s="3059"/>
      <c r="D34" s="742" t="str">
        <f>E$15</f>
        <v>●●</v>
      </c>
      <c r="E34" s="743"/>
      <c r="F34" s="744" t="s">
        <v>962</v>
      </c>
      <c r="G34" s="745" t="s">
        <v>962</v>
      </c>
      <c r="H34" s="745" t="s">
        <v>962</v>
      </c>
      <c r="I34" s="745" t="s">
        <v>962</v>
      </c>
      <c r="J34" s="745" t="s">
        <v>962</v>
      </c>
      <c r="K34" s="745" t="s">
        <v>962</v>
      </c>
      <c r="L34" s="745" t="s">
        <v>962</v>
      </c>
      <c r="M34" s="745" t="s">
        <v>962</v>
      </c>
      <c r="N34" s="745" t="s">
        <v>962</v>
      </c>
      <c r="O34" s="745" t="s">
        <v>962</v>
      </c>
      <c r="P34" s="745" t="s">
        <v>962</v>
      </c>
      <c r="Q34" s="745" t="s">
        <v>962</v>
      </c>
      <c r="R34" s="745" t="s">
        <v>962</v>
      </c>
      <c r="S34" s="745" t="s">
        <v>962</v>
      </c>
      <c r="T34" s="745" t="s">
        <v>962</v>
      </c>
      <c r="U34" s="745" t="s">
        <v>962</v>
      </c>
      <c r="V34" s="745" t="s">
        <v>962</v>
      </c>
      <c r="W34" s="745" t="s">
        <v>962</v>
      </c>
      <c r="X34" s="745" t="s">
        <v>962</v>
      </c>
      <c r="Y34" s="745" t="s">
        <v>962</v>
      </c>
      <c r="Z34" s="745" t="s">
        <v>962</v>
      </c>
      <c r="AA34" s="745" t="s">
        <v>960</v>
      </c>
      <c r="AB34" s="745"/>
      <c r="AC34" s="745"/>
      <c r="AD34" s="745"/>
      <c r="AE34" s="745"/>
      <c r="AF34" s="745" t="s">
        <v>961</v>
      </c>
      <c r="AG34" s="746"/>
      <c r="AH34" s="739">
        <f t="shared" ref="AH34:AH36" si="12">COUNTA(F$23:AG$23)-AI34</f>
        <v>7</v>
      </c>
      <c r="AI34" s="669">
        <f t="shared" si="11"/>
        <v>21</v>
      </c>
      <c r="AJ34" s="747">
        <f t="shared" ref="AJ34:AJ36" si="13">+COUNTIF(F34:AG34,"休")</f>
        <v>1</v>
      </c>
      <c r="AM34" s="728">
        <f t="shared" ref="AM34:AM36" si="14">+COUNTIF(F34:AG34,"－")</f>
        <v>21</v>
      </c>
      <c r="AN34" s="728">
        <f>+COUNTIF(F34:AG34,"外")</f>
        <v>0</v>
      </c>
    </row>
    <row r="35" spans="2:40">
      <c r="B35" s="2978"/>
      <c r="C35" s="3059"/>
      <c r="D35" s="742">
        <f>E$16</f>
        <v>0</v>
      </c>
      <c r="E35" s="743"/>
      <c r="F35" s="744"/>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6"/>
      <c r="AH35" s="739">
        <f t="shared" si="12"/>
        <v>28</v>
      </c>
      <c r="AI35" s="669">
        <f t="shared" si="11"/>
        <v>0</v>
      </c>
      <c r="AJ35" s="747">
        <f t="shared" si="13"/>
        <v>0</v>
      </c>
      <c r="AM35" s="728">
        <f t="shared" si="14"/>
        <v>0</v>
      </c>
      <c r="AN35" s="728">
        <f>+COUNTIF(F35:AG35,"外")</f>
        <v>0</v>
      </c>
    </row>
    <row r="36" spans="2:40">
      <c r="B36" s="2978"/>
      <c r="C36" s="3060"/>
      <c r="D36" s="755">
        <f>E$17</f>
        <v>0</v>
      </c>
      <c r="E36" s="663"/>
      <c r="F36" s="744"/>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38"/>
      <c r="AH36" s="739">
        <f t="shared" si="12"/>
        <v>28</v>
      </c>
      <c r="AI36" s="722">
        <f t="shared" si="11"/>
        <v>0</v>
      </c>
      <c r="AJ36" s="741">
        <f t="shared" si="13"/>
        <v>0</v>
      </c>
      <c r="AM36" s="728">
        <f t="shared" si="14"/>
        <v>0</v>
      </c>
      <c r="AN36" s="728">
        <f>+COUNTIF(F36:AG36,"外")</f>
        <v>0</v>
      </c>
    </row>
    <row r="37" spans="2:40" ht="24.75" customHeight="1">
      <c r="B37" s="2978"/>
      <c r="C37" s="3058" t="s">
        <v>953</v>
      </c>
      <c r="D37" s="728" t="s">
        <v>521</v>
      </c>
      <c r="E37" s="752" t="s">
        <v>959</v>
      </c>
      <c r="F37" s="730" t="s">
        <v>1041</v>
      </c>
      <c r="G37" s="731" t="s">
        <v>1041</v>
      </c>
      <c r="H37" s="731" t="s">
        <v>1041</v>
      </c>
      <c r="I37" s="731" t="s">
        <v>1041</v>
      </c>
      <c r="J37" s="731" t="s">
        <v>1041</v>
      </c>
      <c r="K37" s="731" t="s">
        <v>1041</v>
      </c>
      <c r="L37" s="731" t="s">
        <v>1041</v>
      </c>
      <c r="M37" s="731" t="s">
        <v>1041</v>
      </c>
      <c r="N37" s="731" t="s">
        <v>1041</v>
      </c>
      <c r="O37" s="731" t="s">
        <v>1041</v>
      </c>
      <c r="P37" s="731" t="s">
        <v>1041</v>
      </c>
      <c r="Q37" s="731" t="s">
        <v>1041</v>
      </c>
      <c r="R37" s="731" t="s">
        <v>1041</v>
      </c>
      <c r="S37" s="731" t="s">
        <v>1041</v>
      </c>
      <c r="T37" s="731" t="s">
        <v>1041</v>
      </c>
      <c r="U37" s="731" t="s">
        <v>1041</v>
      </c>
      <c r="V37" s="731" t="s">
        <v>1041</v>
      </c>
      <c r="W37" s="731" t="s">
        <v>1041</v>
      </c>
      <c r="X37" s="731" t="s">
        <v>1041</v>
      </c>
      <c r="Y37" s="731" t="s">
        <v>1041</v>
      </c>
      <c r="Z37" s="731" t="s">
        <v>1041</v>
      </c>
      <c r="AA37" s="731" t="s">
        <v>1041</v>
      </c>
      <c r="AB37" s="731" t="s">
        <v>1041</v>
      </c>
      <c r="AC37" s="731" t="s">
        <v>1041</v>
      </c>
      <c r="AD37" s="731" t="s">
        <v>1041</v>
      </c>
      <c r="AE37" s="731" t="s">
        <v>1041</v>
      </c>
      <c r="AF37" s="731" t="s">
        <v>1041</v>
      </c>
      <c r="AG37" s="732" t="s">
        <v>1041</v>
      </c>
      <c r="AH37" s="753"/>
      <c r="AI37" s="728"/>
      <c r="AJ37" s="754"/>
    </row>
    <row r="38" spans="2:40">
      <c r="B38" s="2978"/>
      <c r="C38" s="3059"/>
      <c r="D38" s="734" t="str">
        <f>E$18</f>
        <v>●●</v>
      </c>
      <c r="E38" s="740"/>
      <c r="F38" s="736" t="s">
        <v>962</v>
      </c>
      <c r="G38" s="737" t="s">
        <v>962</v>
      </c>
      <c r="H38" s="737" t="s">
        <v>962</v>
      </c>
      <c r="I38" s="737" t="s">
        <v>962</v>
      </c>
      <c r="J38" s="737" t="s">
        <v>962</v>
      </c>
      <c r="K38" s="737" t="s">
        <v>962</v>
      </c>
      <c r="L38" s="737" t="s">
        <v>962</v>
      </c>
      <c r="M38" s="737" t="s">
        <v>962</v>
      </c>
      <c r="N38" s="737" t="s">
        <v>962</v>
      </c>
      <c r="O38" s="737" t="s">
        <v>962</v>
      </c>
      <c r="P38" s="737" t="s">
        <v>962</v>
      </c>
      <c r="Q38" s="737" t="s">
        <v>962</v>
      </c>
      <c r="R38" s="737" t="s">
        <v>962</v>
      </c>
      <c r="S38" s="737" t="s">
        <v>962</v>
      </c>
      <c r="T38" s="737" t="s">
        <v>962</v>
      </c>
      <c r="U38" s="737" t="s">
        <v>962</v>
      </c>
      <c r="V38" s="737" t="s">
        <v>962</v>
      </c>
      <c r="W38" s="737" t="s">
        <v>962</v>
      </c>
      <c r="X38" s="737" t="s">
        <v>962</v>
      </c>
      <c r="Y38" s="737" t="s">
        <v>962</v>
      </c>
      <c r="Z38" s="737" t="s">
        <v>962</v>
      </c>
      <c r="AA38" s="737" t="s">
        <v>962</v>
      </c>
      <c r="AB38" s="737" t="s">
        <v>962</v>
      </c>
      <c r="AC38" s="737" t="s">
        <v>962</v>
      </c>
      <c r="AD38" s="737" t="s">
        <v>962</v>
      </c>
      <c r="AE38" s="737" t="s">
        <v>960</v>
      </c>
      <c r="AF38" s="737"/>
      <c r="AG38" s="757"/>
      <c r="AH38" s="739">
        <f t="shared" ref="AH38:AH41" si="15">COUNTA(F$23:AG$23)-AI38</f>
        <v>3</v>
      </c>
      <c r="AI38" s="758">
        <f t="shared" ref="AI38:AI41" si="16">AM38+AN38</f>
        <v>25</v>
      </c>
      <c r="AJ38" s="759">
        <f>+COUNTIF(F38:AG38,"休")</f>
        <v>0</v>
      </c>
      <c r="AM38" s="728">
        <f>+COUNTIF(F38:AG38,"－")</f>
        <v>25</v>
      </c>
      <c r="AN38" s="728">
        <f>+COUNTIF(F38:AG38,"外")</f>
        <v>0</v>
      </c>
    </row>
    <row r="39" spans="2:40">
      <c r="B39" s="2978"/>
      <c r="C39" s="3059"/>
      <c r="D39" s="742">
        <f>E$19</f>
        <v>0</v>
      </c>
      <c r="E39" s="669"/>
      <c r="F39" s="744"/>
      <c r="G39" s="745"/>
      <c r="H39" s="745"/>
      <c r="I39" s="745"/>
      <c r="J39" s="745"/>
      <c r="K39" s="745"/>
      <c r="L39" s="745"/>
      <c r="M39" s="745"/>
      <c r="N39" s="745"/>
      <c r="O39" s="745"/>
      <c r="P39" s="745"/>
      <c r="Q39" s="745"/>
      <c r="R39" s="745"/>
      <c r="S39" s="745"/>
      <c r="T39" s="745"/>
      <c r="U39" s="745"/>
      <c r="V39" s="745"/>
      <c r="W39" s="745"/>
      <c r="X39" s="745"/>
      <c r="Y39" s="745"/>
      <c r="Z39" s="745"/>
      <c r="AA39" s="745"/>
      <c r="AB39" s="745"/>
      <c r="AC39" s="745"/>
      <c r="AD39" s="745"/>
      <c r="AE39" s="745"/>
      <c r="AF39" s="745"/>
      <c r="AG39" s="746"/>
      <c r="AH39" s="739">
        <f t="shared" si="15"/>
        <v>28</v>
      </c>
      <c r="AI39" s="669">
        <f t="shared" si="16"/>
        <v>0</v>
      </c>
      <c r="AJ39" s="747">
        <f t="shared" ref="AJ39:AJ41" si="17">+COUNTIF(F39:AG39,"休")</f>
        <v>0</v>
      </c>
      <c r="AM39" s="728">
        <f t="shared" ref="AM39:AM41" si="18">+COUNTIF(F39:AG39,"－")</f>
        <v>0</v>
      </c>
      <c r="AN39" s="728">
        <f>+COUNTIF(F39:AG39,"外")</f>
        <v>0</v>
      </c>
    </row>
    <row r="40" spans="2:40">
      <c r="B40" s="2978"/>
      <c r="C40" s="3059"/>
      <c r="D40" s="742">
        <f>E$20</f>
        <v>0</v>
      </c>
      <c r="E40" s="669"/>
      <c r="F40" s="744"/>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6"/>
      <c r="AH40" s="739">
        <f t="shared" si="15"/>
        <v>28</v>
      </c>
      <c r="AI40" s="669">
        <f t="shared" si="16"/>
        <v>0</v>
      </c>
      <c r="AJ40" s="747">
        <f t="shared" si="17"/>
        <v>0</v>
      </c>
      <c r="AM40" s="728">
        <f t="shared" si="18"/>
        <v>0</v>
      </c>
      <c r="AN40" s="728">
        <f>+COUNTIF(F40:AG40,"外")</f>
        <v>0</v>
      </c>
    </row>
    <row r="41" spans="2:40">
      <c r="B41" s="2979"/>
      <c r="C41" s="3060"/>
      <c r="D41" s="760">
        <f>E$21</f>
        <v>0</v>
      </c>
      <c r="E41" s="761"/>
      <c r="F41" s="762"/>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63"/>
      <c r="AH41" s="764">
        <f t="shared" si="15"/>
        <v>28</v>
      </c>
      <c r="AI41" s="761">
        <f t="shared" si="16"/>
        <v>0</v>
      </c>
      <c r="AJ41" s="765">
        <f t="shared" si="17"/>
        <v>0</v>
      </c>
      <c r="AM41" s="728">
        <f t="shared" si="18"/>
        <v>0</v>
      </c>
      <c r="AN41" s="728">
        <f>+COUNTIF(F41:AG41,"外")</f>
        <v>0</v>
      </c>
    </row>
    <row r="42" spans="2:40">
      <c r="F42" s="682"/>
      <c r="G42" s="682"/>
      <c r="H42" s="682"/>
      <c r="I42" s="682"/>
      <c r="J42" s="682"/>
      <c r="K42" s="682"/>
      <c r="L42" s="682"/>
      <c r="M42" s="682"/>
      <c r="N42" s="682"/>
      <c r="O42" s="682"/>
      <c r="P42" s="682"/>
      <c r="Q42" s="682"/>
      <c r="R42" s="682"/>
      <c r="S42" s="682"/>
      <c r="T42" s="682"/>
      <c r="U42" s="682"/>
      <c r="V42" s="682"/>
      <c r="W42" s="682"/>
      <c r="X42" s="682"/>
      <c r="Y42" s="682"/>
      <c r="Z42" s="682"/>
      <c r="AA42" s="682"/>
      <c r="AB42" s="682"/>
      <c r="AC42" s="682"/>
      <c r="AD42" s="682"/>
      <c r="AE42" s="682"/>
      <c r="AF42" s="682"/>
      <c r="AG42" s="682"/>
    </row>
    <row r="43" spans="2:40" ht="13.5" customHeight="1">
      <c r="B43" s="715"/>
      <c r="C43" s="716"/>
      <c r="D43" s="717"/>
      <c r="E43" s="683" t="s">
        <v>910</v>
      </c>
      <c r="F43" s="684">
        <f>+AG23+1</f>
        <v>44771</v>
      </c>
      <c r="G43" s="685">
        <f>+F43+1</f>
        <v>44772</v>
      </c>
      <c r="H43" s="685">
        <f t="shared" ref="H43:AE43" si="19">+G43+1</f>
        <v>44773</v>
      </c>
      <c r="I43" s="685">
        <f t="shared" si="19"/>
        <v>44774</v>
      </c>
      <c r="J43" s="685">
        <f t="shared" si="19"/>
        <v>44775</v>
      </c>
      <c r="K43" s="685">
        <f t="shared" si="19"/>
        <v>44776</v>
      </c>
      <c r="L43" s="685">
        <f t="shared" si="19"/>
        <v>44777</v>
      </c>
      <c r="M43" s="685">
        <f t="shared" si="19"/>
        <v>44778</v>
      </c>
      <c r="N43" s="685">
        <f t="shared" si="19"/>
        <v>44779</v>
      </c>
      <c r="O43" s="685">
        <f t="shared" si="19"/>
        <v>44780</v>
      </c>
      <c r="P43" s="685">
        <f t="shared" si="19"/>
        <v>44781</v>
      </c>
      <c r="Q43" s="685">
        <f t="shared" si="19"/>
        <v>44782</v>
      </c>
      <c r="R43" s="685">
        <f t="shared" si="19"/>
        <v>44783</v>
      </c>
      <c r="S43" s="685">
        <f t="shared" si="19"/>
        <v>44784</v>
      </c>
      <c r="T43" s="685">
        <f t="shared" si="19"/>
        <v>44785</v>
      </c>
      <c r="U43" s="685">
        <f t="shared" si="19"/>
        <v>44786</v>
      </c>
      <c r="V43" s="685">
        <f t="shared" si="19"/>
        <v>44787</v>
      </c>
      <c r="W43" s="685">
        <f t="shared" si="19"/>
        <v>44788</v>
      </c>
      <c r="X43" s="685">
        <f t="shared" si="19"/>
        <v>44789</v>
      </c>
      <c r="Y43" s="685">
        <f t="shared" si="19"/>
        <v>44790</v>
      </c>
      <c r="Z43" s="685">
        <f>+Y43+1</f>
        <v>44791</v>
      </c>
      <c r="AA43" s="685">
        <f t="shared" si="19"/>
        <v>44792</v>
      </c>
      <c r="AB43" s="685">
        <f t="shared" si="19"/>
        <v>44793</v>
      </c>
      <c r="AC43" s="685">
        <f t="shared" si="19"/>
        <v>44794</v>
      </c>
      <c r="AD43" s="685">
        <f>+AC43+1</f>
        <v>44795</v>
      </c>
      <c r="AE43" s="685">
        <f t="shared" si="19"/>
        <v>44796</v>
      </c>
      <c r="AF43" s="685">
        <f>+AE43+1</f>
        <v>44797</v>
      </c>
      <c r="AG43" s="766">
        <f>+AF43+1</f>
        <v>44798</v>
      </c>
      <c r="AH43" s="3043" t="s">
        <v>955</v>
      </c>
      <c r="AI43" s="3046" t="s">
        <v>956</v>
      </c>
      <c r="AJ43" s="3049" t="s">
        <v>931</v>
      </c>
      <c r="AM43" s="3053" t="s">
        <v>1039</v>
      </c>
      <c r="AN43" s="3053" t="s">
        <v>1040</v>
      </c>
    </row>
    <row r="44" spans="2:40">
      <c r="B44" s="719"/>
      <c r="C44" s="720"/>
      <c r="D44" s="721"/>
      <c r="E44" s="767" t="s">
        <v>911</v>
      </c>
      <c r="F44" s="688" t="str">
        <f>TEXT(WEEKDAY(+F43),"aaa")</f>
        <v>金</v>
      </c>
      <c r="G44" s="689" t="str">
        <f t="shared" ref="G44:AG44" si="20">TEXT(WEEKDAY(+G43),"aaa")</f>
        <v>土</v>
      </c>
      <c r="H44" s="689" t="str">
        <f t="shared" si="20"/>
        <v>日</v>
      </c>
      <c r="I44" s="689" t="str">
        <f t="shared" si="20"/>
        <v>月</v>
      </c>
      <c r="J44" s="689" t="str">
        <f t="shared" si="20"/>
        <v>火</v>
      </c>
      <c r="K44" s="689" t="str">
        <f t="shared" si="20"/>
        <v>水</v>
      </c>
      <c r="L44" s="689" t="str">
        <f t="shared" si="20"/>
        <v>木</v>
      </c>
      <c r="M44" s="689" t="str">
        <f t="shared" si="20"/>
        <v>金</v>
      </c>
      <c r="N44" s="689" t="str">
        <f t="shared" si="20"/>
        <v>土</v>
      </c>
      <c r="O44" s="689" t="str">
        <f t="shared" si="20"/>
        <v>日</v>
      </c>
      <c r="P44" s="689" t="str">
        <f t="shared" si="20"/>
        <v>月</v>
      </c>
      <c r="Q44" s="689" t="str">
        <f t="shared" si="20"/>
        <v>火</v>
      </c>
      <c r="R44" s="689" t="str">
        <f t="shared" si="20"/>
        <v>水</v>
      </c>
      <c r="S44" s="689" t="str">
        <f t="shared" si="20"/>
        <v>木</v>
      </c>
      <c r="T44" s="689" t="str">
        <f t="shared" si="20"/>
        <v>金</v>
      </c>
      <c r="U44" s="689" t="str">
        <f t="shared" si="20"/>
        <v>土</v>
      </c>
      <c r="V44" s="689" t="str">
        <f t="shared" si="20"/>
        <v>日</v>
      </c>
      <c r="W44" s="689" t="str">
        <f t="shared" si="20"/>
        <v>月</v>
      </c>
      <c r="X44" s="689" t="str">
        <f t="shared" si="20"/>
        <v>火</v>
      </c>
      <c r="Y44" s="689" t="str">
        <f t="shared" si="20"/>
        <v>水</v>
      </c>
      <c r="Z44" s="689" t="str">
        <f t="shared" si="20"/>
        <v>木</v>
      </c>
      <c r="AA44" s="689" t="str">
        <f t="shared" si="20"/>
        <v>金</v>
      </c>
      <c r="AB44" s="689" t="str">
        <f t="shared" si="20"/>
        <v>土</v>
      </c>
      <c r="AC44" s="689" t="str">
        <f t="shared" si="20"/>
        <v>日</v>
      </c>
      <c r="AD44" s="689" t="str">
        <f t="shared" si="20"/>
        <v>月</v>
      </c>
      <c r="AE44" s="689" t="str">
        <f t="shared" si="20"/>
        <v>火</v>
      </c>
      <c r="AF44" s="689" t="str">
        <f t="shared" si="20"/>
        <v>水</v>
      </c>
      <c r="AG44" s="768" t="str">
        <f t="shared" si="20"/>
        <v>木</v>
      </c>
      <c r="AH44" s="3044"/>
      <c r="AI44" s="3047"/>
      <c r="AJ44" s="3050"/>
      <c r="AM44" s="3053"/>
      <c r="AN44" s="3053"/>
    </row>
    <row r="45" spans="2:40" ht="24.75" customHeight="1">
      <c r="B45" s="726" t="s">
        <v>929</v>
      </c>
      <c r="C45" s="727" t="s">
        <v>930</v>
      </c>
      <c r="D45" s="728" t="s">
        <v>521</v>
      </c>
      <c r="E45" s="752" t="s">
        <v>959</v>
      </c>
      <c r="F45" s="730" t="s">
        <v>1041</v>
      </c>
      <c r="G45" s="731" t="s">
        <v>1041</v>
      </c>
      <c r="H45" s="731" t="s">
        <v>1041</v>
      </c>
      <c r="I45" s="731" t="s">
        <v>1041</v>
      </c>
      <c r="J45" s="731" t="s">
        <v>1041</v>
      </c>
      <c r="K45" s="731" t="s">
        <v>1041</v>
      </c>
      <c r="L45" s="731" t="s">
        <v>1041</v>
      </c>
      <c r="M45" s="731" t="s">
        <v>1041</v>
      </c>
      <c r="N45" s="731" t="s">
        <v>1041</v>
      </c>
      <c r="O45" s="731" t="s">
        <v>1041</v>
      </c>
      <c r="P45" s="731" t="s">
        <v>1041</v>
      </c>
      <c r="Q45" s="731" t="s">
        <v>1041</v>
      </c>
      <c r="R45" s="731" t="s">
        <v>1041</v>
      </c>
      <c r="S45" s="731" t="s">
        <v>1041</v>
      </c>
      <c r="T45" s="731" t="s">
        <v>1041</v>
      </c>
      <c r="U45" s="731" t="s">
        <v>1041</v>
      </c>
      <c r="V45" s="731" t="s">
        <v>970</v>
      </c>
      <c r="W45" s="731" t="s">
        <v>970</v>
      </c>
      <c r="X45" s="731" t="s">
        <v>970</v>
      </c>
      <c r="Y45" s="731" t="s">
        <v>1041</v>
      </c>
      <c r="Z45" s="731" t="s">
        <v>1041</v>
      </c>
      <c r="AA45" s="731" t="s">
        <v>1041</v>
      </c>
      <c r="AB45" s="731" t="s">
        <v>1041</v>
      </c>
      <c r="AC45" s="731" t="s">
        <v>1041</v>
      </c>
      <c r="AD45" s="731" t="s">
        <v>1041</v>
      </c>
      <c r="AE45" s="731" t="s">
        <v>1041</v>
      </c>
      <c r="AF45" s="731" t="s">
        <v>1041</v>
      </c>
      <c r="AG45" s="732" t="s">
        <v>1041</v>
      </c>
      <c r="AH45" s="3045"/>
      <c r="AI45" s="3048"/>
      <c r="AJ45" s="3051"/>
    </row>
    <row r="46" spans="2:40" ht="13.5" customHeight="1">
      <c r="B46" s="2977" t="s">
        <v>938</v>
      </c>
      <c r="C46" s="3058" t="s">
        <v>939</v>
      </c>
      <c r="D46" s="734" t="str">
        <f>E$8</f>
        <v>〇〇</v>
      </c>
      <c r="E46" s="663"/>
      <c r="F46" s="736"/>
      <c r="G46" s="737"/>
      <c r="H46" s="737"/>
      <c r="I46" s="737"/>
      <c r="J46" s="737"/>
      <c r="K46" s="737"/>
      <c r="L46" s="737"/>
      <c r="M46" s="737"/>
      <c r="N46" s="737"/>
      <c r="O46" s="737"/>
      <c r="P46" s="737"/>
      <c r="Q46" s="737"/>
      <c r="R46" s="737"/>
      <c r="S46" s="737"/>
      <c r="T46" s="737"/>
      <c r="U46" s="737"/>
      <c r="V46" s="737" t="s">
        <v>963</v>
      </c>
      <c r="W46" s="737" t="s">
        <v>963</v>
      </c>
      <c r="X46" s="737" t="s">
        <v>963</v>
      </c>
      <c r="Y46" s="737" t="s">
        <v>961</v>
      </c>
      <c r="Z46" s="737"/>
      <c r="AA46" s="737"/>
      <c r="AB46" s="737"/>
      <c r="AC46" s="737"/>
      <c r="AD46" s="737"/>
      <c r="AE46" s="737" t="s">
        <v>961</v>
      </c>
      <c r="AF46" s="737" t="s">
        <v>961</v>
      </c>
      <c r="AG46" s="738"/>
      <c r="AH46" s="739">
        <f>COUNTA(F$43:AG$43)-AI46</f>
        <v>25</v>
      </c>
      <c r="AI46" s="740">
        <f>AM46+AN46</f>
        <v>3</v>
      </c>
      <c r="AJ46" s="741">
        <f>+COUNTIF(F46:AG46,"休")</f>
        <v>3</v>
      </c>
      <c r="AM46" s="728">
        <f>+COUNTIF(F46:AG46,"－")</f>
        <v>0</v>
      </c>
      <c r="AN46" s="728">
        <f t="shared" ref="AN46:AN51" si="21">+COUNTIF(F46:AG46,"外")</f>
        <v>3</v>
      </c>
    </row>
    <row r="47" spans="2:40" ht="13.5" customHeight="1">
      <c r="B47" s="2978"/>
      <c r="C47" s="3059"/>
      <c r="D47" s="742" t="str">
        <f>E$9</f>
        <v>●●</v>
      </c>
      <c r="E47" s="743"/>
      <c r="F47" s="744"/>
      <c r="G47" s="745"/>
      <c r="H47" s="745"/>
      <c r="I47" s="745"/>
      <c r="J47" s="745"/>
      <c r="K47" s="745"/>
      <c r="L47" s="745"/>
      <c r="M47" s="745"/>
      <c r="N47" s="745"/>
      <c r="O47" s="745"/>
      <c r="P47" s="745"/>
      <c r="Q47" s="745"/>
      <c r="R47" s="745"/>
      <c r="S47" s="745"/>
      <c r="T47" s="745"/>
      <c r="U47" s="745"/>
      <c r="V47" s="745" t="s">
        <v>963</v>
      </c>
      <c r="W47" s="745" t="s">
        <v>963</v>
      </c>
      <c r="X47" s="745" t="s">
        <v>963</v>
      </c>
      <c r="Y47" s="745"/>
      <c r="Z47" s="745"/>
      <c r="AA47" s="745"/>
      <c r="AB47" s="745"/>
      <c r="AC47" s="745"/>
      <c r="AD47" s="745"/>
      <c r="AE47" s="745"/>
      <c r="AF47" s="745" t="s">
        <v>961</v>
      </c>
      <c r="AG47" s="746" t="s">
        <v>961</v>
      </c>
      <c r="AH47" s="739">
        <f t="shared" ref="AH47:AH51" si="22">COUNTA(F$43:AG$43)-AI47</f>
        <v>25</v>
      </c>
      <c r="AI47" s="669">
        <f t="shared" ref="AI47:AI51" si="23">AM47+AN47</f>
        <v>3</v>
      </c>
      <c r="AJ47" s="747">
        <f t="shared" ref="AJ47:AJ50" si="24">+COUNTIF(F47:AG47,"休")</f>
        <v>2</v>
      </c>
      <c r="AM47" s="728">
        <f t="shared" ref="AM47:AM50" si="25">+COUNTIF(F47:AG47,"－")</f>
        <v>0</v>
      </c>
      <c r="AN47" s="728">
        <f t="shared" si="21"/>
        <v>3</v>
      </c>
    </row>
    <row r="48" spans="2:40">
      <c r="B48" s="2978"/>
      <c r="C48" s="3059"/>
      <c r="D48" s="742" t="str">
        <f>E$10</f>
        <v>△△</v>
      </c>
      <c r="E48" s="743"/>
      <c r="F48" s="769"/>
      <c r="G48" s="745"/>
      <c r="H48" s="745"/>
      <c r="I48" s="745"/>
      <c r="J48" s="745"/>
      <c r="K48" s="745"/>
      <c r="L48" s="745"/>
      <c r="M48" s="745"/>
      <c r="N48" s="745"/>
      <c r="O48" s="745"/>
      <c r="P48" s="745"/>
      <c r="Q48" s="745"/>
      <c r="R48" s="745"/>
      <c r="S48" s="745"/>
      <c r="T48" s="745"/>
      <c r="U48" s="745"/>
      <c r="V48" s="745" t="s">
        <v>963</v>
      </c>
      <c r="W48" s="745" t="s">
        <v>963</v>
      </c>
      <c r="X48" s="745" t="s">
        <v>963</v>
      </c>
      <c r="Y48" s="745"/>
      <c r="Z48" s="745"/>
      <c r="AA48" s="745"/>
      <c r="AB48" s="745"/>
      <c r="AC48" s="745" t="s">
        <v>961</v>
      </c>
      <c r="AD48" s="745"/>
      <c r="AE48" s="745"/>
      <c r="AF48" s="745"/>
      <c r="AG48" s="746"/>
      <c r="AH48" s="739">
        <f t="shared" si="22"/>
        <v>25</v>
      </c>
      <c r="AI48" s="669">
        <f>AM48+AN48</f>
        <v>3</v>
      </c>
      <c r="AJ48" s="747">
        <f t="shared" si="24"/>
        <v>1</v>
      </c>
      <c r="AM48" s="728">
        <f t="shared" si="25"/>
        <v>0</v>
      </c>
      <c r="AN48" s="728">
        <f t="shared" si="21"/>
        <v>3</v>
      </c>
    </row>
    <row r="49" spans="2:40">
      <c r="B49" s="2978"/>
      <c r="C49" s="3059"/>
      <c r="D49" s="742" t="str">
        <f>E$11</f>
        <v>■■</v>
      </c>
      <c r="E49" s="743"/>
      <c r="F49" s="769"/>
      <c r="G49" s="745"/>
      <c r="H49" s="745"/>
      <c r="I49" s="745"/>
      <c r="J49" s="745"/>
      <c r="K49" s="745"/>
      <c r="L49" s="745"/>
      <c r="M49" s="745"/>
      <c r="N49" s="745"/>
      <c r="O49" s="745"/>
      <c r="P49" s="745"/>
      <c r="Q49" s="745"/>
      <c r="R49" s="745"/>
      <c r="S49" s="745"/>
      <c r="T49" s="745"/>
      <c r="U49" s="745"/>
      <c r="V49" s="745" t="s">
        <v>963</v>
      </c>
      <c r="W49" s="745" t="s">
        <v>963</v>
      </c>
      <c r="X49" s="745" t="s">
        <v>963</v>
      </c>
      <c r="Y49" s="745"/>
      <c r="Z49" s="745"/>
      <c r="AA49" s="745"/>
      <c r="AB49" s="745"/>
      <c r="AC49" s="745"/>
      <c r="AD49" s="745"/>
      <c r="AE49" s="745"/>
      <c r="AF49" s="745"/>
      <c r="AG49" s="746"/>
      <c r="AH49" s="739">
        <f t="shared" si="22"/>
        <v>25</v>
      </c>
      <c r="AI49" s="669">
        <f t="shared" si="23"/>
        <v>3</v>
      </c>
      <c r="AJ49" s="747">
        <f t="shared" si="24"/>
        <v>0</v>
      </c>
      <c r="AM49" s="728">
        <f t="shared" si="25"/>
        <v>0</v>
      </c>
      <c r="AN49" s="728">
        <f t="shared" si="21"/>
        <v>3</v>
      </c>
    </row>
    <row r="50" spans="2:40">
      <c r="B50" s="2978"/>
      <c r="C50" s="3059"/>
      <c r="D50" s="742" t="str">
        <f>E$12</f>
        <v>★★</v>
      </c>
      <c r="E50" s="743"/>
      <c r="F50" s="744" t="s">
        <v>962</v>
      </c>
      <c r="G50" s="745" t="s">
        <v>962</v>
      </c>
      <c r="H50" s="745" t="s">
        <v>960</v>
      </c>
      <c r="I50" s="745"/>
      <c r="J50" s="745"/>
      <c r="K50" s="745"/>
      <c r="L50" s="745" t="s">
        <v>961</v>
      </c>
      <c r="M50" s="745" t="s">
        <v>961</v>
      </c>
      <c r="N50" s="745"/>
      <c r="O50" s="745"/>
      <c r="P50" s="745"/>
      <c r="Q50" s="745"/>
      <c r="R50" s="745"/>
      <c r="S50" s="745"/>
      <c r="T50" s="745"/>
      <c r="U50" s="745"/>
      <c r="V50" s="745" t="s">
        <v>963</v>
      </c>
      <c r="W50" s="745" t="s">
        <v>963</v>
      </c>
      <c r="X50" s="745" t="s">
        <v>963</v>
      </c>
      <c r="Y50" s="745"/>
      <c r="Z50" s="745"/>
      <c r="AA50" s="745"/>
      <c r="AB50" s="745"/>
      <c r="AC50" s="745"/>
      <c r="AD50" s="745"/>
      <c r="AE50" s="745"/>
      <c r="AF50" s="745"/>
      <c r="AG50" s="746"/>
      <c r="AH50" s="739">
        <f t="shared" si="22"/>
        <v>23</v>
      </c>
      <c r="AI50" s="669">
        <f t="shared" si="23"/>
        <v>5</v>
      </c>
      <c r="AJ50" s="747">
        <f t="shared" si="24"/>
        <v>2</v>
      </c>
      <c r="AM50" s="728">
        <f t="shared" si="25"/>
        <v>2</v>
      </c>
      <c r="AN50" s="728">
        <f t="shared" si="21"/>
        <v>3</v>
      </c>
    </row>
    <row r="51" spans="2:40">
      <c r="B51" s="2979"/>
      <c r="C51" s="3060"/>
      <c r="D51" s="755"/>
      <c r="E51" s="663"/>
      <c r="F51" s="77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1"/>
      <c r="AH51" s="739">
        <f t="shared" si="22"/>
        <v>28</v>
      </c>
      <c r="AI51" s="740">
        <f t="shared" si="23"/>
        <v>0</v>
      </c>
      <c r="AJ51" s="741">
        <f>+COUNTIF(F51:AG51,"休")</f>
        <v>0</v>
      </c>
      <c r="AM51" s="728">
        <f>+COUNTIF(F51:AG51,"－")</f>
        <v>0</v>
      </c>
      <c r="AN51" s="728">
        <f t="shared" si="21"/>
        <v>0</v>
      </c>
    </row>
    <row r="52" spans="2:40" ht="24.75" customHeight="1">
      <c r="B52" s="2977" t="s">
        <v>949</v>
      </c>
      <c r="C52" s="3058" t="s">
        <v>950</v>
      </c>
      <c r="D52" s="728" t="s">
        <v>521</v>
      </c>
      <c r="E52" s="752" t="s">
        <v>959</v>
      </c>
      <c r="F52" s="730" t="s">
        <v>1041</v>
      </c>
      <c r="G52" s="731" t="s">
        <v>1041</v>
      </c>
      <c r="H52" s="731" t="s">
        <v>1041</v>
      </c>
      <c r="I52" s="731" t="s">
        <v>1041</v>
      </c>
      <c r="J52" s="731" t="s">
        <v>1041</v>
      </c>
      <c r="K52" s="731" t="s">
        <v>1041</v>
      </c>
      <c r="L52" s="731" t="s">
        <v>1041</v>
      </c>
      <c r="M52" s="731" t="s">
        <v>1041</v>
      </c>
      <c r="N52" s="731" t="s">
        <v>1041</v>
      </c>
      <c r="O52" s="731" t="s">
        <v>1041</v>
      </c>
      <c r="P52" s="731" t="s">
        <v>1041</v>
      </c>
      <c r="Q52" s="731" t="s">
        <v>1041</v>
      </c>
      <c r="R52" s="731" t="s">
        <v>1041</v>
      </c>
      <c r="S52" s="731" t="s">
        <v>1041</v>
      </c>
      <c r="T52" s="731" t="s">
        <v>1041</v>
      </c>
      <c r="U52" s="731" t="s">
        <v>970</v>
      </c>
      <c r="V52" s="731" t="s">
        <v>970</v>
      </c>
      <c r="W52" s="731" t="s">
        <v>970</v>
      </c>
      <c r="X52" s="731" t="s">
        <v>1041</v>
      </c>
      <c r="Y52" s="731" t="s">
        <v>1041</v>
      </c>
      <c r="Z52" s="731" t="s">
        <v>1041</v>
      </c>
      <c r="AA52" s="731" t="s">
        <v>1041</v>
      </c>
      <c r="AB52" s="731" t="s">
        <v>1041</v>
      </c>
      <c r="AC52" s="731" t="s">
        <v>1041</v>
      </c>
      <c r="AD52" s="731" t="s">
        <v>1041</v>
      </c>
      <c r="AE52" s="731" t="s">
        <v>1041</v>
      </c>
      <c r="AF52" s="731" t="s">
        <v>1041</v>
      </c>
      <c r="AG52" s="732" t="s">
        <v>1041</v>
      </c>
      <c r="AH52" s="753"/>
      <c r="AI52" s="728"/>
      <c r="AJ52" s="754"/>
    </row>
    <row r="53" spans="2:40" ht="13.5" customHeight="1">
      <c r="B53" s="2978"/>
      <c r="C53" s="3059"/>
      <c r="D53" s="755" t="str">
        <f>E$14</f>
        <v>〇〇</v>
      </c>
      <c r="E53" s="663"/>
      <c r="F53" s="771"/>
      <c r="G53" s="772"/>
      <c r="H53" s="772" t="s">
        <v>961</v>
      </c>
      <c r="I53" s="772" t="s">
        <v>961</v>
      </c>
      <c r="J53" s="772"/>
      <c r="K53" s="772"/>
      <c r="L53" s="772"/>
      <c r="M53" s="772"/>
      <c r="N53" s="772" t="s">
        <v>961</v>
      </c>
      <c r="O53" s="772" t="s">
        <v>961</v>
      </c>
      <c r="P53" s="772"/>
      <c r="Q53" s="772"/>
      <c r="R53" s="772"/>
      <c r="S53" s="772"/>
      <c r="T53" s="772"/>
      <c r="U53" s="772" t="s">
        <v>963</v>
      </c>
      <c r="V53" s="772" t="s">
        <v>963</v>
      </c>
      <c r="W53" s="772" t="s">
        <v>963</v>
      </c>
      <c r="X53" s="772"/>
      <c r="Y53" s="772"/>
      <c r="Z53" s="772"/>
      <c r="AA53" s="772" t="s">
        <v>961</v>
      </c>
      <c r="AB53" s="772" t="s">
        <v>961</v>
      </c>
      <c r="AC53" s="772"/>
      <c r="AD53" s="772"/>
      <c r="AE53" s="772"/>
      <c r="AF53" s="772"/>
      <c r="AG53" s="773"/>
      <c r="AH53" s="739">
        <f t="shared" ref="AH53:AH56" si="26">COUNTA(F$43:AG$43)-AI53</f>
        <v>25</v>
      </c>
      <c r="AI53" s="740">
        <f t="shared" ref="AI53:AI56" si="27">AM53+AN53</f>
        <v>3</v>
      </c>
      <c r="AJ53" s="741">
        <f>+COUNTIF(F53:AG53,"休")</f>
        <v>6</v>
      </c>
      <c r="AM53" s="728">
        <f>+COUNTIF(F53:AG53,"－")</f>
        <v>0</v>
      </c>
      <c r="AN53" s="728">
        <f>+COUNTIF(F53:AG53,"外")</f>
        <v>3</v>
      </c>
    </row>
    <row r="54" spans="2:40">
      <c r="B54" s="2978"/>
      <c r="C54" s="3059"/>
      <c r="D54" s="742" t="str">
        <f>E$15</f>
        <v>●●</v>
      </c>
      <c r="E54" s="743"/>
      <c r="F54" s="774"/>
      <c r="G54" s="750"/>
      <c r="H54" s="750"/>
      <c r="I54" s="756" t="s">
        <v>961</v>
      </c>
      <c r="J54" s="756" t="s">
        <v>961</v>
      </c>
      <c r="K54" s="750"/>
      <c r="L54" s="750"/>
      <c r="M54" s="750"/>
      <c r="N54" s="750"/>
      <c r="O54" s="756" t="s">
        <v>961</v>
      </c>
      <c r="P54" s="756" t="s">
        <v>961</v>
      </c>
      <c r="Q54" s="750"/>
      <c r="R54" s="750"/>
      <c r="S54" s="750"/>
      <c r="T54" s="750"/>
      <c r="U54" s="750" t="s">
        <v>963</v>
      </c>
      <c r="V54" s="750" t="s">
        <v>963</v>
      </c>
      <c r="W54" s="750" t="s">
        <v>963</v>
      </c>
      <c r="X54" s="750"/>
      <c r="Y54" s="750"/>
      <c r="Z54" s="750"/>
      <c r="AA54" s="750"/>
      <c r="AB54" s="756" t="s">
        <v>961</v>
      </c>
      <c r="AC54" s="756" t="s">
        <v>961</v>
      </c>
      <c r="AD54" s="750"/>
      <c r="AE54" s="750"/>
      <c r="AF54" s="750"/>
      <c r="AG54" s="751" t="s">
        <v>961</v>
      </c>
      <c r="AH54" s="739">
        <f t="shared" si="26"/>
        <v>25</v>
      </c>
      <c r="AI54" s="669">
        <f t="shared" si="27"/>
        <v>3</v>
      </c>
      <c r="AJ54" s="747">
        <f t="shared" ref="AJ54:AJ56" si="28">+COUNTIF(F54:AG54,"休")</f>
        <v>7</v>
      </c>
      <c r="AM54" s="728">
        <f t="shared" ref="AM54:AM56" si="29">+COUNTIF(F54:AG54,"－")</f>
        <v>0</v>
      </c>
      <c r="AN54" s="728">
        <f>+COUNTIF(F54:AG54,"外")</f>
        <v>3</v>
      </c>
    </row>
    <row r="55" spans="2:40">
      <c r="B55" s="2978"/>
      <c r="C55" s="3059"/>
      <c r="D55" s="742">
        <f>E$16</f>
        <v>0</v>
      </c>
      <c r="E55" s="743"/>
      <c r="F55" s="769"/>
      <c r="G55" s="745"/>
      <c r="H55" s="745"/>
      <c r="I55" s="745"/>
      <c r="J55" s="745"/>
      <c r="K55" s="745"/>
      <c r="L55" s="745"/>
      <c r="M55" s="745"/>
      <c r="N55" s="745"/>
      <c r="O55" s="745"/>
      <c r="P55" s="745"/>
      <c r="Q55" s="745"/>
      <c r="R55" s="745"/>
      <c r="S55" s="745"/>
      <c r="T55" s="745"/>
      <c r="U55" s="745"/>
      <c r="V55" s="745"/>
      <c r="W55" s="745"/>
      <c r="X55" s="745"/>
      <c r="Y55" s="745"/>
      <c r="Z55" s="745"/>
      <c r="AA55" s="745"/>
      <c r="AB55" s="745"/>
      <c r="AC55" s="745"/>
      <c r="AD55" s="745"/>
      <c r="AE55" s="745"/>
      <c r="AF55" s="745"/>
      <c r="AG55" s="746"/>
      <c r="AH55" s="739">
        <f t="shared" si="26"/>
        <v>28</v>
      </c>
      <c r="AI55" s="669">
        <f t="shared" si="27"/>
        <v>0</v>
      </c>
      <c r="AJ55" s="747">
        <f t="shared" si="28"/>
        <v>0</v>
      </c>
      <c r="AM55" s="728">
        <f t="shared" si="29"/>
        <v>0</v>
      </c>
      <c r="AN55" s="728">
        <f>+COUNTIF(F55:AG55,"外")</f>
        <v>0</v>
      </c>
    </row>
    <row r="56" spans="2:40">
      <c r="B56" s="2978"/>
      <c r="C56" s="3060"/>
      <c r="D56" s="755">
        <f>E$17</f>
        <v>0</v>
      </c>
      <c r="E56" s="663"/>
      <c r="F56" s="775"/>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38"/>
      <c r="AH56" s="739">
        <f t="shared" si="26"/>
        <v>28</v>
      </c>
      <c r="AI56" s="722">
        <f t="shared" si="27"/>
        <v>0</v>
      </c>
      <c r="AJ56" s="741">
        <f t="shared" si="28"/>
        <v>0</v>
      </c>
      <c r="AM56" s="728">
        <f t="shared" si="29"/>
        <v>0</v>
      </c>
      <c r="AN56" s="728">
        <f>+COUNTIF(F56:AG56,"外")</f>
        <v>0</v>
      </c>
    </row>
    <row r="57" spans="2:40" ht="24.75" customHeight="1">
      <c r="B57" s="2978"/>
      <c r="C57" s="3058" t="s">
        <v>953</v>
      </c>
      <c r="D57" s="728" t="s">
        <v>521</v>
      </c>
      <c r="E57" s="752" t="s">
        <v>959</v>
      </c>
      <c r="F57" s="730" t="s">
        <v>1041</v>
      </c>
      <c r="G57" s="731" t="s">
        <v>1041</v>
      </c>
      <c r="H57" s="731" t="s">
        <v>1041</v>
      </c>
      <c r="I57" s="731" t="s">
        <v>1041</v>
      </c>
      <c r="J57" s="731" t="s">
        <v>1041</v>
      </c>
      <c r="K57" s="731" t="s">
        <v>1041</v>
      </c>
      <c r="L57" s="731" t="s">
        <v>1041</v>
      </c>
      <c r="M57" s="731" t="s">
        <v>1041</v>
      </c>
      <c r="N57" s="731" t="s">
        <v>1041</v>
      </c>
      <c r="O57" s="731" t="s">
        <v>1041</v>
      </c>
      <c r="P57" s="731" t="s">
        <v>1041</v>
      </c>
      <c r="Q57" s="731" t="s">
        <v>1041</v>
      </c>
      <c r="R57" s="731" t="s">
        <v>1041</v>
      </c>
      <c r="S57" s="731" t="s">
        <v>1041</v>
      </c>
      <c r="T57" s="731" t="s">
        <v>1041</v>
      </c>
      <c r="U57" s="731" t="s">
        <v>1041</v>
      </c>
      <c r="V57" s="731" t="s">
        <v>970</v>
      </c>
      <c r="W57" s="731" t="s">
        <v>970</v>
      </c>
      <c r="X57" s="731" t="s">
        <v>970</v>
      </c>
      <c r="Y57" s="731" t="s">
        <v>1041</v>
      </c>
      <c r="Z57" s="731" t="s">
        <v>1041</v>
      </c>
      <c r="AA57" s="731" t="s">
        <v>1041</v>
      </c>
      <c r="AB57" s="731" t="s">
        <v>1041</v>
      </c>
      <c r="AC57" s="731" t="s">
        <v>1041</v>
      </c>
      <c r="AD57" s="731" t="s">
        <v>1041</v>
      </c>
      <c r="AE57" s="731" t="s">
        <v>1041</v>
      </c>
      <c r="AF57" s="731" t="s">
        <v>1041</v>
      </c>
      <c r="AG57" s="732" t="s">
        <v>1041</v>
      </c>
      <c r="AH57" s="753"/>
      <c r="AI57" s="728"/>
      <c r="AJ57" s="754"/>
    </row>
    <row r="58" spans="2:40">
      <c r="B58" s="2978"/>
      <c r="C58" s="3059"/>
      <c r="D58" s="734" t="str">
        <f>E$18</f>
        <v>●●</v>
      </c>
      <c r="E58" s="663"/>
      <c r="F58" s="736"/>
      <c r="G58" s="737" t="s">
        <v>961</v>
      </c>
      <c r="H58" s="737"/>
      <c r="I58" s="737" t="s">
        <v>961</v>
      </c>
      <c r="J58" s="737"/>
      <c r="K58" s="737"/>
      <c r="L58" s="737"/>
      <c r="M58" s="737"/>
      <c r="N58" s="737" t="s">
        <v>961</v>
      </c>
      <c r="O58" s="737" t="s">
        <v>961</v>
      </c>
      <c r="P58" s="737"/>
      <c r="Q58" s="737"/>
      <c r="R58" s="737"/>
      <c r="S58" s="737"/>
      <c r="T58" s="737" t="s">
        <v>961</v>
      </c>
      <c r="U58" s="737"/>
      <c r="V58" s="772" t="s">
        <v>963</v>
      </c>
      <c r="W58" s="772" t="s">
        <v>963</v>
      </c>
      <c r="X58" s="772" t="s">
        <v>963</v>
      </c>
      <c r="Y58" s="737"/>
      <c r="Z58" s="737" t="s">
        <v>961</v>
      </c>
      <c r="AA58" s="737" t="s">
        <v>961</v>
      </c>
      <c r="AB58" s="737"/>
      <c r="AC58" s="737"/>
      <c r="AD58" s="737"/>
      <c r="AE58" s="737"/>
      <c r="AF58" s="737"/>
      <c r="AG58" s="757"/>
      <c r="AH58" s="739">
        <f>COUNTA(F$43:AG$43)-AI58</f>
        <v>25</v>
      </c>
      <c r="AI58" s="758">
        <f t="shared" ref="AI58:AI61" si="30">AM58+AN58</f>
        <v>3</v>
      </c>
      <c r="AJ58" s="759">
        <f>+COUNTIF(F58:AG58,"休")</f>
        <v>7</v>
      </c>
      <c r="AM58" s="728">
        <f>+COUNTIF(F58:AG58,"－")</f>
        <v>0</v>
      </c>
      <c r="AN58" s="728">
        <f>+COUNTIF(F58:AG58,"外")</f>
        <v>3</v>
      </c>
    </row>
    <row r="59" spans="2:40">
      <c r="B59" s="2978"/>
      <c r="C59" s="3059"/>
      <c r="D59" s="742">
        <f>E$19</f>
        <v>0</v>
      </c>
      <c r="E59" s="743"/>
      <c r="F59" s="744"/>
      <c r="G59" s="745"/>
      <c r="H59" s="745"/>
      <c r="I59" s="745"/>
      <c r="J59" s="745"/>
      <c r="K59" s="745"/>
      <c r="L59" s="745"/>
      <c r="M59" s="745"/>
      <c r="N59" s="745"/>
      <c r="O59" s="745"/>
      <c r="P59" s="745"/>
      <c r="Q59" s="745"/>
      <c r="R59" s="745"/>
      <c r="S59" s="745"/>
      <c r="T59" s="745"/>
      <c r="U59" s="745"/>
      <c r="V59" s="745"/>
      <c r="W59" s="745"/>
      <c r="X59" s="745"/>
      <c r="Y59" s="745"/>
      <c r="Z59" s="745"/>
      <c r="AA59" s="745"/>
      <c r="AB59" s="745"/>
      <c r="AC59" s="745"/>
      <c r="AD59" s="745"/>
      <c r="AE59" s="745"/>
      <c r="AF59" s="745"/>
      <c r="AG59" s="746"/>
      <c r="AH59" s="739">
        <f>28-AI59</f>
        <v>28</v>
      </c>
      <c r="AI59" s="669">
        <f t="shared" si="30"/>
        <v>0</v>
      </c>
      <c r="AJ59" s="747">
        <f t="shared" ref="AJ59:AJ61" si="31">+COUNTIF(F59:AG59,"休")</f>
        <v>0</v>
      </c>
      <c r="AM59" s="728">
        <f t="shared" ref="AM59:AM61" si="32">+COUNTIF(F59:AG59,"－")</f>
        <v>0</v>
      </c>
      <c r="AN59" s="728">
        <f>+COUNTIF(F59:AG59,"外")</f>
        <v>0</v>
      </c>
    </row>
    <row r="60" spans="2:40">
      <c r="B60" s="2978"/>
      <c r="C60" s="3059"/>
      <c r="D60" s="742">
        <f>E$20</f>
        <v>0</v>
      </c>
      <c r="E60" s="743"/>
      <c r="F60" s="744"/>
      <c r="G60" s="745"/>
      <c r="H60" s="745"/>
      <c r="I60" s="745"/>
      <c r="J60" s="745"/>
      <c r="K60" s="745"/>
      <c r="L60" s="745"/>
      <c r="M60" s="745"/>
      <c r="N60" s="745"/>
      <c r="O60" s="745"/>
      <c r="P60" s="745"/>
      <c r="Q60" s="745"/>
      <c r="R60" s="745"/>
      <c r="S60" s="745"/>
      <c r="T60" s="745"/>
      <c r="U60" s="745"/>
      <c r="V60" s="745"/>
      <c r="W60" s="745"/>
      <c r="X60" s="745"/>
      <c r="Y60" s="745"/>
      <c r="Z60" s="745"/>
      <c r="AA60" s="745"/>
      <c r="AB60" s="745"/>
      <c r="AC60" s="745"/>
      <c r="AD60" s="745"/>
      <c r="AE60" s="745"/>
      <c r="AF60" s="745"/>
      <c r="AG60" s="746"/>
      <c r="AH60" s="739">
        <f t="shared" ref="AH60:AH61" si="33">28-AI60</f>
        <v>28</v>
      </c>
      <c r="AI60" s="669">
        <f t="shared" si="30"/>
        <v>0</v>
      </c>
      <c r="AJ60" s="747">
        <f t="shared" si="31"/>
        <v>0</v>
      </c>
      <c r="AM60" s="728">
        <f t="shared" si="32"/>
        <v>0</v>
      </c>
      <c r="AN60" s="728">
        <f>+COUNTIF(F60:AG60,"外")</f>
        <v>0</v>
      </c>
    </row>
    <row r="61" spans="2:40">
      <c r="B61" s="2979"/>
      <c r="C61" s="3060"/>
      <c r="D61" s="760">
        <f>E$21</f>
        <v>0</v>
      </c>
      <c r="E61" s="776"/>
      <c r="F61" s="770"/>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63"/>
      <c r="AH61" s="777">
        <f t="shared" si="33"/>
        <v>28</v>
      </c>
      <c r="AI61" s="761">
        <f t="shared" si="30"/>
        <v>0</v>
      </c>
      <c r="AJ61" s="765">
        <f t="shared" si="31"/>
        <v>0</v>
      </c>
      <c r="AM61" s="728">
        <f t="shared" si="32"/>
        <v>0</v>
      </c>
      <c r="AN61" s="728">
        <f>+COUNTIF(F61:AG61,"外")</f>
        <v>0</v>
      </c>
    </row>
    <row r="62" spans="2:40">
      <c r="B62" s="778"/>
      <c r="C62" s="711"/>
      <c r="D62" s="779"/>
      <c r="E62" s="663"/>
      <c r="F62" s="738"/>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38"/>
      <c r="AH62" s="780"/>
      <c r="AI62" s="663"/>
      <c r="AJ62" s="663"/>
    </row>
    <row r="63" spans="2:40" ht="13.5" customHeight="1">
      <c r="B63" s="715"/>
      <c r="C63" s="716"/>
      <c r="D63" s="717"/>
      <c r="E63" s="664" t="s">
        <v>910</v>
      </c>
      <c r="F63" s="665">
        <f>+AG43+1</f>
        <v>44799</v>
      </c>
      <c r="G63" s="666">
        <f>+F63+1</f>
        <v>44800</v>
      </c>
      <c r="H63" s="666">
        <f t="shared" ref="H63:AA63" si="34">+G63+1</f>
        <v>44801</v>
      </c>
      <c r="I63" s="666">
        <f t="shared" si="34"/>
        <v>44802</v>
      </c>
      <c r="J63" s="666">
        <f t="shared" si="34"/>
        <v>44803</v>
      </c>
      <c r="K63" s="666">
        <f t="shared" si="34"/>
        <v>44804</v>
      </c>
      <c r="L63" s="666">
        <f t="shared" si="34"/>
        <v>44805</v>
      </c>
      <c r="M63" s="666">
        <f t="shared" si="34"/>
        <v>44806</v>
      </c>
      <c r="N63" s="666">
        <f t="shared" si="34"/>
        <v>44807</v>
      </c>
      <c r="O63" s="666">
        <f t="shared" si="34"/>
        <v>44808</v>
      </c>
      <c r="P63" s="666">
        <f t="shared" si="34"/>
        <v>44809</v>
      </c>
      <c r="Q63" s="666">
        <f t="shared" si="34"/>
        <v>44810</v>
      </c>
      <c r="R63" s="666">
        <f t="shared" si="34"/>
        <v>44811</v>
      </c>
      <c r="S63" s="666">
        <f t="shared" si="34"/>
        <v>44812</v>
      </c>
      <c r="T63" s="666">
        <f t="shared" si="34"/>
        <v>44813</v>
      </c>
      <c r="U63" s="666">
        <f t="shared" si="34"/>
        <v>44814</v>
      </c>
      <c r="V63" s="666">
        <f t="shared" si="34"/>
        <v>44815</v>
      </c>
      <c r="W63" s="666">
        <f t="shared" si="34"/>
        <v>44816</v>
      </c>
      <c r="X63" s="666">
        <f t="shared" si="34"/>
        <v>44817</v>
      </c>
      <c r="Y63" s="666">
        <f t="shared" si="34"/>
        <v>44818</v>
      </c>
      <c r="Z63" s="666">
        <f>+Y63+1</f>
        <v>44819</v>
      </c>
      <c r="AA63" s="666">
        <f t="shared" si="34"/>
        <v>44820</v>
      </c>
      <c r="AB63" s="666"/>
      <c r="AC63" s="666"/>
      <c r="AD63" s="666"/>
      <c r="AE63" s="666"/>
      <c r="AF63" s="666"/>
      <c r="AG63" s="718"/>
      <c r="AH63" s="3043" t="s">
        <v>955</v>
      </c>
      <c r="AI63" s="3046" t="s">
        <v>956</v>
      </c>
      <c r="AJ63" s="3049" t="s">
        <v>931</v>
      </c>
      <c r="AM63" s="3053" t="s">
        <v>1039</v>
      </c>
      <c r="AN63" s="3053" t="s">
        <v>1040</v>
      </c>
    </row>
    <row r="64" spans="2:40">
      <c r="B64" s="719"/>
      <c r="C64" s="720"/>
      <c r="D64" s="721"/>
      <c r="E64" s="781" t="s">
        <v>911</v>
      </c>
      <c r="F64" s="670" t="str">
        <f>TEXT(WEEKDAY(+F63),"aaa")</f>
        <v>金</v>
      </c>
      <c r="G64" s="671" t="str">
        <f t="shared" ref="G64:AA64" si="35">TEXT(WEEKDAY(+G63),"aaa")</f>
        <v>土</v>
      </c>
      <c r="H64" s="671" t="str">
        <f t="shared" si="35"/>
        <v>日</v>
      </c>
      <c r="I64" s="671" t="str">
        <f t="shared" si="35"/>
        <v>月</v>
      </c>
      <c r="J64" s="671" t="str">
        <f t="shared" si="35"/>
        <v>火</v>
      </c>
      <c r="K64" s="671" t="str">
        <f t="shared" si="35"/>
        <v>水</v>
      </c>
      <c r="L64" s="671" t="str">
        <f t="shared" si="35"/>
        <v>木</v>
      </c>
      <c r="M64" s="671" t="str">
        <f t="shared" si="35"/>
        <v>金</v>
      </c>
      <c r="N64" s="671" t="str">
        <f t="shared" si="35"/>
        <v>土</v>
      </c>
      <c r="O64" s="671" t="str">
        <f t="shared" si="35"/>
        <v>日</v>
      </c>
      <c r="P64" s="671" t="str">
        <f t="shared" si="35"/>
        <v>月</v>
      </c>
      <c r="Q64" s="671" t="str">
        <f t="shared" si="35"/>
        <v>火</v>
      </c>
      <c r="R64" s="671" t="str">
        <f t="shared" si="35"/>
        <v>水</v>
      </c>
      <c r="S64" s="671" t="str">
        <f t="shared" si="35"/>
        <v>木</v>
      </c>
      <c r="T64" s="671" t="str">
        <f t="shared" si="35"/>
        <v>金</v>
      </c>
      <c r="U64" s="671" t="str">
        <f t="shared" si="35"/>
        <v>土</v>
      </c>
      <c r="V64" s="671" t="str">
        <f t="shared" si="35"/>
        <v>日</v>
      </c>
      <c r="W64" s="671" t="str">
        <f t="shared" si="35"/>
        <v>月</v>
      </c>
      <c r="X64" s="671" t="str">
        <f t="shared" si="35"/>
        <v>火</v>
      </c>
      <c r="Y64" s="671" t="str">
        <f t="shared" si="35"/>
        <v>水</v>
      </c>
      <c r="Z64" s="671" t="str">
        <f t="shared" si="35"/>
        <v>木</v>
      </c>
      <c r="AA64" s="671" t="str">
        <f t="shared" si="35"/>
        <v>金</v>
      </c>
      <c r="AB64" s="671"/>
      <c r="AC64" s="671"/>
      <c r="AD64" s="671"/>
      <c r="AE64" s="671"/>
      <c r="AF64" s="671"/>
      <c r="AG64" s="782"/>
      <c r="AH64" s="3044"/>
      <c r="AI64" s="3047"/>
      <c r="AJ64" s="3050"/>
      <c r="AM64" s="3053"/>
      <c r="AN64" s="3053"/>
    </row>
    <row r="65" spans="2:40" ht="24.75" customHeight="1">
      <c r="B65" s="726" t="s">
        <v>929</v>
      </c>
      <c r="C65" s="727" t="s">
        <v>930</v>
      </c>
      <c r="D65" s="728" t="s">
        <v>521</v>
      </c>
      <c r="E65" s="752" t="s">
        <v>959</v>
      </c>
      <c r="F65" s="730" t="s">
        <v>1041</v>
      </c>
      <c r="G65" s="731" t="s">
        <v>1041</v>
      </c>
      <c r="H65" s="731" t="s">
        <v>1041</v>
      </c>
      <c r="I65" s="731" t="s">
        <v>1041</v>
      </c>
      <c r="J65" s="731" t="s">
        <v>1041</v>
      </c>
      <c r="K65" s="731" t="s">
        <v>1041</v>
      </c>
      <c r="L65" s="731" t="s">
        <v>1041</v>
      </c>
      <c r="M65" s="731" t="s">
        <v>1041</v>
      </c>
      <c r="N65" s="731" t="s">
        <v>1041</v>
      </c>
      <c r="O65" s="731" t="s">
        <v>1041</v>
      </c>
      <c r="P65" s="731" t="s">
        <v>1041</v>
      </c>
      <c r="Q65" s="731" t="s">
        <v>1041</v>
      </c>
      <c r="R65" s="731" t="s">
        <v>1041</v>
      </c>
      <c r="S65" s="731" t="s">
        <v>1041</v>
      </c>
      <c r="T65" s="731" t="s">
        <v>1041</v>
      </c>
      <c r="U65" s="731" t="s">
        <v>1041</v>
      </c>
      <c r="V65" s="731" t="s">
        <v>1041</v>
      </c>
      <c r="W65" s="731" t="s">
        <v>1041</v>
      </c>
      <c r="X65" s="731" t="s">
        <v>1041</v>
      </c>
      <c r="Y65" s="731" t="s">
        <v>1041</v>
      </c>
      <c r="Z65" s="731" t="s">
        <v>1041</v>
      </c>
      <c r="AA65" s="731" t="s">
        <v>1041</v>
      </c>
      <c r="AB65" s="731"/>
      <c r="AC65" s="731"/>
      <c r="AD65" s="731"/>
      <c r="AE65" s="731"/>
      <c r="AF65" s="731"/>
      <c r="AG65" s="732"/>
      <c r="AH65" s="3045"/>
      <c r="AI65" s="3048"/>
      <c r="AJ65" s="3051"/>
    </row>
    <row r="66" spans="2:40" ht="13.5" customHeight="1">
      <c r="B66" s="2977" t="s">
        <v>938</v>
      </c>
      <c r="C66" s="3058" t="s">
        <v>939</v>
      </c>
      <c r="D66" s="734" t="str">
        <f>E$8</f>
        <v>〇〇</v>
      </c>
      <c r="E66" s="735"/>
      <c r="F66" s="736"/>
      <c r="G66" s="737"/>
      <c r="H66" s="737" t="s">
        <v>961</v>
      </c>
      <c r="I66" s="737" t="s">
        <v>961</v>
      </c>
      <c r="J66" s="737"/>
      <c r="K66" s="737"/>
      <c r="L66" s="737"/>
      <c r="M66" s="737"/>
      <c r="N66" s="737"/>
      <c r="O66" s="737"/>
      <c r="P66" s="737"/>
      <c r="Q66" s="737" t="s">
        <v>961</v>
      </c>
      <c r="R66" s="737" t="s">
        <v>961</v>
      </c>
      <c r="S66" s="737"/>
      <c r="T66" s="737"/>
      <c r="U66" s="737"/>
      <c r="V66" s="737"/>
      <c r="W66" s="737"/>
      <c r="X66" s="737"/>
      <c r="Y66" s="737" t="s">
        <v>961</v>
      </c>
      <c r="Z66" s="737" t="s">
        <v>961</v>
      </c>
      <c r="AA66" s="737"/>
      <c r="AB66" s="737"/>
      <c r="AC66" s="737"/>
      <c r="AD66" s="737"/>
      <c r="AE66" s="737"/>
      <c r="AF66" s="737"/>
      <c r="AG66" s="783"/>
      <c r="AH66" s="739">
        <f>COUNTA(F$63:AG$63)-AI66</f>
        <v>22</v>
      </c>
      <c r="AI66" s="740">
        <f>AM66+AN66</f>
        <v>0</v>
      </c>
      <c r="AJ66" s="741">
        <f>+COUNTIF(F66:AG66,"休")</f>
        <v>6</v>
      </c>
      <c r="AM66" s="728">
        <f>+COUNTIF(F66:AG66,"－")</f>
        <v>0</v>
      </c>
      <c r="AN66" s="728">
        <f t="shared" ref="AN66:AN71" si="36">+COUNTIF(F66:AG66,"外")</f>
        <v>0</v>
      </c>
    </row>
    <row r="67" spans="2:40" ht="13.5" customHeight="1">
      <c r="B67" s="2978"/>
      <c r="C67" s="3059"/>
      <c r="D67" s="742" t="str">
        <f>E$9</f>
        <v>●●</v>
      </c>
      <c r="E67" s="743"/>
      <c r="F67" s="744"/>
      <c r="G67" s="745"/>
      <c r="H67" s="745"/>
      <c r="I67" s="745" t="s">
        <v>961</v>
      </c>
      <c r="J67" s="745" t="s">
        <v>961</v>
      </c>
      <c r="K67" s="745"/>
      <c r="L67" s="745"/>
      <c r="M67" s="745"/>
      <c r="N67" s="745"/>
      <c r="O67" s="745"/>
      <c r="P67" s="745"/>
      <c r="Q67" s="745"/>
      <c r="R67" s="745" t="s">
        <v>961</v>
      </c>
      <c r="S67" s="745" t="s">
        <v>961</v>
      </c>
      <c r="T67" s="745"/>
      <c r="U67" s="745"/>
      <c r="V67" s="745"/>
      <c r="W67" s="745"/>
      <c r="X67" s="745"/>
      <c r="Y67" s="745"/>
      <c r="Z67" s="745" t="s">
        <v>961</v>
      </c>
      <c r="AA67" s="745" t="s">
        <v>961</v>
      </c>
      <c r="AB67" s="745"/>
      <c r="AC67" s="745"/>
      <c r="AD67" s="745"/>
      <c r="AE67" s="745"/>
      <c r="AF67" s="745"/>
      <c r="AG67" s="784"/>
      <c r="AH67" s="739">
        <f t="shared" ref="AH67:AH71" si="37">COUNTA(F$63:AG$63)-AI67</f>
        <v>22</v>
      </c>
      <c r="AI67" s="669">
        <f t="shared" ref="AI67:AI71" si="38">AM67+AN67</f>
        <v>0</v>
      </c>
      <c r="AJ67" s="747">
        <f t="shared" ref="AJ67:AJ70" si="39">+COUNTIF(F67:AG67,"休")</f>
        <v>6</v>
      </c>
      <c r="AM67" s="728">
        <f t="shared" ref="AM67:AM70" si="40">+COUNTIF(F67:AG67,"－")</f>
        <v>0</v>
      </c>
      <c r="AN67" s="728">
        <f t="shared" si="36"/>
        <v>0</v>
      </c>
    </row>
    <row r="68" spans="2:40">
      <c r="B68" s="2978"/>
      <c r="C68" s="3059"/>
      <c r="D68" s="742" t="str">
        <f>E$10</f>
        <v>△△</v>
      </c>
      <c r="E68" s="743"/>
      <c r="F68" s="769"/>
      <c r="G68" s="745"/>
      <c r="H68" s="745" t="s">
        <v>961</v>
      </c>
      <c r="I68" s="745" t="s">
        <v>961</v>
      </c>
      <c r="J68" s="745"/>
      <c r="K68" s="745"/>
      <c r="L68" s="745"/>
      <c r="M68" s="745"/>
      <c r="N68" s="745"/>
      <c r="O68" s="745"/>
      <c r="P68" s="745"/>
      <c r="Q68" s="745" t="s">
        <v>961</v>
      </c>
      <c r="R68" s="745" t="s">
        <v>961</v>
      </c>
      <c r="S68" s="745"/>
      <c r="T68" s="745"/>
      <c r="U68" s="745"/>
      <c r="V68" s="745"/>
      <c r="W68" s="745"/>
      <c r="X68" s="745"/>
      <c r="Y68" s="745" t="s">
        <v>961</v>
      </c>
      <c r="Z68" s="745" t="s">
        <v>961</v>
      </c>
      <c r="AA68" s="745"/>
      <c r="AB68" s="745"/>
      <c r="AC68" s="745"/>
      <c r="AD68" s="745"/>
      <c r="AE68" s="745"/>
      <c r="AF68" s="745"/>
      <c r="AG68" s="784"/>
      <c r="AH68" s="739">
        <f t="shared" si="37"/>
        <v>22</v>
      </c>
      <c r="AI68" s="669">
        <f>AM68+AN68</f>
        <v>0</v>
      </c>
      <c r="AJ68" s="747">
        <f t="shared" si="39"/>
        <v>6</v>
      </c>
      <c r="AM68" s="728">
        <f t="shared" si="40"/>
        <v>0</v>
      </c>
      <c r="AN68" s="728">
        <f t="shared" si="36"/>
        <v>0</v>
      </c>
    </row>
    <row r="69" spans="2:40">
      <c r="B69" s="2978"/>
      <c r="C69" s="3059"/>
      <c r="D69" s="742" t="str">
        <f>E$11</f>
        <v>■■</v>
      </c>
      <c r="E69" s="743"/>
      <c r="F69" s="769"/>
      <c r="G69" s="745"/>
      <c r="H69" s="745"/>
      <c r="I69" s="745" t="s">
        <v>961</v>
      </c>
      <c r="J69" s="745" t="s">
        <v>961</v>
      </c>
      <c r="K69" s="745"/>
      <c r="L69" s="745"/>
      <c r="M69" s="745"/>
      <c r="N69" s="745"/>
      <c r="O69" s="745"/>
      <c r="P69" s="745"/>
      <c r="Q69" s="745"/>
      <c r="R69" s="745" t="s">
        <v>961</v>
      </c>
      <c r="S69" s="745" t="s">
        <v>961</v>
      </c>
      <c r="T69" s="745"/>
      <c r="U69" s="745"/>
      <c r="V69" s="745"/>
      <c r="W69" s="745"/>
      <c r="X69" s="745"/>
      <c r="Y69" s="745"/>
      <c r="Z69" s="745" t="s">
        <v>961</v>
      </c>
      <c r="AA69" s="745" t="s">
        <v>961</v>
      </c>
      <c r="AB69" s="745"/>
      <c r="AC69" s="745"/>
      <c r="AD69" s="745"/>
      <c r="AE69" s="745"/>
      <c r="AF69" s="745"/>
      <c r="AG69" s="784"/>
      <c r="AH69" s="739">
        <f t="shared" si="37"/>
        <v>22</v>
      </c>
      <c r="AI69" s="669">
        <f t="shared" si="38"/>
        <v>0</v>
      </c>
      <c r="AJ69" s="747">
        <f t="shared" si="39"/>
        <v>6</v>
      </c>
      <c r="AM69" s="728">
        <f t="shared" si="40"/>
        <v>0</v>
      </c>
      <c r="AN69" s="728">
        <f t="shared" si="36"/>
        <v>0</v>
      </c>
    </row>
    <row r="70" spans="2:40">
      <c r="B70" s="2978"/>
      <c r="C70" s="3059"/>
      <c r="D70" s="742" t="str">
        <f>E$12</f>
        <v>★★</v>
      </c>
      <c r="E70" s="743"/>
      <c r="F70" s="744"/>
      <c r="G70" s="745"/>
      <c r="H70" s="745"/>
      <c r="I70" s="745"/>
      <c r="J70" s="745" t="s">
        <v>961</v>
      </c>
      <c r="K70" s="745" t="s">
        <v>961</v>
      </c>
      <c r="L70" s="745"/>
      <c r="M70" s="745"/>
      <c r="N70" s="745"/>
      <c r="O70" s="745"/>
      <c r="P70" s="745"/>
      <c r="Q70" s="745"/>
      <c r="R70" s="745" t="s">
        <v>961</v>
      </c>
      <c r="S70" s="745" t="s">
        <v>961</v>
      </c>
      <c r="T70" s="745"/>
      <c r="U70" s="745" t="s">
        <v>979</v>
      </c>
      <c r="V70" s="745" t="s">
        <v>962</v>
      </c>
      <c r="W70" s="745" t="s">
        <v>962</v>
      </c>
      <c r="X70" s="745" t="s">
        <v>962</v>
      </c>
      <c r="Y70" s="745" t="s">
        <v>962</v>
      </c>
      <c r="Z70" s="745" t="s">
        <v>962</v>
      </c>
      <c r="AA70" s="745" t="s">
        <v>962</v>
      </c>
      <c r="AB70" s="745"/>
      <c r="AC70" s="745"/>
      <c r="AD70" s="745"/>
      <c r="AE70" s="745"/>
      <c r="AF70" s="745"/>
      <c r="AG70" s="746"/>
      <c r="AH70" s="739">
        <f t="shared" si="37"/>
        <v>16</v>
      </c>
      <c r="AI70" s="669">
        <f t="shared" si="38"/>
        <v>6</v>
      </c>
      <c r="AJ70" s="747">
        <f t="shared" si="39"/>
        <v>4</v>
      </c>
      <c r="AM70" s="728">
        <f t="shared" si="40"/>
        <v>6</v>
      </c>
      <c r="AN70" s="728">
        <f t="shared" si="36"/>
        <v>0</v>
      </c>
    </row>
    <row r="71" spans="2:40">
      <c r="B71" s="2979"/>
      <c r="C71" s="3060"/>
      <c r="D71" s="755"/>
      <c r="E71" s="663"/>
      <c r="F71" s="770"/>
      <c r="G71" s="750"/>
      <c r="H71" s="750"/>
      <c r="I71" s="750"/>
      <c r="J71" s="750"/>
      <c r="K71" s="750"/>
      <c r="L71" s="750"/>
      <c r="M71" s="750"/>
      <c r="N71" s="750"/>
      <c r="O71" s="750"/>
      <c r="P71" s="750"/>
      <c r="Q71" s="750"/>
      <c r="R71" s="750"/>
      <c r="S71" s="750"/>
      <c r="T71" s="750"/>
      <c r="U71" s="750"/>
      <c r="V71" s="750"/>
      <c r="W71" s="750"/>
      <c r="X71" s="750"/>
      <c r="Y71" s="750"/>
      <c r="Z71" s="750"/>
      <c r="AA71" s="750"/>
      <c r="AB71" s="750"/>
      <c r="AC71" s="750"/>
      <c r="AD71" s="750"/>
      <c r="AE71" s="750"/>
      <c r="AF71" s="750"/>
      <c r="AG71" s="751"/>
      <c r="AH71" s="739">
        <f t="shared" si="37"/>
        <v>22</v>
      </c>
      <c r="AI71" s="740">
        <f t="shared" si="38"/>
        <v>0</v>
      </c>
      <c r="AJ71" s="741">
        <f>+COUNTIF(F71:AG71,"休")</f>
        <v>0</v>
      </c>
      <c r="AM71" s="728">
        <f>+COUNTIF(F71:AG71,"－")</f>
        <v>0</v>
      </c>
      <c r="AN71" s="728">
        <f t="shared" si="36"/>
        <v>0</v>
      </c>
    </row>
    <row r="72" spans="2:40" ht="24.75" customHeight="1">
      <c r="B72" s="2977" t="s">
        <v>949</v>
      </c>
      <c r="C72" s="3058" t="s">
        <v>950</v>
      </c>
      <c r="D72" s="728" t="s">
        <v>521</v>
      </c>
      <c r="E72" s="752" t="s">
        <v>959</v>
      </c>
      <c r="F72" s="730" t="s">
        <v>1041</v>
      </c>
      <c r="G72" s="731" t="s">
        <v>1041</v>
      </c>
      <c r="H72" s="731" t="s">
        <v>1041</v>
      </c>
      <c r="I72" s="731" t="s">
        <v>1041</v>
      </c>
      <c r="J72" s="731" t="s">
        <v>1041</v>
      </c>
      <c r="K72" s="731" t="s">
        <v>1041</v>
      </c>
      <c r="L72" s="731" t="s">
        <v>1041</v>
      </c>
      <c r="M72" s="731" t="s">
        <v>1041</v>
      </c>
      <c r="N72" s="731" t="s">
        <v>1041</v>
      </c>
      <c r="O72" s="731" t="s">
        <v>1041</v>
      </c>
      <c r="P72" s="731" t="s">
        <v>1041</v>
      </c>
      <c r="Q72" s="731" t="s">
        <v>1041</v>
      </c>
      <c r="R72" s="731" t="s">
        <v>1041</v>
      </c>
      <c r="S72" s="731" t="s">
        <v>1041</v>
      </c>
      <c r="T72" s="731" t="s">
        <v>1041</v>
      </c>
      <c r="U72" s="731" t="s">
        <v>1041</v>
      </c>
      <c r="V72" s="731" t="s">
        <v>1041</v>
      </c>
      <c r="W72" s="731" t="s">
        <v>1041</v>
      </c>
      <c r="X72" s="731" t="s">
        <v>1041</v>
      </c>
      <c r="Y72" s="731" t="s">
        <v>1041</v>
      </c>
      <c r="Z72" s="731" t="s">
        <v>1041</v>
      </c>
      <c r="AA72" s="731" t="s">
        <v>1041</v>
      </c>
      <c r="AB72" s="731"/>
      <c r="AC72" s="731"/>
      <c r="AD72" s="731"/>
      <c r="AE72" s="731"/>
      <c r="AF72" s="731"/>
      <c r="AG72" s="732"/>
      <c r="AH72" s="753"/>
      <c r="AI72" s="728"/>
      <c r="AJ72" s="754"/>
    </row>
    <row r="73" spans="2:40" ht="13.5" customHeight="1">
      <c r="B73" s="2978"/>
      <c r="C73" s="3059"/>
      <c r="D73" s="755" t="str">
        <f>E$14</f>
        <v>〇〇</v>
      </c>
      <c r="E73" s="663"/>
      <c r="F73" s="771"/>
      <c r="G73" s="772"/>
      <c r="H73" s="772" t="s">
        <v>961</v>
      </c>
      <c r="I73" s="772" t="s">
        <v>961</v>
      </c>
      <c r="J73" s="772"/>
      <c r="K73" s="772"/>
      <c r="L73" s="772"/>
      <c r="M73" s="772"/>
      <c r="N73" s="772"/>
      <c r="O73" s="772"/>
      <c r="P73" s="772"/>
      <c r="Q73" s="772" t="s">
        <v>961</v>
      </c>
      <c r="R73" s="772" t="s">
        <v>961</v>
      </c>
      <c r="S73" s="772"/>
      <c r="T73" s="772"/>
      <c r="U73" s="772"/>
      <c r="V73" s="772"/>
      <c r="W73" s="772" t="s">
        <v>979</v>
      </c>
      <c r="X73" s="772" t="s">
        <v>962</v>
      </c>
      <c r="Y73" s="772" t="s">
        <v>962</v>
      </c>
      <c r="Z73" s="772" t="s">
        <v>962</v>
      </c>
      <c r="AA73" s="772" t="s">
        <v>962</v>
      </c>
      <c r="AB73" s="772"/>
      <c r="AC73" s="772"/>
      <c r="AD73" s="772"/>
      <c r="AE73" s="772"/>
      <c r="AF73" s="772"/>
      <c r="AG73" s="785"/>
      <c r="AH73" s="739">
        <f>COUNTA(F$63:AG$63)-AI73</f>
        <v>18</v>
      </c>
      <c r="AI73" s="740">
        <f t="shared" ref="AI73:AI76" si="41">AM73+AN73</f>
        <v>4</v>
      </c>
      <c r="AJ73" s="741">
        <f>+COUNTIF(F73:AG73,"休")</f>
        <v>4</v>
      </c>
      <c r="AM73" s="728">
        <f>+COUNTIF(F73:AG73,"－")</f>
        <v>4</v>
      </c>
      <c r="AN73" s="728">
        <f>+COUNTIF(F73:AG73,"外")</f>
        <v>0</v>
      </c>
    </row>
    <row r="74" spans="2:40">
      <c r="B74" s="2978"/>
      <c r="C74" s="3059"/>
      <c r="D74" s="742" t="str">
        <f>E$15</f>
        <v>●●</v>
      </c>
      <c r="E74" s="743"/>
      <c r="F74" s="774"/>
      <c r="G74" s="750"/>
      <c r="H74" s="756" t="s">
        <v>961</v>
      </c>
      <c r="I74" s="756" t="s">
        <v>961</v>
      </c>
      <c r="J74" s="750"/>
      <c r="K74" s="750"/>
      <c r="L74" s="750"/>
      <c r="M74" s="750"/>
      <c r="N74" s="750"/>
      <c r="O74" s="750"/>
      <c r="P74" s="750"/>
      <c r="Q74" s="756" t="s">
        <v>961</v>
      </c>
      <c r="R74" s="756" t="s">
        <v>961</v>
      </c>
      <c r="S74" s="750"/>
      <c r="T74" s="750"/>
      <c r="U74" s="750"/>
      <c r="V74" s="756"/>
      <c r="W74" s="756" t="s">
        <v>979</v>
      </c>
      <c r="X74" s="750" t="s">
        <v>962</v>
      </c>
      <c r="Y74" s="750" t="s">
        <v>962</v>
      </c>
      <c r="Z74" s="750" t="s">
        <v>962</v>
      </c>
      <c r="AA74" s="750" t="s">
        <v>962</v>
      </c>
      <c r="AB74" s="756"/>
      <c r="AC74" s="756"/>
      <c r="AD74" s="750"/>
      <c r="AE74" s="750"/>
      <c r="AF74" s="750"/>
      <c r="AG74" s="751"/>
      <c r="AH74" s="739">
        <f t="shared" ref="AH74:AH76" si="42">COUNTA(F$63:AG$63)-AI74</f>
        <v>18</v>
      </c>
      <c r="AI74" s="669">
        <f t="shared" si="41"/>
        <v>4</v>
      </c>
      <c r="AJ74" s="747">
        <f t="shared" ref="AJ74:AJ76" si="43">+COUNTIF(F74:AG74,"休")</f>
        <v>4</v>
      </c>
      <c r="AM74" s="728">
        <f t="shared" ref="AM74:AM76" si="44">+COUNTIF(F74:AG74,"－")</f>
        <v>4</v>
      </c>
      <c r="AN74" s="728">
        <f>+COUNTIF(F74:AG74,"外")</f>
        <v>0</v>
      </c>
    </row>
    <row r="75" spans="2:40">
      <c r="B75" s="2978"/>
      <c r="C75" s="3059"/>
      <c r="D75" s="742">
        <f>E$16</f>
        <v>0</v>
      </c>
      <c r="E75" s="743"/>
      <c r="F75" s="769"/>
      <c r="G75" s="745"/>
      <c r="H75" s="745"/>
      <c r="I75" s="745"/>
      <c r="J75" s="745"/>
      <c r="K75" s="745"/>
      <c r="L75" s="745"/>
      <c r="M75" s="745"/>
      <c r="N75" s="745"/>
      <c r="O75" s="745"/>
      <c r="P75" s="745"/>
      <c r="Q75" s="745"/>
      <c r="R75" s="745"/>
      <c r="S75" s="745"/>
      <c r="T75" s="745"/>
      <c r="U75" s="745"/>
      <c r="V75" s="745"/>
      <c r="W75" s="745"/>
      <c r="X75" s="745"/>
      <c r="Y75" s="745"/>
      <c r="Z75" s="745"/>
      <c r="AA75" s="745"/>
      <c r="AB75" s="745"/>
      <c r="AC75" s="745"/>
      <c r="AD75" s="745"/>
      <c r="AE75" s="745"/>
      <c r="AF75" s="745"/>
      <c r="AG75" s="746"/>
      <c r="AH75" s="739">
        <f>COUNTA(F$63:AG$63)-AI75</f>
        <v>22</v>
      </c>
      <c r="AI75" s="669">
        <f t="shared" si="41"/>
        <v>0</v>
      </c>
      <c r="AJ75" s="747">
        <f t="shared" si="43"/>
        <v>0</v>
      </c>
      <c r="AM75" s="728">
        <f t="shared" si="44"/>
        <v>0</v>
      </c>
      <c r="AN75" s="728">
        <f>+COUNTIF(F75:AG75,"外")</f>
        <v>0</v>
      </c>
    </row>
    <row r="76" spans="2:40">
      <c r="B76" s="2978"/>
      <c r="C76" s="3060"/>
      <c r="D76" s="755">
        <f>E$17</f>
        <v>0</v>
      </c>
      <c r="E76" s="663"/>
      <c r="F76" s="775"/>
      <c r="G76" s="756"/>
      <c r="H76" s="756"/>
      <c r="I76" s="756"/>
      <c r="J76" s="756"/>
      <c r="K76" s="756"/>
      <c r="L76" s="756"/>
      <c r="M76" s="756"/>
      <c r="N76" s="756"/>
      <c r="O76" s="756"/>
      <c r="P76" s="756"/>
      <c r="Q76" s="756"/>
      <c r="R76" s="756"/>
      <c r="S76" s="756"/>
      <c r="T76" s="756"/>
      <c r="U76" s="756"/>
      <c r="V76" s="756"/>
      <c r="W76" s="756"/>
      <c r="X76" s="756"/>
      <c r="Y76" s="756"/>
      <c r="Z76" s="756"/>
      <c r="AA76" s="756"/>
      <c r="AB76" s="756"/>
      <c r="AC76" s="756"/>
      <c r="AD76" s="756"/>
      <c r="AE76" s="756"/>
      <c r="AF76" s="756"/>
      <c r="AG76" s="738"/>
      <c r="AH76" s="739">
        <f t="shared" si="42"/>
        <v>22</v>
      </c>
      <c r="AI76" s="722">
        <f t="shared" si="41"/>
        <v>0</v>
      </c>
      <c r="AJ76" s="741">
        <f t="shared" si="43"/>
        <v>0</v>
      </c>
      <c r="AM76" s="728">
        <f t="shared" si="44"/>
        <v>0</v>
      </c>
      <c r="AN76" s="728">
        <f>+COUNTIF(F76:AG76,"外")</f>
        <v>0</v>
      </c>
    </row>
    <row r="77" spans="2:40" ht="24.75" customHeight="1">
      <c r="B77" s="2978"/>
      <c r="C77" s="3058" t="s">
        <v>953</v>
      </c>
      <c r="D77" s="728" t="s">
        <v>521</v>
      </c>
      <c r="E77" s="752" t="s">
        <v>959</v>
      </c>
      <c r="F77" s="730" t="s">
        <v>1041</v>
      </c>
      <c r="G77" s="731" t="s">
        <v>1041</v>
      </c>
      <c r="H77" s="731" t="s">
        <v>1041</v>
      </c>
      <c r="I77" s="731" t="s">
        <v>1041</v>
      </c>
      <c r="J77" s="731" t="s">
        <v>1041</v>
      </c>
      <c r="K77" s="731" t="s">
        <v>1041</v>
      </c>
      <c r="L77" s="731" t="s">
        <v>1041</v>
      </c>
      <c r="M77" s="731" t="s">
        <v>1041</v>
      </c>
      <c r="N77" s="731" t="s">
        <v>1041</v>
      </c>
      <c r="O77" s="731" t="s">
        <v>1041</v>
      </c>
      <c r="P77" s="731" t="s">
        <v>1041</v>
      </c>
      <c r="Q77" s="731" t="s">
        <v>1041</v>
      </c>
      <c r="R77" s="731" t="s">
        <v>1041</v>
      </c>
      <c r="S77" s="731" t="s">
        <v>1041</v>
      </c>
      <c r="T77" s="731" t="s">
        <v>1041</v>
      </c>
      <c r="U77" s="731" t="s">
        <v>1041</v>
      </c>
      <c r="V77" s="731" t="s">
        <v>1041</v>
      </c>
      <c r="W77" s="731" t="s">
        <v>1041</v>
      </c>
      <c r="X77" s="731" t="s">
        <v>1041</v>
      </c>
      <c r="Y77" s="731" t="s">
        <v>1041</v>
      </c>
      <c r="Z77" s="731" t="s">
        <v>1041</v>
      </c>
      <c r="AA77" s="731" t="s">
        <v>1041</v>
      </c>
      <c r="AB77" s="731"/>
      <c r="AC77" s="731"/>
      <c r="AD77" s="731"/>
      <c r="AE77" s="731"/>
      <c r="AF77" s="731"/>
      <c r="AG77" s="732"/>
      <c r="AH77" s="753"/>
      <c r="AI77" s="728"/>
      <c r="AJ77" s="754"/>
    </row>
    <row r="78" spans="2:40">
      <c r="B78" s="2978"/>
      <c r="C78" s="3059"/>
      <c r="D78" s="734" t="str">
        <f>E$18</f>
        <v>●●</v>
      </c>
      <c r="E78" s="735"/>
      <c r="F78" s="736"/>
      <c r="G78" s="737"/>
      <c r="H78" s="737"/>
      <c r="I78" s="772" t="s">
        <v>961</v>
      </c>
      <c r="J78" s="772" t="s">
        <v>961</v>
      </c>
      <c r="K78" s="737"/>
      <c r="L78" s="737"/>
      <c r="M78" s="737"/>
      <c r="N78" s="737"/>
      <c r="O78" s="772" t="s">
        <v>961</v>
      </c>
      <c r="P78" s="772" t="s">
        <v>961</v>
      </c>
      <c r="Q78" s="737"/>
      <c r="R78" s="737"/>
      <c r="S78" s="737"/>
      <c r="T78" s="737"/>
      <c r="U78" s="772" t="s">
        <v>961</v>
      </c>
      <c r="V78" s="772" t="s">
        <v>961</v>
      </c>
      <c r="W78" s="737"/>
      <c r="X78" s="737" t="s">
        <v>979</v>
      </c>
      <c r="Y78" s="737" t="s">
        <v>962</v>
      </c>
      <c r="Z78" s="737" t="s">
        <v>962</v>
      </c>
      <c r="AA78" s="772" t="s">
        <v>962</v>
      </c>
      <c r="AB78" s="772"/>
      <c r="AC78" s="737"/>
      <c r="AD78" s="737"/>
      <c r="AE78" s="737"/>
      <c r="AF78" s="772"/>
      <c r="AG78" s="786"/>
      <c r="AH78" s="739">
        <f t="shared" ref="AH78:AH81" si="45">COUNTA(F$63:AG$63)-AI78</f>
        <v>19</v>
      </c>
      <c r="AI78" s="758">
        <f t="shared" ref="AI78:AI81" si="46">AM78+AN78</f>
        <v>3</v>
      </c>
      <c r="AJ78" s="759">
        <f>+COUNTIF(F78:AG78,"休")</f>
        <v>6</v>
      </c>
      <c r="AM78" s="728">
        <f>+COUNTIF(F78:AG78,"－")</f>
        <v>3</v>
      </c>
      <c r="AN78" s="728">
        <f>+COUNTIF(F78:AG78,"外")</f>
        <v>0</v>
      </c>
    </row>
    <row r="79" spans="2:40">
      <c r="B79" s="2978"/>
      <c r="C79" s="3059"/>
      <c r="D79" s="742">
        <f>E$19</f>
        <v>0</v>
      </c>
      <c r="E79" s="743"/>
      <c r="F79" s="744"/>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6"/>
      <c r="AH79" s="739">
        <f t="shared" si="45"/>
        <v>22</v>
      </c>
      <c r="AI79" s="669">
        <f t="shared" si="46"/>
        <v>0</v>
      </c>
      <c r="AJ79" s="747">
        <f t="shared" ref="AJ79:AJ81" si="47">+COUNTIF(F79:AG79,"休")</f>
        <v>0</v>
      </c>
      <c r="AM79" s="728">
        <f t="shared" ref="AM79:AM81" si="48">+COUNTIF(F79:AG79,"－")</f>
        <v>0</v>
      </c>
      <c r="AN79" s="728">
        <f>+COUNTIF(F79:AG79,"外")</f>
        <v>0</v>
      </c>
    </row>
    <row r="80" spans="2:40">
      <c r="B80" s="2978"/>
      <c r="C80" s="3059"/>
      <c r="D80" s="742">
        <f>E$20</f>
        <v>0</v>
      </c>
      <c r="E80" s="743"/>
      <c r="F80" s="744"/>
      <c r="G80" s="745"/>
      <c r="H80" s="745"/>
      <c r="I80" s="745"/>
      <c r="J80" s="745"/>
      <c r="K80" s="745"/>
      <c r="L80" s="745"/>
      <c r="M80" s="745"/>
      <c r="N80" s="745"/>
      <c r="O80" s="745"/>
      <c r="P80" s="745"/>
      <c r="Q80" s="745"/>
      <c r="R80" s="745"/>
      <c r="S80" s="745"/>
      <c r="T80" s="745"/>
      <c r="U80" s="745"/>
      <c r="V80" s="745"/>
      <c r="W80" s="745"/>
      <c r="X80" s="745"/>
      <c r="Y80" s="745"/>
      <c r="Z80" s="745"/>
      <c r="AA80" s="745"/>
      <c r="AB80" s="745"/>
      <c r="AC80" s="745"/>
      <c r="AD80" s="745"/>
      <c r="AE80" s="745"/>
      <c r="AF80" s="745"/>
      <c r="AG80" s="746"/>
      <c r="AH80" s="739">
        <f t="shared" si="45"/>
        <v>22</v>
      </c>
      <c r="AI80" s="669">
        <f t="shared" si="46"/>
        <v>0</v>
      </c>
      <c r="AJ80" s="747">
        <f t="shared" si="47"/>
        <v>0</v>
      </c>
      <c r="AM80" s="728">
        <f t="shared" si="48"/>
        <v>0</v>
      </c>
      <c r="AN80" s="728">
        <f>+COUNTIF(F80:AG80,"外")</f>
        <v>0</v>
      </c>
    </row>
    <row r="81" spans="2:40">
      <c r="B81" s="2979"/>
      <c r="C81" s="3060"/>
      <c r="D81" s="760">
        <f>E$21</f>
        <v>0</v>
      </c>
      <c r="E81" s="776"/>
      <c r="F81" s="770"/>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63"/>
      <c r="AH81" s="764">
        <f t="shared" si="45"/>
        <v>22</v>
      </c>
      <c r="AI81" s="761">
        <f t="shared" si="46"/>
        <v>0</v>
      </c>
      <c r="AJ81" s="765">
        <f t="shared" si="47"/>
        <v>0</v>
      </c>
      <c r="AM81" s="728">
        <f t="shared" si="48"/>
        <v>0</v>
      </c>
      <c r="AN81" s="728">
        <f>+COUNTIF(F81:AG81,"外")</f>
        <v>0</v>
      </c>
    </row>
    <row r="82" spans="2:40" ht="6" customHeight="1">
      <c r="F82" s="682"/>
      <c r="G82" s="682"/>
      <c r="H82" s="682"/>
      <c r="I82" s="682"/>
      <c r="J82" s="682"/>
      <c r="K82" s="682"/>
      <c r="L82" s="682"/>
      <c r="M82" s="682"/>
      <c r="N82" s="682"/>
      <c r="O82" s="682"/>
      <c r="P82" s="682"/>
      <c r="Q82" s="682"/>
      <c r="R82" s="682"/>
      <c r="S82" s="682"/>
      <c r="T82" s="682"/>
      <c r="U82" s="682"/>
      <c r="V82" s="682"/>
      <c r="W82" s="682"/>
      <c r="X82" s="682"/>
      <c r="Y82" s="682"/>
      <c r="Z82" s="682"/>
      <c r="AA82" s="682"/>
      <c r="AB82" s="682"/>
      <c r="AC82" s="682"/>
      <c r="AD82" s="682"/>
      <c r="AE82" s="682"/>
      <c r="AF82" s="682"/>
      <c r="AG82" s="682"/>
    </row>
    <row r="83" spans="2:40" ht="6" customHeight="1">
      <c r="B83" s="715"/>
      <c r="C83" s="716"/>
      <c r="D83" s="716"/>
      <c r="E83" s="735"/>
      <c r="F83" s="787"/>
      <c r="G83" s="787"/>
      <c r="H83" s="787"/>
      <c r="I83" s="787"/>
      <c r="J83" s="787"/>
      <c r="K83" s="787"/>
      <c r="L83" s="787"/>
      <c r="M83" s="787"/>
      <c r="N83" s="787"/>
      <c r="O83" s="787"/>
      <c r="P83" s="787"/>
      <c r="Q83" s="787"/>
      <c r="R83" s="787"/>
      <c r="S83" s="787"/>
      <c r="T83" s="787"/>
      <c r="U83" s="787"/>
      <c r="V83" s="787"/>
      <c r="W83" s="787"/>
      <c r="X83" s="787"/>
      <c r="Y83" s="787"/>
      <c r="Z83" s="787"/>
      <c r="AA83" s="787"/>
      <c r="AB83" s="787"/>
      <c r="AC83" s="787"/>
      <c r="AD83" s="787"/>
      <c r="AE83" s="787"/>
      <c r="AF83" s="787"/>
      <c r="AG83" s="787"/>
      <c r="AH83" s="716"/>
      <c r="AI83" s="716"/>
      <c r="AJ83" s="717"/>
    </row>
    <row r="84" spans="2:40">
      <c r="B84" s="788"/>
      <c r="C84" s="680" t="s">
        <v>964</v>
      </c>
      <c r="D84" s="680"/>
      <c r="E84" s="705" t="s">
        <v>965</v>
      </c>
      <c r="F84" s="663"/>
      <c r="G84" s="663"/>
      <c r="H84" s="789"/>
      <c r="I84" s="789"/>
      <c r="J84" s="789"/>
      <c r="K84" s="789"/>
      <c r="L84" s="789"/>
      <c r="M84" s="789"/>
      <c r="N84" s="789"/>
      <c r="O84" s="789"/>
      <c r="P84" s="789"/>
      <c r="Q84" s="789"/>
      <c r="R84" s="789"/>
      <c r="S84" s="789"/>
      <c r="T84" s="789"/>
      <c r="U84" s="789"/>
      <c r="V84" s="789"/>
      <c r="W84" s="789"/>
      <c r="X84" s="789"/>
      <c r="Y84" s="789"/>
      <c r="Z84" s="789"/>
      <c r="AA84" s="789"/>
      <c r="AB84" s="789"/>
      <c r="AC84" s="789"/>
      <c r="AD84" s="789"/>
      <c r="AE84" s="789"/>
      <c r="AF84" s="789"/>
      <c r="AG84" s="789"/>
      <c r="AH84" s="680"/>
      <c r="AI84" s="680"/>
      <c r="AJ84" s="790"/>
    </row>
    <row r="85" spans="2:40" s="794" customFormat="1" ht="24" customHeight="1">
      <c r="B85" s="791"/>
      <c r="C85" s="779"/>
      <c r="D85" s="779"/>
      <c r="E85" s="712"/>
      <c r="F85" s="792" t="s">
        <v>966</v>
      </c>
      <c r="G85" s="3064" t="s">
        <v>967</v>
      </c>
      <c r="H85" s="3065"/>
      <c r="I85" s="3065"/>
      <c r="J85" s="3065"/>
      <c r="K85" s="792" t="s">
        <v>968</v>
      </c>
      <c r="L85" s="3064" t="s">
        <v>969</v>
      </c>
      <c r="M85" s="3065"/>
      <c r="N85" s="3065"/>
      <c r="O85" s="3065"/>
      <c r="P85" s="792" t="s">
        <v>970</v>
      </c>
      <c r="Q85" s="3064" t="s">
        <v>971</v>
      </c>
      <c r="R85" s="3065"/>
      <c r="S85" s="3065"/>
      <c r="T85" s="3065"/>
      <c r="U85" s="792" t="s">
        <v>972</v>
      </c>
      <c r="V85" s="3064" t="s">
        <v>973</v>
      </c>
      <c r="W85" s="3065"/>
      <c r="X85" s="3065"/>
      <c r="Y85" s="3065"/>
      <c r="Z85" s="792" t="s">
        <v>974</v>
      </c>
      <c r="AA85" s="3064" t="s">
        <v>975</v>
      </c>
      <c r="AB85" s="3065"/>
      <c r="AC85" s="3065"/>
      <c r="AD85" s="3065"/>
      <c r="AE85" s="738"/>
      <c r="AF85" s="738"/>
      <c r="AG85" s="738"/>
      <c r="AH85" s="779"/>
      <c r="AI85" s="779"/>
      <c r="AJ85" s="793"/>
    </row>
    <row r="86" spans="2:40">
      <c r="B86" s="788"/>
      <c r="C86" s="680"/>
      <c r="D86" s="680"/>
      <c r="E86" s="663" t="s">
        <v>976</v>
      </c>
      <c r="F86" s="663"/>
      <c r="G86" s="789"/>
      <c r="H86" s="789"/>
      <c r="I86" s="789"/>
      <c r="J86" s="789"/>
      <c r="K86" s="789"/>
      <c r="L86" s="789"/>
      <c r="M86" s="789"/>
      <c r="N86" s="789"/>
      <c r="O86" s="789"/>
      <c r="P86" s="789"/>
      <c r="Q86" s="789"/>
      <c r="R86" s="789"/>
      <c r="S86" s="789"/>
      <c r="T86" s="789"/>
      <c r="U86" s="789"/>
      <c r="V86" s="789"/>
      <c r="W86" s="789"/>
      <c r="X86" s="789"/>
      <c r="Y86" s="789"/>
      <c r="Z86" s="789"/>
      <c r="AA86" s="789"/>
      <c r="AB86" s="789"/>
      <c r="AC86" s="789"/>
      <c r="AD86" s="789"/>
      <c r="AE86" s="789"/>
      <c r="AF86" s="789"/>
      <c r="AG86" s="789"/>
      <c r="AH86" s="680"/>
      <c r="AI86" s="680"/>
      <c r="AJ86" s="790"/>
    </row>
    <row r="87" spans="2:40" ht="13.5" customHeight="1">
      <c r="B87" s="788"/>
      <c r="C87" s="680"/>
      <c r="D87" s="680"/>
      <c r="E87" s="663"/>
      <c r="F87" s="795" t="s">
        <v>961</v>
      </c>
      <c r="G87" s="3064" t="s">
        <v>977</v>
      </c>
      <c r="H87" s="3065"/>
      <c r="I87" s="3065"/>
      <c r="J87" s="3065"/>
      <c r="K87" s="795" t="s">
        <v>960</v>
      </c>
      <c r="L87" s="3064" t="s">
        <v>978</v>
      </c>
      <c r="M87" s="3065"/>
      <c r="N87" s="3065"/>
      <c r="O87" s="3065"/>
      <c r="P87" s="795" t="s">
        <v>979</v>
      </c>
      <c r="Q87" s="3064" t="s">
        <v>980</v>
      </c>
      <c r="R87" s="3065"/>
      <c r="S87" s="3065"/>
      <c r="T87" s="3065"/>
      <c r="U87" s="795" t="s">
        <v>963</v>
      </c>
      <c r="V87" s="3064" t="s">
        <v>981</v>
      </c>
      <c r="W87" s="3065"/>
      <c r="X87" s="3065"/>
      <c r="Y87" s="3065"/>
      <c r="Z87" s="795" t="s">
        <v>962</v>
      </c>
      <c r="AA87" s="3064" t="s">
        <v>982</v>
      </c>
      <c r="AB87" s="3065"/>
      <c r="AC87" s="3065"/>
      <c r="AD87" s="3065"/>
      <c r="AE87" s="795"/>
      <c r="AF87" s="3061" t="s">
        <v>983</v>
      </c>
      <c r="AG87" s="3062"/>
      <c r="AH87" s="3062"/>
      <c r="AI87" s="3062"/>
      <c r="AJ87" s="3063"/>
    </row>
    <row r="88" spans="2:40" ht="6" customHeight="1">
      <c r="B88" s="719"/>
      <c r="C88" s="720"/>
      <c r="D88" s="720"/>
      <c r="E88" s="776"/>
      <c r="F88" s="776"/>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20"/>
      <c r="AI88" s="720"/>
      <c r="AJ88" s="721"/>
    </row>
    <row r="89" spans="2:40" ht="6" customHeight="1">
      <c r="B89" s="680"/>
      <c r="C89" s="680"/>
      <c r="D89" s="680"/>
      <c r="E89" s="663"/>
      <c r="F89" s="663"/>
      <c r="G89" s="789"/>
      <c r="H89" s="789"/>
      <c r="I89" s="789"/>
      <c r="J89" s="789"/>
      <c r="K89" s="789"/>
      <c r="L89" s="789"/>
      <c r="M89" s="789"/>
      <c r="N89" s="789"/>
      <c r="O89" s="789"/>
      <c r="P89" s="789"/>
      <c r="Q89" s="789"/>
      <c r="R89" s="789"/>
      <c r="S89" s="789"/>
      <c r="T89" s="789"/>
      <c r="U89" s="789"/>
      <c r="V89" s="789"/>
      <c r="W89" s="789"/>
      <c r="X89" s="789"/>
      <c r="Y89" s="789"/>
      <c r="Z89" s="789"/>
      <c r="AA89" s="789"/>
      <c r="AB89" s="789"/>
      <c r="AC89" s="789"/>
      <c r="AD89" s="789"/>
      <c r="AE89" s="789"/>
      <c r="AF89" s="789"/>
      <c r="AG89" s="789"/>
      <c r="AH89" s="680"/>
      <c r="AI89" s="680"/>
      <c r="AJ89" s="680"/>
    </row>
    <row r="90" spans="2:40">
      <c r="F90" s="682"/>
      <c r="G90" s="682"/>
      <c r="H90" s="682"/>
      <c r="I90" s="682"/>
      <c r="J90" s="682"/>
      <c r="K90" s="682"/>
      <c r="L90" s="682"/>
      <c r="M90" s="682"/>
      <c r="N90" s="682"/>
      <c r="O90" s="682"/>
      <c r="P90" s="682"/>
      <c r="Q90" s="682"/>
      <c r="R90" s="682"/>
      <c r="S90" s="682"/>
      <c r="T90" s="682"/>
      <c r="U90" s="682"/>
      <c r="V90" s="682"/>
      <c r="W90" s="682"/>
      <c r="X90" s="682"/>
      <c r="Y90" s="682"/>
      <c r="Z90" s="682"/>
      <c r="AA90" s="682"/>
      <c r="AB90" s="682"/>
      <c r="AC90" s="682"/>
      <c r="AD90" s="682"/>
      <c r="AE90" s="682"/>
      <c r="AF90" s="682"/>
      <c r="AG90" s="682"/>
    </row>
    <row r="91" spans="2:40">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682"/>
      <c r="AE91" s="682"/>
      <c r="AF91" s="682"/>
      <c r="AG91" s="682"/>
    </row>
  </sheetData>
  <mergeCells count="149">
    <mergeCell ref="AF87:AJ87"/>
    <mergeCell ref="G85:J85"/>
    <mergeCell ref="L85:O85"/>
    <mergeCell ref="Q85:T85"/>
    <mergeCell ref="V85:Y85"/>
    <mergeCell ref="AA85:AD85"/>
    <mergeCell ref="G87:J87"/>
    <mergeCell ref="L87:O87"/>
    <mergeCell ref="Q87:T87"/>
    <mergeCell ref="V87:Y87"/>
    <mergeCell ref="AA87:AD87"/>
    <mergeCell ref="AM63:AM64"/>
    <mergeCell ref="AN63:AN64"/>
    <mergeCell ref="B66:B71"/>
    <mergeCell ref="C66:C71"/>
    <mergeCell ref="B72:B81"/>
    <mergeCell ref="C72:C76"/>
    <mergeCell ref="C77:C81"/>
    <mergeCell ref="B52:B61"/>
    <mergeCell ref="C52:C56"/>
    <mergeCell ref="C57:C61"/>
    <mergeCell ref="AH63:AH65"/>
    <mergeCell ref="AI63:AI65"/>
    <mergeCell ref="AJ63:AJ65"/>
    <mergeCell ref="AI43:AI45"/>
    <mergeCell ref="AJ43:AJ45"/>
    <mergeCell ref="AM43:AM44"/>
    <mergeCell ref="AN43:AN44"/>
    <mergeCell ref="B46:B51"/>
    <mergeCell ref="C46:C51"/>
    <mergeCell ref="B26:B31"/>
    <mergeCell ref="C26:C31"/>
    <mergeCell ref="B32:B41"/>
    <mergeCell ref="C32:C36"/>
    <mergeCell ref="C37:C41"/>
    <mergeCell ref="AH43:AH45"/>
    <mergeCell ref="AH23:AH25"/>
    <mergeCell ref="AI23:AI25"/>
    <mergeCell ref="AJ23:AJ25"/>
    <mergeCell ref="AK23:AK25"/>
    <mergeCell ref="AM23:AM24"/>
    <mergeCell ref="AN23:AN24"/>
    <mergeCell ref="W20:Z21"/>
    <mergeCell ref="E21:G21"/>
    <mergeCell ref="H21:J21"/>
    <mergeCell ref="K21:M21"/>
    <mergeCell ref="N21:P21"/>
    <mergeCell ref="Q21:S21"/>
    <mergeCell ref="Q19:S19"/>
    <mergeCell ref="E20:G20"/>
    <mergeCell ref="H20:J20"/>
    <mergeCell ref="K20:M20"/>
    <mergeCell ref="N20:P20"/>
    <mergeCell ref="Q20:S20"/>
    <mergeCell ref="C18:D21"/>
    <mergeCell ref="E18:G18"/>
    <mergeCell ref="H18:J18"/>
    <mergeCell ref="K18:M18"/>
    <mergeCell ref="N18:P18"/>
    <mergeCell ref="Q18:S18"/>
    <mergeCell ref="E19:G19"/>
    <mergeCell ref="H19:J19"/>
    <mergeCell ref="K19:M19"/>
    <mergeCell ref="N19:P19"/>
    <mergeCell ref="N13:P13"/>
    <mergeCell ref="Q13:S13"/>
    <mergeCell ref="E16:G16"/>
    <mergeCell ref="H16:J16"/>
    <mergeCell ref="K16:M16"/>
    <mergeCell ref="N16:P16"/>
    <mergeCell ref="Q16:S16"/>
    <mergeCell ref="E17:G17"/>
    <mergeCell ref="H17:J17"/>
    <mergeCell ref="K17:M17"/>
    <mergeCell ref="N17:P17"/>
    <mergeCell ref="Q17:S17"/>
    <mergeCell ref="AC11:AD11"/>
    <mergeCell ref="E12:G12"/>
    <mergeCell ref="H12:J12"/>
    <mergeCell ref="K12:M12"/>
    <mergeCell ref="N12:P12"/>
    <mergeCell ref="Q12:S12"/>
    <mergeCell ref="E11:G11"/>
    <mergeCell ref="H11:J11"/>
    <mergeCell ref="K11:M11"/>
    <mergeCell ref="N11:P11"/>
    <mergeCell ref="Q11:S11"/>
    <mergeCell ref="X11:AB11"/>
    <mergeCell ref="AC8:AD8"/>
    <mergeCell ref="E9:G9"/>
    <mergeCell ref="H9:J9"/>
    <mergeCell ref="K9:M9"/>
    <mergeCell ref="N9:P9"/>
    <mergeCell ref="Q9:S9"/>
    <mergeCell ref="X9:AB9"/>
    <mergeCell ref="AC9:AD9"/>
    <mergeCell ref="E10:G10"/>
    <mergeCell ref="H10:J10"/>
    <mergeCell ref="K10:M10"/>
    <mergeCell ref="N10:P10"/>
    <mergeCell ref="Q10:S10"/>
    <mergeCell ref="X10:AB10"/>
    <mergeCell ref="AC10:AD10"/>
    <mergeCell ref="B8:B13"/>
    <mergeCell ref="C8:D13"/>
    <mergeCell ref="E8:G8"/>
    <mergeCell ref="H8:J8"/>
    <mergeCell ref="K8:M8"/>
    <mergeCell ref="N8:P8"/>
    <mergeCell ref="Q8:S8"/>
    <mergeCell ref="T8:V21"/>
    <mergeCell ref="X8:AB8"/>
    <mergeCell ref="B14:B21"/>
    <mergeCell ref="C14:D17"/>
    <mergeCell ref="E14:G14"/>
    <mergeCell ref="H14:J14"/>
    <mergeCell ref="K14:M14"/>
    <mergeCell ref="N14:P14"/>
    <mergeCell ref="Q14:S14"/>
    <mergeCell ref="E15:G15"/>
    <mergeCell ref="H15:J15"/>
    <mergeCell ref="K15:M15"/>
    <mergeCell ref="N15:P15"/>
    <mergeCell ref="Q15:S15"/>
    <mergeCell ref="E13:G13"/>
    <mergeCell ref="H13:J13"/>
    <mergeCell ref="K13:M13"/>
    <mergeCell ref="AD2:AF2"/>
    <mergeCell ref="AG2:AJ2"/>
    <mergeCell ref="B3:C3"/>
    <mergeCell ref="X3:AB3"/>
    <mergeCell ref="B4:C4"/>
    <mergeCell ref="E4:G4"/>
    <mergeCell ref="X4:AB4"/>
    <mergeCell ref="N5:V5"/>
    <mergeCell ref="B6:B7"/>
    <mergeCell ref="C6:D7"/>
    <mergeCell ref="E6:G7"/>
    <mergeCell ref="H6:J6"/>
    <mergeCell ref="K6:M6"/>
    <mergeCell ref="N6:P6"/>
    <mergeCell ref="Q6:S6"/>
    <mergeCell ref="T6:V6"/>
    <mergeCell ref="H7:J7"/>
    <mergeCell ref="K7:M7"/>
    <mergeCell ref="N7:P7"/>
    <mergeCell ref="Q7:S7"/>
    <mergeCell ref="T7:V7"/>
    <mergeCell ref="X7:AD7"/>
  </mergeCells>
  <phoneticPr fontId="10"/>
  <conditionalFormatting sqref="F24:AG24 F44:AG44 F64:AG64 AG7 AG9 AG11 AG15 AG13 F85 K85 P85 U85 Z85">
    <cfRule type="containsText" dxfId="555" priority="283" operator="containsText" text="日">
      <formula>NOT(ISERROR(SEARCH("日",F7)))</formula>
    </cfRule>
    <cfRule type="containsText" dxfId="554" priority="284" operator="containsText" text="土">
      <formula>NOT(ISERROR(SEARCH("土",F7)))</formula>
    </cfRule>
  </conditionalFormatting>
  <conditionalFormatting sqref="F26:AG31">
    <cfRule type="containsText" dxfId="553" priority="278" operator="containsText" text="退">
      <formula>NOT(ISERROR(SEARCH("退",F26)))</formula>
    </cfRule>
    <cfRule type="containsText" dxfId="552" priority="279" operator="containsText" text="入">
      <formula>NOT(ISERROR(SEARCH("入",F26)))</formula>
    </cfRule>
    <cfRule type="containsText" dxfId="551" priority="280" operator="containsText" text="入,退">
      <formula>NOT(ISERROR(SEARCH("入,退",F26)))</formula>
    </cfRule>
    <cfRule type="containsText" dxfId="550" priority="281" operator="containsText" text="入,退">
      <formula>NOT(ISERROR(SEARCH("入,退",F26)))</formula>
    </cfRule>
    <cfRule type="cellIs" dxfId="549" priority="282" operator="equal">
      <formula>"休"</formula>
    </cfRule>
  </conditionalFormatting>
  <conditionalFormatting sqref="F26:AG31">
    <cfRule type="containsText" dxfId="548" priority="277" operator="containsText" text="外">
      <formula>NOT(ISERROR(SEARCH("外",F26)))</formula>
    </cfRule>
  </conditionalFormatting>
  <conditionalFormatting sqref="F62:AG62">
    <cfRule type="containsText" dxfId="547" priority="272" operator="containsText" text="退">
      <formula>NOT(ISERROR(SEARCH("退",F62)))</formula>
    </cfRule>
    <cfRule type="containsText" dxfId="546" priority="273" operator="containsText" text="入">
      <formula>NOT(ISERROR(SEARCH("入",F62)))</formula>
    </cfRule>
    <cfRule type="containsText" dxfId="545" priority="274" operator="containsText" text="入,退">
      <formula>NOT(ISERROR(SEARCH("入,退",F62)))</formula>
    </cfRule>
    <cfRule type="containsText" dxfId="544" priority="275" operator="containsText" text="入,退">
      <formula>NOT(ISERROR(SEARCH("入,退",F62)))</formula>
    </cfRule>
    <cfRule type="cellIs" dxfId="543" priority="276" operator="equal">
      <formula>"休"</formula>
    </cfRule>
  </conditionalFormatting>
  <conditionalFormatting sqref="F62:AG62">
    <cfRule type="containsText" dxfId="542" priority="271" operator="containsText" text="外">
      <formula>NOT(ISERROR(SEARCH("外",F62)))</formula>
    </cfRule>
  </conditionalFormatting>
  <conditionalFormatting sqref="D31">
    <cfRule type="cellIs" dxfId="541" priority="270" operator="equal">
      <formula>0</formula>
    </cfRule>
  </conditionalFormatting>
  <conditionalFormatting sqref="D26:D81">
    <cfRule type="cellIs" dxfId="540" priority="269" operator="equal">
      <formula>0</formula>
    </cfRule>
  </conditionalFormatting>
  <conditionalFormatting sqref="T8:V21">
    <cfRule type="cellIs" dxfId="539" priority="266" operator="between">
      <formula>0.214</formula>
      <formula>0.249</formula>
    </cfRule>
    <cfRule type="cellIs" dxfId="538" priority="267" operator="between">
      <formula>0.25</formula>
      <formula>0.284</formula>
    </cfRule>
    <cfRule type="cellIs" dxfId="537" priority="268" operator="greaterThanOrEqual">
      <formula>0.285</formula>
    </cfRule>
  </conditionalFormatting>
  <conditionalFormatting sqref="AD20:AD21">
    <cfRule type="containsText" dxfId="536" priority="265" operator="containsText" text="対象外">
      <formula>NOT(ISERROR(SEARCH("対象外",AD20)))</formula>
    </cfRule>
  </conditionalFormatting>
  <conditionalFormatting sqref="W20 AB20:AC21">
    <cfRule type="containsText" dxfId="535" priority="264" operator="containsText" text="対象外">
      <formula>NOT(ISERROR(SEARCH("対象外",W20)))</formula>
    </cfRule>
  </conditionalFormatting>
  <conditionalFormatting sqref="W20 AA20:AA21">
    <cfRule type="containsText" dxfId="534" priority="263" operator="containsText" text="補正無し">
      <formula>NOT(ISERROR(SEARCH("補正無し",W20)))</formula>
    </cfRule>
  </conditionalFormatting>
  <conditionalFormatting sqref="F85">
    <cfRule type="containsText" dxfId="533" priority="254" operator="containsText" text="その他">
      <formula>NOT(ISERROR(SEARCH("その他",F85)))</formula>
    </cfRule>
    <cfRule type="containsText" dxfId="532" priority="255" operator="containsText" text="冬休">
      <formula>NOT(ISERROR(SEARCH("冬休",F85)))</formula>
    </cfRule>
    <cfRule type="containsText" dxfId="531" priority="256" operator="containsText" text="夏休">
      <formula>NOT(ISERROR(SEARCH("夏休",F85)))</formula>
    </cfRule>
    <cfRule type="containsText" dxfId="530" priority="257" operator="containsText" text="製作">
      <formula>NOT(ISERROR(SEARCH("製作",F85)))</formula>
    </cfRule>
    <cfRule type="cellIs" dxfId="529" priority="258" operator="equal">
      <formula>"中止,製作"</formula>
    </cfRule>
    <cfRule type="containsText" dxfId="528" priority="261" operator="containsText" text="中止,製作,夏休,冬休,その他">
      <formula>NOT(ISERROR(SEARCH("中止,製作,夏休,冬休,その他",F85)))</formula>
    </cfRule>
    <cfRule type="containsText" dxfId="527" priority="262" operator="containsText" text="中止">
      <formula>NOT(ISERROR(SEARCH("中止",F85)))</formula>
    </cfRule>
  </conditionalFormatting>
  <conditionalFormatting sqref="K85">
    <cfRule type="containsText" dxfId="526" priority="259" operator="containsText" text="中止,製作,夏休,冬休,その他">
      <formula>NOT(ISERROR(SEARCH("中止,製作,夏休,冬休,その他",K85)))</formula>
    </cfRule>
    <cfRule type="containsText" dxfId="525" priority="260" operator="containsText" text="中止">
      <formula>NOT(ISERROR(SEARCH("中止",K85)))</formula>
    </cfRule>
  </conditionalFormatting>
  <conditionalFormatting sqref="K85">
    <cfRule type="containsText" dxfId="524" priority="247" operator="containsText" text="その他">
      <formula>NOT(ISERROR(SEARCH("その他",K85)))</formula>
    </cfRule>
    <cfRule type="containsText" dxfId="523" priority="248" operator="containsText" text="冬休">
      <formula>NOT(ISERROR(SEARCH("冬休",K85)))</formula>
    </cfRule>
    <cfRule type="containsText" dxfId="522" priority="249" operator="containsText" text="夏休">
      <formula>NOT(ISERROR(SEARCH("夏休",K85)))</formula>
    </cfRule>
    <cfRule type="containsText" dxfId="521" priority="250" operator="containsText" text="製作">
      <formula>NOT(ISERROR(SEARCH("製作",K85)))</formula>
    </cfRule>
    <cfRule type="cellIs" dxfId="520" priority="251" operator="equal">
      <formula>"中止,製作"</formula>
    </cfRule>
    <cfRule type="containsText" dxfId="519" priority="252" operator="containsText" text="中止,製作,夏休,冬休,その他">
      <formula>NOT(ISERROR(SEARCH("中止,製作,夏休,冬休,その他",K85)))</formula>
    </cfRule>
    <cfRule type="containsText" dxfId="518" priority="253" operator="containsText" text="中止">
      <formula>NOT(ISERROR(SEARCH("中止",K85)))</formula>
    </cfRule>
  </conditionalFormatting>
  <conditionalFormatting sqref="P85">
    <cfRule type="containsText" dxfId="517" priority="240" operator="containsText" text="その他">
      <formula>NOT(ISERROR(SEARCH("その他",P85)))</formula>
    </cfRule>
    <cfRule type="containsText" dxfId="516" priority="241" operator="containsText" text="冬休">
      <formula>NOT(ISERROR(SEARCH("冬休",P85)))</formula>
    </cfRule>
    <cfRule type="containsText" dxfId="515" priority="242" operator="containsText" text="夏休">
      <formula>NOT(ISERROR(SEARCH("夏休",P85)))</formula>
    </cfRule>
    <cfRule type="containsText" dxfId="514" priority="243" operator="containsText" text="製作">
      <formula>NOT(ISERROR(SEARCH("製作",P85)))</formula>
    </cfRule>
    <cfRule type="cellIs" dxfId="513" priority="244" operator="equal">
      <formula>"中止,製作"</formula>
    </cfRule>
    <cfRule type="containsText" dxfId="512" priority="245" operator="containsText" text="中止,製作,夏休,冬休,その他">
      <formula>NOT(ISERROR(SEARCH("中止,製作,夏休,冬休,その他",P85)))</formula>
    </cfRule>
    <cfRule type="containsText" dxfId="511" priority="246" operator="containsText" text="中止">
      <formula>NOT(ISERROR(SEARCH("中止",P85)))</formula>
    </cfRule>
  </conditionalFormatting>
  <conditionalFormatting sqref="U85">
    <cfRule type="containsText" dxfId="510" priority="233" operator="containsText" text="その他">
      <formula>NOT(ISERROR(SEARCH("その他",U85)))</formula>
    </cfRule>
    <cfRule type="containsText" dxfId="509" priority="234" operator="containsText" text="冬休">
      <formula>NOT(ISERROR(SEARCH("冬休",U85)))</formula>
    </cfRule>
    <cfRule type="containsText" dxfId="508" priority="235" operator="containsText" text="夏休">
      <formula>NOT(ISERROR(SEARCH("夏休",U85)))</formula>
    </cfRule>
    <cfRule type="containsText" dxfId="507" priority="236" operator="containsText" text="製作">
      <formula>NOT(ISERROR(SEARCH("製作",U85)))</formula>
    </cfRule>
    <cfRule type="cellIs" dxfId="506" priority="237" operator="equal">
      <formula>"中止,製作"</formula>
    </cfRule>
    <cfRule type="containsText" dxfId="505" priority="238" operator="containsText" text="中止,製作,夏休,冬休,その他">
      <formula>NOT(ISERROR(SEARCH("中止,製作,夏休,冬休,その他",U85)))</formula>
    </cfRule>
    <cfRule type="containsText" dxfId="504" priority="239" operator="containsText" text="中止">
      <formula>NOT(ISERROR(SEARCH("中止",U85)))</formula>
    </cfRule>
  </conditionalFormatting>
  <conditionalFormatting sqref="Z85">
    <cfRule type="containsText" dxfId="503" priority="226" operator="containsText" text="その他">
      <formula>NOT(ISERROR(SEARCH("その他",Z85)))</formula>
    </cfRule>
    <cfRule type="containsText" dxfId="502" priority="227" operator="containsText" text="冬休">
      <formula>NOT(ISERROR(SEARCH("冬休",Z85)))</formula>
    </cfRule>
    <cfRule type="containsText" dxfId="501" priority="228" operator="containsText" text="夏休">
      <formula>NOT(ISERROR(SEARCH("夏休",Z85)))</formula>
    </cfRule>
    <cfRule type="containsText" dxfId="500" priority="229" operator="containsText" text="製作">
      <formula>NOT(ISERROR(SEARCH("製作",Z85)))</formula>
    </cfRule>
    <cfRule type="cellIs" dxfId="499" priority="230" operator="equal">
      <formula>"中止,製作"</formula>
    </cfRule>
    <cfRule type="containsText" dxfId="498" priority="231" operator="containsText" text="中止,製作,夏休,冬休,その他">
      <formula>NOT(ISERROR(SEARCH("中止,製作,夏休,冬休,その他",Z85)))</formula>
    </cfRule>
    <cfRule type="containsText" dxfId="497" priority="232" operator="containsText" text="中止">
      <formula>NOT(ISERROR(SEARCH("中止",Z85)))</formula>
    </cfRule>
  </conditionalFormatting>
  <conditionalFormatting sqref="F25:AG25">
    <cfRule type="containsText" dxfId="496" priority="224" operator="containsText" text="日">
      <formula>NOT(ISERROR(SEARCH("日",F25)))</formula>
    </cfRule>
    <cfRule type="containsText" dxfId="495" priority="225" operator="containsText" text="土">
      <formula>NOT(ISERROR(SEARCH("土",F25)))</formula>
    </cfRule>
  </conditionalFormatting>
  <conditionalFormatting sqref="F25:AG25">
    <cfRule type="containsText" dxfId="494" priority="217" operator="containsText" text="その他">
      <formula>NOT(ISERROR(SEARCH("その他",F25)))</formula>
    </cfRule>
    <cfRule type="containsText" dxfId="493" priority="218" operator="containsText" text="冬休">
      <formula>NOT(ISERROR(SEARCH("冬休",F25)))</formula>
    </cfRule>
    <cfRule type="containsText" dxfId="492" priority="219" operator="containsText" text="夏休">
      <formula>NOT(ISERROR(SEARCH("夏休",F25)))</formula>
    </cfRule>
    <cfRule type="containsText" dxfId="491" priority="220" operator="containsText" text="製作">
      <formula>NOT(ISERROR(SEARCH("製作",F25)))</formula>
    </cfRule>
    <cfRule type="cellIs" dxfId="490" priority="221" operator="equal">
      <formula>"中止,製作"</formula>
    </cfRule>
    <cfRule type="containsText" dxfId="489" priority="222" operator="containsText" text="中止,製作,夏休,冬休,その他">
      <formula>NOT(ISERROR(SEARCH("中止,製作,夏休,冬休,その他",F25)))</formula>
    </cfRule>
    <cfRule type="containsText" dxfId="488" priority="223" operator="containsText" text="中止">
      <formula>NOT(ISERROR(SEARCH("中止",F25)))</formula>
    </cfRule>
  </conditionalFormatting>
  <conditionalFormatting sqref="F32:AG32">
    <cfRule type="containsText" dxfId="487" priority="215" operator="containsText" text="日">
      <formula>NOT(ISERROR(SEARCH("日",F32)))</formula>
    </cfRule>
    <cfRule type="containsText" dxfId="486" priority="216" operator="containsText" text="土">
      <formula>NOT(ISERROR(SEARCH("土",F32)))</formula>
    </cfRule>
  </conditionalFormatting>
  <conditionalFormatting sqref="F32:AG32">
    <cfRule type="containsText" dxfId="485" priority="208" operator="containsText" text="その他">
      <formula>NOT(ISERROR(SEARCH("その他",F32)))</formula>
    </cfRule>
    <cfRule type="containsText" dxfId="484" priority="209" operator="containsText" text="冬休">
      <formula>NOT(ISERROR(SEARCH("冬休",F32)))</formula>
    </cfRule>
    <cfRule type="containsText" dxfId="483" priority="210" operator="containsText" text="夏休">
      <formula>NOT(ISERROR(SEARCH("夏休",F32)))</formula>
    </cfRule>
    <cfRule type="containsText" dxfId="482" priority="211" operator="containsText" text="製作">
      <formula>NOT(ISERROR(SEARCH("製作",F32)))</formula>
    </cfRule>
    <cfRule type="cellIs" dxfId="481" priority="212" operator="equal">
      <formula>"中止,製作"</formula>
    </cfRule>
    <cfRule type="containsText" dxfId="480" priority="213" operator="containsText" text="中止,製作,夏休,冬休,その他">
      <formula>NOT(ISERROR(SEARCH("中止,製作,夏休,冬休,その他",F32)))</formula>
    </cfRule>
    <cfRule type="containsText" dxfId="479" priority="214" operator="containsText" text="中止">
      <formula>NOT(ISERROR(SEARCH("中止",F32)))</formula>
    </cfRule>
  </conditionalFormatting>
  <conditionalFormatting sqref="F37:AG37">
    <cfRule type="containsText" dxfId="478" priority="206" operator="containsText" text="日">
      <formula>NOT(ISERROR(SEARCH("日",F37)))</formula>
    </cfRule>
    <cfRule type="containsText" dxfId="477" priority="207" operator="containsText" text="土">
      <formula>NOT(ISERROR(SEARCH("土",F37)))</formula>
    </cfRule>
  </conditionalFormatting>
  <conditionalFormatting sqref="F37:AG37">
    <cfRule type="containsText" dxfId="476" priority="199" operator="containsText" text="その他">
      <formula>NOT(ISERROR(SEARCH("その他",F37)))</formula>
    </cfRule>
    <cfRule type="containsText" dxfId="475" priority="200" operator="containsText" text="冬休">
      <formula>NOT(ISERROR(SEARCH("冬休",F37)))</formula>
    </cfRule>
    <cfRule type="containsText" dxfId="474" priority="201" operator="containsText" text="夏休">
      <formula>NOT(ISERROR(SEARCH("夏休",F37)))</formula>
    </cfRule>
    <cfRule type="containsText" dxfId="473" priority="202" operator="containsText" text="製作">
      <formula>NOT(ISERROR(SEARCH("製作",F37)))</formula>
    </cfRule>
    <cfRule type="cellIs" dxfId="472" priority="203" operator="equal">
      <formula>"中止,製作"</formula>
    </cfRule>
    <cfRule type="containsText" dxfId="471" priority="204" operator="containsText" text="中止,製作,夏休,冬休,その他">
      <formula>NOT(ISERROR(SEARCH("中止,製作,夏休,冬休,その他",F37)))</formula>
    </cfRule>
    <cfRule type="containsText" dxfId="470" priority="205" operator="containsText" text="中止">
      <formula>NOT(ISERROR(SEARCH("中止",F37)))</formula>
    </cfRule>
  </conditionalFormatting>
  <conditionalFormatting sqref="F45:T45 Y45:AG45">
    <cfRule type="containsText" dxfId="469" priority="197" operator="containsText" text="日">
      <formula>NOT(ISERROR(SEARCH("日",F45)))</formula>
    </cfRule>
    <cfRule type="containsText" dxfId="468" priority="198" operator="containsText" text="土">
      <formula>NOT(ISERROR(SEARCH("土",F45)))</formula>
    </cfRule>
  </conditionalFormatting>
  <conditionalFormatting sqref="F45:T45 Y45:AG45">
    <cfRule type="containsText" dxfId="467" priority="190" operator="containsText" text="その他">
      <formula>NOT(ISERROR(SEARCH("その他",F45)))</formula>
    </cfRule>
    <cfRule type="containsText" dxfId="466" priority="191" operator="containsText" text="冬休">
      <formula>NOT(ISERROR(SEARCH("冬休",F45)))</formula>
    </cfRule>
    <cfRule type="containsText" dxfId="465" priority="192" operator="containsText" text="夏休">
      <formula>NOT(ISERROR(SEARCH("夏休",F45)))</formula>
    </cfRule>
    <cfRule type="containsText" dxfId="464" priority="193" operator="containsText" text="製作">
      <formula>NOT(ISERROR(SEARCH("製作",F45)))</formula>
    </cfRule>
    <cfRule type="cellIs" dxfId="463" priority="194" operator="equal">
      <formula>"中止,製作"</formula>
    </cfRule>
    <cfRule type="containsText" dxfId="462" priority="195" operator="containsText" text="中止,製作,夏休,冬休,その他">
      <formula>NOT(ISERROR(SEARCH("中止,製作,夏休,冬休,その他",F45)))</formula>
    </cfRule>
    <cfRule type="containsText" dxfId="461" priority="196" operator="containsText" text="中止">
      <formula>NOT(ISERROR(SEARCH("中止",F45)))</formula>
    </cfRule>
  </conditionalFormatting>
  <conditionalFormatting sqref="F52:T52 Y52:AG52">
    <cfRule type="containsText" dxfId="460" priority="188" operator="containsText" text="日">
      <formula>NOT(ISERROR(SEARCH("日",F52)))</formula>
    </cfRule>
    <cfRule type="containsText" dxfId="459" priority="189" operator="containsText" text="土">
      <formula>NOT(ISERROR(SEARCH("土",F52)))</formula>
    </cfRule>
  </conditionalFormatting>
  <conditionalFormatting sqref="F52:T52 Y52:AG52">
    <cfRule type="containsText" dxfId="458" priority="181" operator="containsText" text="その他">
      <formula>NOT(ISERROR(SEARCH("その他",F52)))</formula>
    </cfRule>
    <cfRule type="containsText" dxfId="457" priority="182" operator="containsText" text="冬休">
      <formula>NOT(ISERROR(SEARCH("冬休",F52)))</formula>
    </cfRule>
    <cfRule type="containsText" dxfId="456" priority="183" operator="containsText" text="夏休">
      <formula>NOT(ISERROR(SEARCH("夏休",F52)))</formula>
    </cfRule>
    <cfRule type="containsText" dxfId="455" priority="184" operator="containsText" text="製作">
      <formula>NOT(ISERROR(SEARCH("製作",F52)))</formula>
    </cfRule>
    <cfRule type="cellIs" dxfId="454" priority="185" operator="equal">
      <formula>"中止,製作"</formula>
    </cfRule>
    <cfRule type="containsText" dxfId="453" priority="186" operator="containsText" text="中止,製作,夏休,冬休,その他">
      <formula>NOT(ISERROR(SEARCH("中止,製作,夏休,冬休,その他",F52)))</formula>
    </cfRule>
    <cfRule type="containsText" dxfId="452" priority="187" operator="containsText" text="中止">
      <formula>NOT(ISERROR(SEARCH("中止",F52)))</formula>
    </cfRule>
  </conditionalFormatting>
  <conditionalFormatting sqref="F57:T57 Y57:AG57">
    <cfRule type="containsText" dxfId="451" priority="179" operator="containsText" text="日">
      <formula>NOT(ISERROR(SEARCH("日",F57)))</formula>
    </cfRule>
    <cfRule type="containsText" dxfId="450" priority="180" operator="containsText" text="土">
      <formula>NOT(ISERROR(SEARCH("土",F57)))</formula>
    </cfRule>
  </conditionalFormatting>
  <conditionalFormatting sqref="F57:T57 Y57:AG57">
    <cfRule type="containsText" dxfId="449" priority="172" operator="containsText" text="その他">
      <formula>NOT(ISERROR(SEARCH("その他",F57)))</formula>
    </cfRule>
    <cfRule type="containsText" dxfId="448" priority="173" operator="containsText" text="冬休">
      <formula>NOT(ISERROR(SEARCH("冬休",F57)))</formula>
    </cfRule>
    <cfRule type="containsText" dxfId="447" priority="174" operator="containsText" text="夏休">
      <formula>NOT(ISERROR(SEARCH("夏休",F57)))</formula>
    </cfRule>
    <cfRule type="containsText" dxfId="446" priority="175" operator="containsText" text="製作">
      <formula>NOT(ISERROR(SEARCH("製作",F57)))</formula>
    </cfRule>
    <cfRule type="cellIs" dxfId="445" priority="176" operator="equal">
      <formula>"中止,製作"</formula>
    </cfRule>
    <cfRule type="containsText" dxfId="444" priority="177" operator="containsText" text="中止,製作,夏休,冬休,その他">
      <formula>NOT(ISERROR(SEARCH("中止,製作,夏休,冬休,その他",F57)))</formula>
    </cfRule>
    <cfRule type="containsText" dxfId="443" priority="178" operator="containsText" text="中止">
      <formula>NOT(ISERROR(SEARCH("中止",F57)))</formula>
    </cfRule>
  </conditionalFormatting>
  <conditionalFormatting sqref="F65:AG65">
    <cfRule type="containsText" dxfId="442" priority="170" operator="containsText" text="日">
      <formula>NOT(ISERROR(SEARCH("日",F65)))</formula>
    </cfRule>
    <cfRule type="containsText" dxfId="441" priority="171" operator="containsText" text="土">
      <formula>NOT(ISERROR(SEARCH("土",F65)))</formula>
    </cfRule>
  </conditionalFormatting>
  <conditionalFormatting sqref="F65:AG65">
    <cfRule type="containsText" dxfId="440" priority="163" operator="containsText" text="その他">
      <formula>NOT(ISERROR(SEARCH("その他",F65)))</formula>
    </cfRule>
    <cfRule type="containsText" dxfId="439" priority="164" operator="containsText" text="冬休">
      <formula>NOT(ISERROR(SEARCH("冬休",F65)))</formula>
    </cfRule>
    <cfRule type="containsText" dxfId="438" priority="165" operator="containsText" text="夏休">
      <formula>NOT(ISERROR(SEARCH("夏休",F65)))</formula>
    </cfRule>
    <cfRule type="containsText" dxfId="437" priority="166" operator="containsText" text="製作">
      <formula>NOT(ISERROR(SEARCH("製作",F65)))</formula>
    </cfRule>
    <cfRule type="cellIs" dxfId="436" priority="167" operator="equal">
      <formula>"中止,製作"</formula>
    </cfRule>
    <cfRule type="containsText" dxfId="435" priority="168" operator="containsText" text="中止,製作,夏休,冬休,その他">
      <formula>NOT(ISERROR(SEARCH("中止,製作,夏休,冬休,その他",F65)))</formula>
    </cfRule>
    <cfRule type="containsText" dxfId="434" priority="169" operator="containsText" text="中止">
      <formula>NOT(ISERROR(SEARCH("中止",F65)))</formula>
    </cfRule>
  </conditionalFormatting>
  <conditionalFormatting sqref="F72:AG72">
    <cfRule type="containsText" dxfId="433" priority="161" operator="containsText" text="日">
      <formula>NOT(ISERROR(SEARCH("日",F72)))</formula>
    </cfRule>
    <cfRule type="containsText" dxfId="432" priority="162" operator="containsText" text="土">
      <formula>NOT(ISERROR(SEARCH("土",F72)))</formula>
    </cfRule>
  </conditionalFormatting>
  <conditionalFormatting sqref="F72:AG72">
    <cfRule type="containsText" dxfId="431" priority="154" operator="containsText" text="その他">
      <formula>NOT(ISERROR(SEARCH("その他",F72)))</formula>
    </cfRule>
    <cfRule type="containsText" dxfId="430" priority="155" operator="containsText" text="冬休">
      <formula>NOT(ISERROR(SEARCH("冬休",F72)))</formula>
    </cfRule>
    <cfRule type="containsText" dxfId="429" priority="156" operator="containsText" text="夏休">
      <formula>NOT(ISERROR(SEARCH("夏休",F72)))</formula>
    </cfRule>
    <cfRule type="containsText" dxfId="428" priority="157" operator="containsText" text="製作">
      <formula>NOT(ISERROR(SEARCH("製作",F72)))</formula>
    </cfRule>
    <cfRule type="cellIs" dxfId="427" priority="158" operator="equal">
      <formula>"中止,製作"</formula>
    </cfRule>
    <cfRule type="containsText" dxfId="426" priority="159" operator="containsText" text="中止,製作,夏休,冬休,その他">
      <formula>NOT(ISERROR(SEARCH("中止,製作,夏休,冬休,その他",F72)))</formula>
    </cfRule>
    <cfRule type="containsText" dxfId="425" priority="160" operator="containsText" text="中止">
      <formula>NOT(ISERROR(SEARCH("中止",F72)))</formula>
    </cfRule>
  </conditionalFormatting>
  <conditionalFormatting sqref="F77:AG77">
    <cfRule type="containsText" dxfId="424" priority="152" operator="containsText" text="日">
      <formula>NOT(ISERROR(SEARCH("日",F77)))</formula>
    </cfRule>
    <cfRule type="containsText" dxfId="423" priority="153" operator="containsText" text="土">
      <formula>NOT(ISERROR(SEARCH("土",F77)))</formula>
    </cfRule>
  </conditionalFormatting>
  <conditionalFormatting sqref="F77:AG77">
    <cfRule type="containsText" dxfId="422" priority="145" operator="containsText" text="その他">
      <formula>NOT(ISERROR(SEARCH("その他",F77)))</formula>
    </cfRule>
    <cfRule type="containsText" dxfId="421" priority="146" operator="containsText" text="冬休">
      <formula>NOT(ISERROR(SEARCH("冬休",F77)))</formula>
    </cfRule>
    <cfRule type="containsText" dxfId="420" priority="147" operator="containsText" text="夏休">
      <formula>NOT(ISERROR(SEARCH("夏休",F77)))</formula>
    </cfRule>
    <cfRule type="containsText" dxfId="419" priority="148" operator="containsText" text="製作">
      <formula>NOT(ISERROR(SEARCH("製作",F77)))</formula>
    </cfRule>
    <cfRule type="cellIs" dxfId="418" priority="149" operator="equal">
      <formula>"中止,製作"</formula>
    </cfRule>
    <cfRule type="containsText" dxfId="417" priority="150" operator="containsText" text="中止,製作,夏休,冬休,その他">
      <formula>NOT(ISERROR(SEARCH("中止,製作,夏休,冬休,その他",F77)))</formula>
    </cfRule>
    <cfRule type="containsText" dxfId="416" priority="151" operator="containsText" text="中止">
      <formula>NOT(ISERROR(SEARCH("中止",F77)))</formula>
    </cfRule>
  </conditionalFormatting>
  <conditionalFormatting sqref="U45:X45">
    <cfRule type="containsText" dxfId="415" priority="143" operator="containsText" text="日">
      <formula>NOT(ISERROR(SEARCH("日",U45)))</formula>
    </cfRule>
    <cfRule type="containsText" dxfId="414" priority="144" operator="containsText" text="土">
      <formula>NOT(ISERROR(SEARCH("土",U45)))</formula>
    </cfRule>
  </conditionalFormatting>
  <conditionalFormatting sqref="U45:X45">
    <cfRule type="containsText" dxfId="413" priority="136" operator="containsText" text="その他">
      <formula>NOT(ISERROR(SEARCH("その他",U45)))</formula>
    </cfRule>
    <cfRule type="containsText" dxfId="412" priority="137" operator="containsText" text="冬休">
      <formula>NOT(ISERROR(SEARCH("冬休",U45)))</formula>
    </cfRule>
    <cfRule type="containsText" dxfId="411" priority="138" operator="containsText" text="夏休">
      <formula>NOT(ISERROR(SEARCH("夏休",U45)))</formula>
    </cfRule>
    <cfRule type="containsText" dxfId="410" priority="139" operator="containsText" text="製作">
      <formula>NOT(ISERROR(SEARCH("製作",U45)))</formula>
    </cfRule>
    <cfRule type="cellIs" dxfId="409" priority="140" operator="equal">
      <formula>"中止,製作"</formula>
    </cfRule>
    <cfRule type="containsText" dxfId="408" priority="141" operator="containsText" text="中止,製作,夏休,冬休,その他">
      <formula>NOT(ISERROR(SEARCH("中止,製作,夏休,冬休,その他",U45)))</formula>
    </cfRule>
    <cfRule type="containsText" dxfId="407" priority="142" operator="containsText" text="中止">
      <formula>NOT(ISERROR(SEARCH("中止",U45)))</formula>
    </cfRule>
  </conditionalFormatting>
  <conditionalFormatting sqref="U52:X52">
    <cfRule type="containsText" dxfId="406" priority="134" operator="containsText" text="日">
      <formula>NOT(ISERROR(SEARCH("日",U52)))</formula>
    </cfRule>
    <cfRule type="containsText" dxfId="405" priority="135" operator="containsText" text="土">
      <formula>NOT(ISERROR(SEARCH("土",U52)))</formula>
    </cfRule>
  </conditionalFormatting>
  <conditionalFormatting sqref="U52:X52">
    <cfRule type="containsText" dxfId="404" priority="127" operator="containsText" text="その他">
      <formula>NOT(ISERROR(SEARCH("その他",U52)))</formula>
    </cfRule>
    <cfRule type="containsText" dxfId="403" priority="128" operator="containsText" text="冬休">
      <formula>NOT(ISERROR(SEARCH("冬休",U52)))</formula>
    </cfRule>
    <cfRule type="containsText" dxfId="402" priority="129" operator="containsText" text="夏休">
      <formula>NOT(ISERROR(SEARCH("夏休",U52)))</formula>
    </cfRule>
    <cfRule type="containsText" dxfId="401" priority="130" operator="containsText" text="製作">
      <formula>NOT(ISERROR(SEARCH("製作",U52)))</formula>
    </cfRule>
    <cfRule type="cellIs" dxfId="400" priority="131" operator="equal">
      <formula>"中止,製作"</formula>
    </cfRule>
    <cfRule type="containsText" dxfId="399" priority="132" operator="containsText" text="中止,製作,夏休,冬休,その他">
      <formula>NOT(ISERROR(SEARCH("中止,製作,夏休,冬休,その他",U52)))</formula>
    </cfRule>
    <cfRule type="containsText" dxfId="398" priority="133" operator="containsText" text="中止">
      <formula>NOT(ISERROR(SEARCH("中止",U52)))</formula>
    </cfRule>
  </conditionalFormatting>
  <conditionalFormatting sqref="U57:X57">
    <cfRule type="containsText" dxfId="397" priority="125" operator="containsText" text="日">
      <formula>NOT(ISERROR(SEARCH("日",U57)))</formula>
    </cfRule>
    <cfRule type="containsText" dxfId="396" priority="126" operator="containsText" text="土">
      <formula>NOT(ISERROR(SEARCH("土",U57)))</formula>
    </cfRule>
  </conditionalFormatting>
  <conditionalFormatting sqref="U57:X57">
    <cfRule type="containsText" dxfId="395" priority="118" operator="containsText" text="その他">
      <formula>NOT(ISERROR(SEARCH("その他",U57)))</formula>
    </cfRule>
    <cfRule type="containsText" dxfId="394" priority="119" operator="containsText" text="冬休">
      <formula>NOT(ISERROR(SEARCH("冬休",U57)))</formula>
    </cfRule>
    <cfRule type="containsText" dxfId="393" priority="120" operator="containsText" text="夏休">
      <formula>NOT(ISERROR(SEARCH("夏休",U57)))</formula>
    </cfRule>
    <cfRule type="containsText" dxfId="392" priority="121" operator="containsText" text="製作">
      <formula>NOT(ISERROR(SEARCH("製作",U57)))</formula>
    </cfRule>
    <cfRule type="cellIs" dxfId="391" priority="122" operator="equal">
      <formula>"中止,製作"</formula>
    </cfRule>
    <cfRule type="containsText" dxfId="390" priority="123" operator="containsText" text="中止,製作,夏休,冬休,その他">
      <formula>NOT(ISERROR(SEARCH("中止,製作,夏休,冬休,その他",U57)))</formula>
    </cfRule>
    <cfRule type="containsText" dxfId="389" priority="124" operator="containsText" text="中止">
      <formula>NOT(ISERROR(SEARCH("中止",U57)))</formula>
    </cfRule>
  </conditionalFormatting>
  <conditionalFormatting sqref="F26:F31">
    <cfRule type="containsText" dxfId="388" priority="117" operator="containsText" text="－">
      <formula>NOT(ISERROR(SEARCH("－",F26)))</formula>
    </cfRule>
  </conditionalFormatting>
  <conditionalFormatting sqref="G26:G31 H28:U30 V30:AG30">
    <cfRule type="containsText" dxfId="387" priority="116" operator="containsText" text="－">
      <formula>NOT(ISERROR(SEARCH("－",G26)))</formula>
    </cfRule>
  </conditionalFormatting>
  <conditionalFormatting sqref="G26:AG31">
    <cfRule type="containsText" dxfId="386" priority="115" operator="containsText" text="－">
      <formula>NOT(ISERROR(SEARCH("－",G26)))</formula>
    </cfRule>
  </conditionalFormatting>
  <conditionalFormatting sqref="F33:AG36">
    <cfRule type="containsText" dxfId="385" priority="110" operator="containsText" text="退">
      <formula>NOT(ISERROR(SEARCH("退",F33)))</formula>
    </cfRule>
    <cfRule type="containsText" dxfId="384" priority="111" operator="containsText" text="入">
      <formula>NOT(ISERROR(SEARCH("入",F33)))</formula>
    </cfRule>
    <cfRule type="containsText" dxfId="383" priority="112" operator="containsText" text="入,退">
      <formula>NOT(ISERROR(SEARCH("入,退",F33)))</formula>
    </cfRule>
    <cfRule type="containsText" dxfId="382" priority="113" operator="containsText" text="入,退">
      <formula>NOT(ISERROR(SEARCH("入,退",F33)))</formula>
    </cfRule>
    <cfRule type="cellIs" dxfId="381" priority="114" operator="equal">
      <formula>"休"</formula>
    </cfRule>
  </conditionalFormatting>
  <conditionalFormatting sqref="F33:AG36">
    <cfRule type="containsText" dxfId="380" priority="109" operator="containsText" text="外">
      <formula>NOT(ISERROR(SEARCH("外",F33)))</formula>
    </cfRule>
  </conditionalFormatting>
  <conditionalFormatting sqref="F33:AG36">
    <cfRule type="containsText" dxfId="379" priority="108" operator="containsText" text="－">
      <formula>NOT(ISERROR(SEARCH("－",F33)))</formula>
    </cfRule>
  </conditionalFormatting>
  <conditionalFormatting sqref="F38:AG41">
    <cfRule type="containsText" dxfId="378" priority="103" operator="containsText" text="退">
      <formula>NOT(ISERROR(SEARCH("退",F38)))</formula>
    </cfRule>
    <cfRule type="containsText" dxfId="377" priority="104" operator="containsText" text="入">
      <formula>NOT(ISERROR(SEARCH("入",F38)))</formula>
    </cfRule>
    <cfRule type="containsText" dxfId="376" priority="105" operator="containsText" text="入,退">
      <formula>NOT(ISERROR(SEARCH("入,退",F38)))</formula>
    </cfRule>
    <cfRule type="containsText" dxfId="375" priority="106" operator="containsText" text="入,退">
      <formula>NOT(ISERROR(SEARCH("入,退",F38)))</formula>
    </cfRule>
    <cfRule type="cellIs" dxfId="374" priority="107" operator="equal">
      <formula>"休"</formula>
    </cfRule>
  </conditionalFormatting>
  <conditionalFormatting sqref="F38:AG41">
    <cfRule type="containsText" dxfId="373" priority="102" operator="containsText" text="外">
      <formula>NOT(ISERROR(SEARCH("外",F38)))</formula>
    </cfRule>
  </conditionalFormatting>
  <conditionalFormatting sqref="F38:AG41">
    <cfRule type="containsText" dxfId="372" priority="101" operator="containsText" text="－">
      <formula>NOT(ISERROR(SEARCH("－",F38)))</formula>
    </cfRule>
  </conditionalFormatting>
  <conditionalFormatting sqref="F46:AG51">
    <cfRule type="containsText" dxfId="371" priority="96" operator="containsText" text="退">
      <formula>NOT(ISERROR(SEARCH("退",F46)))</formula>
    </cfRule>
    <cfRule type="containsText" dxfId="370" priority="97" operator="containsText" text="入">
      <formula>NOT(ISERROR(SEARCH("入",F46)))</formula>
    </cfRule>
    <cfRule type="containsText" dxfId="369" priority="98" operator="containsText" text="入,退">
      <formula>NOT(ISERROR(SEARCH("入,退",F46)))</formula>
    </cfRule>
    <cfRule type="containsText" dxfId="368" priority="99" operator="containsText" text="入,退">
      <formula>NOT(ISERROR(SEARCH("入,退",F46)))</formula>
    </cfRule>
    <cfRule type="cellIs" dxfId="367" priority="100" operator="equal">
      <formula>"休"</formula>
    </cfRule>
  </conditionalFormatting>
  <conditionalFormatting sqref="F46:AG51">
    <cfRule type="containsText" dxfId="366" priority="95" operator="containsText" text="外">
      <formula>NOT(ISERROR(SEARCH("外",F46)))</formula>
    </cfRule>
  </conditionalFormatting>
  <conditionalFormatting sqref="F46:AG51">
    <cfRule type="containsText" dxfId="365" priority="94" operator="containsText" text="－">
      <formula>NOT(ISERROR(SEARCH("－",F46)))</formula>
    </cfRule>
  </conditionalFormatting>
  <conditionalFormatting sqref="F53:AG56">
    <cfRule type="containsText" dxfId="364" priority="89" operator="containsText" text="退">
      <formula>NOT(ISERROR(SEARCH("退",F53)))</formula>
    </cfRule>
    <cfRule type="containsText" dxfId="363" priority="90" operator="containsText" text="入">
      <formula>NOT(ISERROR(SEARCH("入",F53)))</formula>
    </cfRule>
    <cfRule type="containsText" dxfId="362" priority="91" operator="containsText" text="入,退">
      <formula>NOT(ISERROR(SEARCH("入,退",F53)))</formula>
    </cfRule>
    <cfRule type="containsText" dxfId="361" priority="92" operator="containsText" text="入,退">
      <formula>NOT(ISERROR(SEARCH("入,退",F53)))</formula>
    </cfRule>
    <cfRule type="cellIs" dxfId="360" priority="93" operator="equal">
      <formula>"休"</formula>
    </cfRule>
  </conditionalFormatting>
  <conditionalFormatting sqref="F53:AG56">
    <cfRule type="containsText" dxfId="359" priority="88" operator="containsText" text="外">
      <formula>NOT(ISERROR(SEARCH("外",F53)))</formula>
    </cfRule>
  </conditionalFormatting>
  <conditionalFormatting sqref="F53:AG56">
    <cfRule type="containsText" dxfId="358" priority="87" operator="containsText" text="－">
      <formula>NOT(ISERROR(SEARCH("－",F53)))</formula>
    </cfRule>
  </conditionalFormatting>
  <conditionalFormatting sqref="F59:AG61 F58 H58 J58:M58 P58:S58 U58:Y58 AB58:AG58">
    <cfRule type="containsText" dxfId="357" priority="82" operator="containsText" text="退">
      <formula>NOT(ISERROR(SEARCH("退",F58)))</formula>
    </cfRule>
    <cfRule type="containsText" dxfId="356" priority="83" operator="containsText" text="入">
      <formula>NOT(ISERROR(SEARCH("入",F58)))</formula>
    </cfRule>
    <cfRule type="containsText" dxfId="355" priority="84" operator="containsText" text="入,退">
      <formula>NOT(ISERROR(SEARCH("入,退",F58)))</formula>
    </cfRule>
    <cfRule type="containsText" dxfId="354" priority="85" operator="containsText" text="入,退">
      <formula>NOT(ISERROR(SEARCH("入,退",F58)))</formula>
    </cfRule>
    <cfRule type="cellIs" dxfId="353" priority="86" operator="equal">
      <formula>"休"</formula>
    </cfRule>
  </conditionalFormatting>
  <conditionalFormatting sqref="F59:AG61 F58 H58 J58:M58 P58:S58 U58:Y58 AB58:AG58">
    <cfRule type="containsText" dxfId="352" priority="81" operator="containsText" text="外">
      <formula>NOT(ISERROR(SEARCH("外",F58)))</formula>
    </cfRule>
  </conditionalFormatting>
  <conditionalFormatting sqref="F59:AG61 F58 H58 J58:M58 P58:S58 U58:Y58 AB58:AG58">
    <cfRule type="containsText" dxfId="351" priority="80" operator="containsText" text="－">
      <formula>NOT(ISERROR(SEARCH("－",F58)))</formula>
    </cfRule>
  </conditionalFormatting>
  <conditionalFormatting sqref="F66:AG71">
    <cfRule type="containsText" dxfId="350" priority="75" operator="containsText" text="退">
      <formula>NOT(ISERROR(SEARCH("退",F66)))</formula>
    </cfRule>
    <cfRule type="containsText" dxfId="349" priority="76" operator="containsText" text="入">
      <formula>NOT(ISERROR(SEARCH("入",F66)))</formula>
    </cfRule>
    <cfRule type="containsText" dxfId="348" priority="77" operator="containsText" text="入,退">
      <formula>NOT(ISERROR(SEARCH("入,退",F66)))</formula>
    </cfRule>
    <cfRule type="containsText" dxfId="347" priority="78" operator="containsText" text="入,退">
      <formula>NOT(ISERROR(SEARCH("入,退",F66)))</formula>
    </cfRule>
    <cfRule type="cellIs" dxfId="346" priority="79" operator="equal">
      <formula>"休"</formula>
    </cfRule>
  </conditionalFormatting>
  <conditionalFormatting sqref="F66:AG71">
    <cfRule type="containsText" dxfId="345" priority="74" operator="containsText" text="外">
      <formula>NOT(ISERROR(SEARCH("外",F66)))</formula>
    </cfRule>
  </conditionalFormatting>
  <conditionalFormatting sqref="F66:AG71">
    <cfRule type="containsText" dxfId="344" priority="73" operator="containsText" text="－">
      <formula>NOT(ISERROR(SEARCH("－",F66)))</formula>
    </cfRule>
  </conditionalFormatting>
  <conditionalFormatting sqref="F73:AG76">
    <cfRule type="containsText" dxfId="343" priority="68" operator="containsText" text="退">
      <formula>NOT(ISERROR(SEARCH("退",F73)))</formula>
    </cfRule>
    <cfRule type="containsText" dxfId="342" priority="69" operator="containsText" text="入">
      <formula>NOT(ISERROR(SEARCH("入",F73)))</formula>
    </cfRule>
    <cfRule type="containsText" dxfId="341" priority="70" operator="containsText" text="入,退">
      <formula>NOT(ISERROR(SEARCH("入,退",F73)))</formula>
    </cfRule>
    <cfRule type="containsText" dxfId="340" priority="71" operator="containsText" text="入,退">
      <formula>NOT(ISERROR(SEARCH("入,退",F73)))</formula>
    </cfRule>
    <cfRule type="cellIs" dxfId="339" priority="72" operator="equal">
      <formula>"休"</formula>
    </cfRule>
  </conditionalFormatting>
  <conditionalFormatting sqref="F73:AG76">
    <cfRule type="containsText" dxfId="338" priority="67" operator="containsText" text="外">
      <formula>NOT(ISERROR(SEARCH("外",F73)))</formula>
    </cfRule>
  </conditionalFormatting>
  <conditionalFormatting sqref="F73:AG76">
    <cfRule type="containsText" dxfId="337" priority="66" operator="containsText" text="－">
      <formula>NOT(ISERROR(SEARCH("－",F73)))</formula>
    </cfRule>
  </conditionalFormatting>
  <conditionalFormatting sqref="F78:AG81">
    <cfRule type="containsText" dxfId="336" priority="61" operator="containsText" text="退">
      <formula>NOT(ISERROR(SEARCH("退",F78)))</formula>
    </cfRule>
    <cfRule type="containsText" dxfId="335" priority="62" operator="containsText" text="入">
      <formula>NOT(ISERROR(SEARCH("入",F78)))</formula>
    </cfRule>
    <cfRule type="containsText" dxfId="334" priority="63" operator="containsText" text="入,退">
      <formula>NOT(ISERROR(SEARCH("入,退",F78)))</formula>
    </cfRule>
    <cfRule type="containsText" dxfId="333" priority="64" operator="containsText" text="入,退">
      <formula>NOT(ISERROR(SEARCH("入,退",F78)))</formula>
    </cfRule>
    <cfRule type="cellIs" dxfId="332" priority="65" operator="equal">
      <formula>"休"</formula>
    </cfRule>
  </conditionalFormatting>
  <conditionalFormatting sqref="F78:AG81">
    <cfRule type="containsText" dxfId="331" priority="60" operator="containsText" text="外">
      <formula>NOT(ISERROR(SEARCH("外",F78)))</formula>
    </cfRule>
  </conditionalFormatting>
  <conditionalFormatting sqref="F78:AG81">
    <cfRule type="containsText" dxfId="330" priority="59" operator="containsText" text="－">
      <formula>NOT(ISERROR(SEARCH("－",F78)))</formula>
    </cfRule>
  </conditionalFormatting>
  <conditionalFormatting sqref="G58">
    <cfRule type="containsText" dxfId="329" priority="54" operator="containsText" text="退">
      <formula>NOT(ISERROR(SEARCH("退",G58)))</formula>
    </cfRule>
    <cfRule type="containsText" dxfId="328" priority="55" operator="containsText" text="入">
      <formula>NOT(ISERROR(SEARCH("入",G58)))</formula>
    </cfRule>
    <cfRule type="containsText" dxfId="327" priority="56" operator="containsText" text="入,退">
      <formula>NOT(ISERROR(SEARCH("入,退",G58)))</formula>
    </cfRule>
    <cfRule type="containsText" dxfId="326" priority="57" operator="containsText" text="入,退">
      <formula>NOT(ISERROR(SEARCH("入,退",G58)))</formula>
    </cfRule>
    <cfRule type="cellIs" dxfId="325" priority="58" operator="equal">
      <formula>"休"</formula>
    </cfRule>
  </conditionalFormatting>
  <conditionalFormatting sqref="G58">
    <cfRule type="containsText" dxfId="324" priority="53" operator="containsText" text="外">
      <formula>NOT(ISERROR(SEARCH("外",G58)))</formula>
    </cfRule>
  </conditionalFormatting>
  <conditionalFormatting sqref="G58">
    <cfRule type="containsText" dxfId="323" priority="52" operator="containsText" text="－">
      <formula>NOT(ISERROR(SEARCH("－",G58)))</formula>
    </cfRule>
  </conditionalFormatting>
  <conditionalFormatting sqref="I58">
    <cfRule type="containsText" dxfId="322" priority="47" operator="containsText" text="退">
      <formula>NOT(ISERROR(SEARCH("退",I58)))</formula>
    </cfRule>
    <cfRule type="containsText" dxfId="321" priority="48" operator="containsText" text="入">
      <formula>NOT(ISERROR(SEARCH("入",I58)))</formula>
    </cfRule>
    <cfRule type="containsText" dxfId="320" priority="49" operator="containsText" text="入,退">
      <formula>NOT(ISERROR(SEARCH("入,退",I58)))</formula>
    </cfRule>
    <cfRule type="containsText" dxfId="319" priority="50" operator="containsText" text="入,退">
      <formula>NOT(ISERROR(SEARCH("入,退",I58)))</formula>
    </cfRule>
    <cfRule type="cellIs" dxfId="318" priority="51" operator="equal">
      <formula>"休"</formula>
    </cfRule>
  </conditionalFormatting>
  <conditionalFormatting sqref="I58">
    <cfRule type="containsText" dxfId="317" priority="46" operator="containsText" text="外">
      <formula>NOT(ISERROR(SEARCH("外",I58)))</formula>
    </cfRule>
  </conditionalFormatting>
  <conditionalFormatting sqref="I58">
    <cfRule type="containsText" dxfId="316" priority="45" operator="containsText" text="－">
      <formula>NOT(ISERROR(SEARCH("－",I58)))</formula>
    </cfRule>
  </conditionalFormatting>
  <conditionalFormatting sqref="N58:O58">
    <cfRule type="containsText" dxfId="315" priority="40" operator="containsText" text="退">
      <formula>NOT(ISERROR(SEARCH("退",N58)))</formula>
    </cfRule>
    <cfRule type="containsText" dxfId="314" priority="41" operator="containsText" text="入">
      <formula>NOT(ISERROR(SEARCH("入",N58)))</formula>
    </cfRule>
    <cfRule type="containsText" dxfId="313" priority="42" operator="containsText" text="入,退">
      <formula>NOT(ISERROR(SEARCH("入,退",N58)))</formula>
    </cfRule>
    <cfRule type="containsText" dxfId="312" priority="43" operator="containsText" text="入,退">
      <formula>NOT(ISERROR(SEARCH("入,退",N58)))</formula>
    </cfRule>
    <cfRule type="cellIs" dxfId="311" priority="44" operator="equal">
      <formula>"休"</formula>
    </cfRule>
  </conditionalFormatting>
  <conditionalFormatting sqref="N58:O58">
    <cfRule type="containsText" dxfId="310" priority="39" operator="containsText" text="外">
      <formula>NOT(ISERROR(SEARCH("外",N58)))</formula>
    </cfRule>
  </conditionalFormatting>
  <conditionalFormatting sqref="N58:O58">
    <cfRule type="containsText" dxfId="309" priority="38" operator="containsText" text="－">
      <formula>NOT(ISERROR(SEARCH("－",N58)))</formula>
    </cfRule>
  </conditionalFormatting>
  <conditionalFormatting sqref="T58">
    <cfRule type="containsText" dxfId="308" priority="33" operator="containsText" text="退">
      <formula>NOT(ISERROR(SEARCH("退",T58)))</formula>
    </cfRule>
    <cfRule type="containsText" dxfId="307" priority="34" operator="containsText" text="入">
      <formula>NOT(ISERROR(SEARCH("入",T58)))</formula>
    </cfRule>
    <cfRule type="containsText" dxfId="306" priority="35" operator="containsText" text="入,退">
      <formula>NOT(ISERROR(SEARCH("入,退",T58)))</formula>
    </cfRule>
    <cfRule type="containsText" dxfId="305" priority="36" operator="containsText" text="入,退">
      <formula>NOT(ISERROR(SEARCH("入,退",T58)))</formula>
    </cfRule>
    <cfRule type="cellIs" dxfId="304" priority="37" operator="equal">
      <formula>"休"</formula>
    </cfRule>
  </conditionalFormatting>
  <conditionalFormatting sqref="T58">
    <cfRule type="containsText" dxfId="303" priority="32" operator="containsText" text="外">
      <formula>NOT(ISERROR(SEARCH("外",T58)))</formula>
    </cfRule>
  </conditionalFormatting>
  <conditionalFormatting sqref="T58">
    <cfRule type="containsText" dxfId="302" priority="31" operator="containsText" text="－">
      <formula>NOT(ISERROR(SEARCH("－",T58)))</formula>
    </cfRule>
  </conditionalFormatting>
  <conditionalFormatting sqref="Z58:AA58">
    <cfRule type="containsText" dxfId="301" priority="26" operator="containsText" text="退">
      <formula>NOT(ISERROR(SEARCH("退",Z58)))</formula>
    </cfRule>
    <cfRule type="containsText" dxfId="300" priority="27" operator="containsText" text="入">
      <formula>NOT(ISERROR(SEARCH("入",Z58)))</formula>
    </cfRule>
    <cfRule type="containsText" dxfId="299" priority="28" operator="containsText" text="入,退">
      <formula>NOT(ISERROR(SEARCH("入,退",Z58)))</formula>
    </cfRule>
    <cfRule type="containsText" dxfId="298" priority="29" operator="containsText" text="入,退">
      <formula>NOT(ISERROR(SEARCH("入,退",Z58)))</formula>
    </cfRule>
    <cfRule type="cellIs" dxfId="297" priority="30" operator="equal">
      <formula>"休"</formula>
    </cfRule>
  </conditionalFormatting>
  <conditionalFormatting sqref="Z58:AA58">
    <cfRule type="containsText" dxfId="296" priority="25" operator="containsText" text="外">
      <formula>NOT(ISERROR(SEARCH("外",Z58)))</formula>
    </cfRule>
  </conditionalFormatting>
  <conditionalFormatting sqref="Z58:AA58">
    <cfRule type="containsText" dxfId="295" priority="24" operator="containsText" text="－">
      <formula>NOT(ISERROR(SEARCH("－",Z58)))</formula>
    </cfRule>
  </conditionalFormatting>
  <conditionalFormatting sqref="Z87">
    <cfRule type="containsText" dxfId="294" priority="18" operator="containsText" text="退">
      <formula>NOT(ISERROR(SEARCH("退",Z87)))</formula>
    </cfRule>
    <cfRule type="containsText" dxfId="293" priority="19" operator="containsText" text="入">
      <formula>NOT(ISERROR(SEARCH("入",Z87)))</formula>
    </cfRule>
    <cfRule type="containsText" dxfId="292" priority="20" operator="containsText" text="入,退">
      <formula>NOT(ISERROR(SEARCH("入,退",Z87)))</formula>
    </cfRule>
    <cfRule type="containsText" dxfId="291" priority="21" operator="containsText" text="入,退">
      <formula>NOT(ISERROR(SEARCH("入,退",Z87)))</formula>
    </cfRule>
    <cfRule type="cellIs" dxfId="290" priority="23" operator="equal">
      <formula>"休"</formula>
    </cfRule>
  </conditionalFormatting>
  <conditionalFormatting sqref="Z87">
    <cfRule type="containsText" dxfId="289" priority="22" operator="containsText" text="休">
      <formula>NOT(ISERROR(SEARCH("休",Z87)))</formula>
    </cfRule>
  </conditionalFormatting>
  <conditionalFormatting sqref="Z87">
    <cfRule type="containsText" dxfId="288" priority="17" operator="containsText" text="外">
      <formula>NOT(ISERROR(SEARCH("外",Z87)))</formula>
    </cfRule>
  </conditionalFormatting>
  <conditionalFormatting sqref="Z87">
    <cfRule type="containsText" dxfId="287" priority="16" operator="containsText" text="－">
      <formula>NOT(ISERROR(SEARCH("－",Z87)))</formula>
    </cfRule>
  </conditionalFormatting>
  <conditionalFormatting sqref="AE87 U87 P87 K87">
    <cfRule type="containsText" dxfId="286" priority="10" operator="containsText" text="退">
      <formula>NOT(ISERROR(SEARCH("退",K87)))</formula>
    </cfRule>
    <cfRule type="containsText" dxfId="285" priority="11" operator="containsText" text="入">
      <formula>NOT(ISERROR(SEARCH("入",K87)))</formula>
    </cfRule>
    <cfRule type="containsText" dxfId="284" priority="12" operator="containsText" text="入,退">
      <formula>NOT(ISERROR(SEARCH("入,退",K87)))</formula>
    </cfRule>
    <cfRule type="containsText" dxfId="283" priority="13" operator="containsText" text="入,退">
      <formula>NOT(ISERROR(SEARCH("入,退",K87)))</formula>
    </cfRule>
    <cfRule type="cellIs" dxfId="282" priority="15" operator="equal">
      <formula>"休"</formula>
    </cfRule>
  </conditionalFormatting>
  <conditionalFormatting sqref="AE87 U87 P87 K87">
    <cfRule type="containsText" dxfId="281" priority="14" operator="containsText" text="休">
      <formula>NOT(ISERROR(SEARCH("休",K87)))</formula>
    </cfRule>
  </conditionalFormatting>
  <conditionalFormatting sqref="AE87 U87 P87 K87">
    <cfRule type="containsText" dxfId="280" priority="9" operator="containsText" text="外">
      <formula>NOT(ISERROR(SEARCH("外",K87)))</formula>
    </cfRule>
  </conditionalFormatting>
  <conditionalFormatting sqref="AE87 U87 P87 K87">
    <cfRule type="containsText" dxfId="279" priority="8" operator="containsText" text="－">
      <formula>NOT(ISERROR(SEARCH("－",K87)))</formula>
    </cfRule>
  </conditionalFormatting>
  <conditionalFormatting sqref="F87">
    <cfRule type="containsText" dxfId="278" priority="3" operator="containsText" text="退">
      <formula>NOT(ISERROR(SEARCH("退",F87)))</formula>
    </cfRule>
    <cfRule type="containsText" dxfId="277" priority="4" operator="containsText" text="入">
      <formula>NOT(ISERROR(SEARCH("入",F87)))</formula>
    </cfRule>
    <cfRule type="containsText" dxfId="276" priority="5" operator="containsText" text="入,退">
      <formula>NOT(ISERROR(SEARCH("入,退",F87)))</formula>
    </cfRule>
    <cfRule type="containsText" dxfId="275" priority="6" operator="containsText" text="入,退">
      <formula>NOT(ISERROR(SEARCH("入,退",F87)))</formula>
    </cfRule>
    <cfRule type="cellIs" dxfId="274" priority="7" operator="equal">
      <formula>"休"</formula>
    </cfRule>
  </conditionalFormatting>
  <conditionalFormatting sqref="F87">
    <cfRule type="containsText" dxfId="273" priority="2" operator="containsText" text="外">
      <formula>NOT(ISERROR(SEARCH("外",F87)))</formula>
    </cfRule>
  </conditionalFormatting>
  <conditionalFormatting sqref="F87">
    <cfRule type="containsText" dxfId="272" priority="1" operator="containsText" text="－">
      <formula>NOT(ISERROR(SEARCH("－",F87)))</formula>
    </cfRule>
  </conditionalFormatting>
  <dataValidations count="4">
    <dataValidation type="list" allowBlank="1" showInputMessage="1" showErrorMessage="1" sqref="F78:AG81 F26:AG31 F33:AG36 F38:AG41 F46:AG51 F53:AG56 F58:AG61 F66:AG71 F73:AG76 Z87 AE87 K87 P87 U87 F87" xr:uid="{00000000-0002-0000-2500-000000000000}">
      <formula1>"　,入,休,退,外,－"</formula1>
    </dataValidation>
    <dataValidation type="list" allowBlank="1" showInputMessage="1" showErrorMessage="1" sqref="F25:AG25 F32:AG32 F77:AG77 Z85 F37:AG37 F65:AG65 F72:AG72 AG7 AG9 AG11 AG13 AG15 F85 U85 K85 P85 F57:AG57 F52:AG52 F45:AG45" xr:uid="{00000000-0002-0000-2500-000001000000}">
      <formula1>"　,中止,製作,夏休,冬休,その他"</formula1>
    </dataValidation>
    <dataValidation type="list" allowBlank="1" showInputMessage="1" showErrorMessage="1" sqref="F62:AG62" xr:uid="{00000000-0002-0000-2500-000002000000}">
      <formula1>"　,入,休,退,外"</formula1>
    </dataValidation>
    <dataValidation type="list" allowBlank="1" showInputMessage="1" showErrorMessage="1" sqref="N5:V5" xr:uid="{00000000-0002-0000-2500-000003000000}">
      <formula1>"計  画,実  績"</formula1>
    </dataValidation>
  </dataValidations>
  <pageMargins left="0.51181102362204722" right="0.11811023622047245" top="0.55118110236220474" bottom="0.35433070866141736" header="0.31496062992125984" footer="0.31496062992125984"/>
  <pageSetup paperSize="9" scale="66" orientation="portrait" r:id="rId1"/>
  <headerFooter>
    <oddFooter>&amp;P / &amp;N ページ</oddFooter>
  </headerFooter>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AI176"/>
  <sheetViews>
    <sheetView view="pageBreakPreview" zoomScale="80" zoomScaleNormal="100" zoomScaleSheetLayoutView="80" workbookViewId="0">
      <selection activeCell="AJ25" sqref="AJ25"/>
    </sheetView>
  </sheetViews>
  <sheetFormatPr defaultColWidth="9" defaultRowHeight="13.2"/>
  <cols>
    <col min="1" max="1" width="2.109375" style="511" customWidth="1"/>
    <col min="2" max="2" width="9.6640625" style="509" customWidth="1"/>
    <col min="3" max="30" width="3.77734375" style="509" customWidth="1"/>
    <col min="31" max="31" width="2" style="509" customWidth="1"/>
    <col min="32" max="32" width="11.109375" style="511" customWidth="1"/>
    <col min="33" max="33" width="6.44140625" style="509" bestFit="1" customWidth="1"/>
    <col min="34" max="16384" width="9" style="511"/>
  </cols>
  <sheetData>
    <row r="1" spans="1:35" ht="19.2">
      <c r="A1" s="508" t="s">
        <v>894</v>
      </c>
      <c r="B1" s="508"/>
      <c r="M1" s="510"/>
      <c r="AG1" s="512" t="s">
        <v>918</v>
      </c>
    </row>
    <row r="2" spans="1:35" ht="13.5" customHeight="1">
      <c r="Q2" s="511"/>
      <c r="S2" s="513"/>
      <c r="T2" s="514"/>
      <c r="U2" s="3066" t="s">
        <v>895</v>
      </c>
      <c r="V2" s="3067"/>
      <c r="W2" s="3066" t="s">
        <v>896</v>
      </c>
      <c r="X2" s="3067"/>
      <c r="Y2" s="3068" t="s">
        <v>897</v>
      </c>
      <c r="Z2" s="3069"/>
      <c r="AB2" s="3070" t="s">
        <v>898</v>
      </c>
      <c r="AC2" s="3068"/>
      <c r="AD2" s="3068"/>
      <c r="AE2" s="3068"/>
      <c r="AF2" s="3068"/>
      <c r="AG2" s="515" t="s">
        <v>899</v>
      </c>
    </row>
    <row r="3" spans="1:35" ht="13.5" customHeight="1" thickBot="1">
      <c r="B3" s="3071" t="s">
        <v>900</v>
      </c>
      <c r="C3" s="3071"/>
      <c r="D3" s="3071"/>
      <c r="E3" s="3071"/>
      <c r="F3" s="509" t="s">
        <v>901</v>
      </c>
      <c r="G3" s="3126" t="str">
        <f>入力シート!C10</f>
        <v>県道博多天神線排水性舗装工事（第２工区）</v>
      </c>
      <c r="H3" s="3126"/>
      <c r="I3" s="3126"/>
      <c r="J3" s="3126"/>
      <c r="K3" s="3126"/>
      <c r="L3" s="3126"/>
      <c r="M3" s="3126"/>
      <c r="N3" s="3126"/>
      <c r="O3" s="3126"/>
      <c r="P3" s="3126"/>
      <c r="R3" s="511"/>
      <c r="S3" s="3072" t="s">
        <v>902</v>
      </c>
      <c r="T3" s="3073"/>
      <c r="U3" s="3074">
        <f>+AG10+AG19+AG28+AG37+AG46+AG55+AG64+AG73+AG82+AG99+AG108+AG117+AG126+AG135+AG144+AG153+AG162+AG171</f>
        <v>504</v>
      </c>
      <c r="V3" s="3075"/>
      <c r="W3" s="3076">
        <f>+AG11+AG20+AG29+AG38+AG47+AG56+AG65+AG74+AG83+AG100+AG109+AG118+AG127+AG136+AG145+AG154+AG163+AG172</f>
        <v>0</v>
      </c>
      <c r="X3" s="3073"/>
      <c r="Y3" s="3077">
        <f>+W3/U3</f>
        <v>0</v>
      </c>
      <c r="Z3" s="2884"/>
      <c r="AB3" s="3078" t="s">
        <v>903</v>
      </c>
      <c r="AC3" s="3079"/>
      <c r="AD3" s="3079"/>
      <c r="AE3" s="3079"/>
      <c r="AF3" s="3079"/>
      <c r="AG3" s="549">
        <f>+AI3-W4</f>
        <v>144</v>
      </c>
      <c r="AI3" s="516">
        <f>ROUNDUP(+U4*0.285,0)</f>
        <v>144</v>
      </c>
    </row>
    <row r="4" spans="1:35" ht="13.5" customHeight="1" thickBot="1">
      <c r="B4" s="3071" t="s">
        <v>904</v>
      </c>
      <c r="C4" s="3071"/>
      <c r="D4" s="3071"/>
      <c r="E4" s="3071"/>
      <c r="F4" s="509" t="s">
        <v>901</v>
      </c>
      <c r="G4" s="3090">
        <v>44409</v>
      </c>
      <c r="H4" s="3091"/>
      <c r="I4" s="3091"/>
      <c r="J4" s="3091"/>
      <c r="K4" s="3092"/>
      <c r="R4" s="511"/>
      <c r="S4" s="3097" t="s">
        <v>905</v>
      </c>
      <c r="T4" s="3098"/>
      <c r="U4" s="3099">
        <f>+U3</f>
        <v>504</v>
      </c>
      <c r="V4" s="3100"/>
      <c r="W4" s="3101">
        <f>+AG13+AG22+AG31+AG40+AG49+AG58+AG67+AG76+AG85+AG102+AG111+AG120+AG129+AG138+AG147+AG156+AG165+AG174</f>
        <v>0</v>
      </c>
      <c r="X4" s="3098"/>
      <c r="Y4" s="3102">
        <f>+W4/U4</f>
        <v>0</v>
      </c>
      <c r="Z4" s="2908"/>
      <c r="AB4" s="3087" t="s">
        <v>906</v>
      </c>
      <c r="AC4" s="3088"/>
      <c r="AD4" s="3088"/>
      <c r="AE4" s="3088"/>
      <c r="AF4" s="3088"/>
      <c r="AG4" s="549">
        <f>+AI4-W4</f>
        <v>126</v>
      </c>
      <c r="AI4" s="516">
        <f>ROUNDUP(+U4*0.25,0)</f>
        <v>126</v>
      </c>
    </row>
    <row r="5" spans="1:35" ht="13.5" customHeight="1" thickBot="1">
      <c r="B5" s="3089" t="s">
        <v>907</v>
      </c>
      <c r="C5" s="3089"/>
      <c r="D5" s="3089"/>
      <c r="E5" s="3089"/>
      <c r="F5" s="509" t="s">
        <v>901</v>
      </c>
      <c r="G5" s="3090">
        <v>44540</v>
      </c>
      <c r="H5" s="3091"/>
      <c r="I5" s="3091"/>
      <c r="J5" s="3091"/>
      <c r="K5" s="3092"/>
      <c r="L5" s="3093" t="s">
        <v>908</v>
      </c>
      <c r="M5" s="3093"/>
      <c r="N5" s="3093"/>
      <c r="O5" s="509" t="s">
        <v>901</v>
      </c>
      <c r="P5" s="3094">
        <f>+G5-G4+1</f>
        <v>132</v>
      </c>
      <c r="Q5" s="3094"/>
      <c r="R5" s="3094"/>
      <c r="AA5" s="517"/>
      <c r="AB5" s="3095" t="s">
        <v>909</v>
      </c>
      <c r="AC5" s="3096"/>
      <c r="AD5" s="3096"/>
      <c r="AE5" s="3096"/>
      <c r="AF5" s="3096"/>
      <c r="AG5" s="550">
        <f>+AI5-W4</f>
        <v>108</v>
      </c>
      <c r="AI5" s="516">
        <f>ROUNDUP(+U4*0.214,0)</f>
        <v>108</v>
      </c>
    </row>
    <row r="6" spans="1:35" ht="13.5" customHeight="1">
      <c r="C6" s="511"/>
      <c r="D6" s="511"/>
      <c r="E6" s="511"/>
      <c r="F6" s="511"/>
      <c r="W6" s="518"/>
      <c r="X6" s="518"/>
      <c r="Y6" s="518"/>
      <c r="Z6" s="518"/>
      <c r="AA6" s="518"/>
      <c r="AB6" s="518"/>
      <c r="AC6" s="518"/>
      <c r="AD6" s="518"/>
      <c r="AE6" s="518"/>
    </row>
    <row r="7" spans="1:35" ht="13.5" customHeight="1"/>
    <row r="8" spans="1:35">
      <c r="B8" s="519" t="s">
        <v>910</v>
      </c>
      <c r="C8" s="520">
        <f>+G4</f>
        <v>44409</v>
      </c>
      <c r="D8" s="521">
        <f>+C8+1</f>
        <v>44410</v>
      </c>
      <c r="E8" s="521">
        <f t="shared" ref="E8:AD8" si="0">+D8+1</f>
        <v>44411</v>
      </c>
      <c r="F8" s="521">
        <f t="shared" si="0"/>
        <v>44412</v>
      </c>
      <c r="G8" s="521">
        <f t="shared" si="0"/>
        <v>44413</v>
      </c>
      <c r="H8" s="521">
        <f t="shared" si="0"/>
        <v>44414</v>
      </c>
      <c r="I8" s="521">
        <f t="shared" si="0"/>
        <v>44415</v>
      </c>
      <c r="J8" s="521">
        <f t="shared" si="0"/>
        <v>44416</v>
      </c>
      <c r="K8" s="521">
        <f t="shared" si="0"/>
        <v>44417</v>
      </c>
      <c r="L8" s="521">
        <f t="shared" si="0"/>
        <v>44418</v>
      </c>
      <c r="M8" s="521">
        <f t="shared" si="0"/>
        <v>44419</v>
      </c>
      <c r="N8" s="521">
        <f t="shared" si="0"/>
        <v>44420</v>
      </c>
      <c r="O8" s="521">
        <f t="shared" si="0"/>
        <v>44421</v>
      </c>
      <c r="P8" s="521">
        <f t="shared" si="0"/>
        <v>44422</v>
      </c>
      <c r="Q8" s="521">
        <f t="shared" si="0"/>
        <v>44423</v>
      </c>
      <c r="R8" s="521">
        <f t="shared" si="0"/>
        <v>44424</v>
      </c>
      <c r="S8" s="521">
        <f t="shared" si="0"/>
        <v>44425</v>
      </c>
      <c r="T8" s="521">
        <f t="shared" si="0"/>
        <v>44426</v>
      </c>
      <c r="U8" s="521">
        <f t="shared" si="0"/>
        <v>44427</v>
      </c>
      <c r="V8" s="521">
        <f t="shared" si="0"/>
        <v>44428</v>
      </c>
      <c r="W8" s="521">
        <f>+V8+1</f>
        <v>44429</v>
      </c>
      <c r="X8" s="521">
        <f t="shared" si="0"/>
        <v>44430</v>
      </c>
      <c r="Y8" s="521">
        <f t="shared" si="0"/>
        <v>44431</v>
      </c>
      <c r="Z8" s="521">
        <f t="shared" si="0"/>
        <v>44432</v>
      </c>
      <c r="AA8" s="521">
        <f>+Z8+1</f>
        <v>44433</v>
      </c>
      <c r="AB8" s="521">
        <f t="shared" si="0"/>
        <v>44434</v>
      </c>
      <c r="AC8" s="521">
        <f>+AB8+1</f>
        <v>44435</v>
      </c>
      <c r="AD8" s="522">
        <f t="shared" si="0"/>
        <v>44436</v>
      </c>
      <c r="AE8" s="523"/>
      <c r="AF8" s="3080">
        <v>1</v>
      </c>
      <c r="AG8" s="3081"/>
    </row>
    <row r="9" spans="1:35">
      <c r="B9" s="542" t="s">
        <v>911</v>
      </c>
      <c r="C9" s="543" t="str">
        <f>TEXT(WEEKDAY(+C8),"aaa")</f>
        <v>日</v>
      </c>
      <c r="D9" s="544" t="str">
        <f t="shared" ref="D9:AD9" si="1">TEXT(WEEKDAY(+D8),"aaa")</f>
        <v>月</v>
      </c>
      <c r="E9" s="544" t="str">
        <f t="shared" si="1"/>
        <v>火</v>
      </c>
      <c r="F9" s="544" t="str">
        <f t="shared" si="1"/>
        <v>水</v>
      </c>
      <c r="G9" s="544" t="str">
        <f t="shared" si="1"/>
        <v>木</v>
      </c>
      <c r="H9" s="544" t="str">
        <f t="shared" si="1"/>
        <v>金</v>
      </c>
      <c r="I9" s="544" t="str">
        <f t="shared" si="1"/>
        <v>土</v>
      </c>
      <c r="J9" s="544" t="str">
        <f t="shared" si="1"/>
        <v>日</v>
      </c>
      <c r="K9" s="544" t="str">
        <f t="shared" si="1"/>
        <v>月</v>
      </c>
      <c r="L9" s="544" t="str">
        <f t="shared" si="1"/>
        <v>火</v>
      </c>
      <c r="M9" s="544" t="str">
        <f t="shared" si="1"/>
        <v>水</v>
      </c>
      <c r="N9" s="544" t="str">
        <f t="shared" si="1"/>
        <v>木</v>
      </c>
      <c r="O9" s="544" t="str">
        <f t="shared" si="1"/>
        <v>金</v>
      </c>
      <c r="P9" s="544" t="str">
        <f t="shared" si="1"/>
        <v>土</v>
      </c>
      <c r="Q9" s="544" t="str">
        <f t="shared" si="1"/>
        <v>日</v>
      </c>
      <c r="R9" s="544" t="str">
        <f t="shared" si="1"/>
        <v>月</v>
      </c>
      <c r="S9" s="544" t="str">
        <f t="shared" si="1"/>
        <v>火</v>
      </c>
      <c r="T9" s="544" t="str">
        <f t="shared" si="1"/>
        <v>水</v>
      </c>
      <c r="U9" s="544" t="str">
        <f t="shared" si="1"/>
        <v>木</v>
      </c>
      <c r="V9" s="544" t="str">
        <f t="shared" si="1"/>
        <v>金</v>
      </c>
      <c r="W9" s="544" t="str">
        <f t="shared" si="1"/>
        <v>土</v>
      </c>
      <c r="X9" s="544" t="str">
        <f t="shared" si="1"/>
        <v>日</v>
      </c>
      <c r="Y9" s="544" t="str">
        <f t="shared" si="1"/>
        <v>月</v>
      </c>
      <c r="Z9" s="544" t="str">
        <f t="shared" si="1"/>
        <v>火</v>
      </c>
      <c r="AA9" s="544" t="str">
        <f t="shared" si="1"/>
        <v>水</v>
      </c>
      <c r="AB9" s="544" t="str">
        <f t="shared" si="1"/>
        <v>木</v>
      </c>
      <c r="AC9" s="544" t="str">
        <f t="shared" si="1"/>
        <v>金</v>
      </c>
      <c r="AD9" s="545" t="str">
        <f t="shared" si="1"/>
        <v>土</v>
      </c>
      <c r="AE9" s="518"/>
      <c r="AF9" s="524" t="s">
        <v>912</v>
      </c>
      <c r="AG9" s="515">
        <f>+COUNTA(C10:AD11)</f>
        <v>0</v>
      </c>
    </row>
    <row r="10" spans="1:35" ht="13.5" customHeight="1">
      <c r="B10" s="3082" t="s">
        <v>913</v>
      </c>
      <c r="C10" s="3084"/>
      <c r="D10" s="3085"/>
      <c r="E10" s="3085"/>
      <c r="F10" s="3085"/>
      <c r="G10" s="3085"/>
      <c r="H10" s="3085"/>
      <c r="I10" s="3085"/>
      <c r="J10" s="3085"/>
      <c r="K10" s="3085"/>
      <c r="L10" s="3085"/>
      <c r="M10" s="3085"/>
      <c r="N10" s="3085"/>
      <c r="O10" s="3085"/>
      <c r="P10" s="3085"/>
      <c r="Q10" s="3085"/>
      <c r="R10" s="3085"/>
      <c r="S10" s="3085"/>
      <c r="T10" s="3085"/>
      <c r="U10" s="3085"/>
      <c r="V10" s="3085"/>
      <c r="W10" s="3085"/>
      <c r="X10" s="3085"/>
      <c r="Y10" s="3085"/>
      <c r="Z10" s="3085"/>
      <c r="AA10" s="3085"/>
      <c r="AB10" s="3085"/>
      <c r="AC10" s="3085"/>
      <c r="AD10" s="3103"/>
      <c r="AE10" s="518"/>
      <c r="AF10" s="525" t="s">
        <v>914</v>
      </c>
      <c r="AG10" s="526">
        <f>COUNTA(C8:AD8)-AG9</f>
        <v>28</v>
      </c>
    </row>
    <row r="11" spans="1:35" ht="13.5" customHeight="1">
      <c r="B11" s="3083"/>
      <c r="C11" s="3084"/>
      <c r="D11" s="3086"/>
      <c r="E11" s="3086"/>
      <c r="F11" s="3086"/>
      <c r="G11" s="3086"/>
      <c r="H11" s="3086"/>
      <c r="I11" s="3086"/>
      <c r="J11" s="3086"/>
      <c r="K11" s="3086"/>
      <c r="L11" s="3086"/>
      <c r="M11" s="3086"/>
      <c r="N11" s="3086"/>
      <c r="O11" s="3086"/>
      <c r="P11" s="3086"/>
      <c r="Q11" s="3086"/>
      <c r="R11" s="3086"/>
      <c r="S11" s="3086"/>
      <c r="T11" s="3086"/>
      <c r="U11" s="3086"/>
      <c r="V11" s="3086"/>
      <c r="W11" s="3086"/>
      <c r="X11" s="3086"/>
      <c r="Y11" s="3086"/>
      <c r="Z11" s="3086"/>
      <c r="AA11" s="3086"/>
      <c r="AB11" s="3086"/>
      <c r="AC11" s="3086"/>
      <c r="AD11" s="3104"/>
      <c r="AE11" s="518"/>
      <c r="AF11" s="525" t="s">
        <v>915</v>
      </c>
      <c r="AG11" s="527">
        <f>+COUNTA(C12:AD13)</f>
        <v>0</v>
      </c>
    </row>
    <row r="12" spans="1:35" ht="13.5" customHeight="1">
      <c r="B12" s="3105" t="s">
        <v>902</v>
      </c>
      <c r="C12" s="3107"/>
      <c r="D12" s="3108"/>
      <c r="E12" s="3108"/>
      <c r="F12" s="3108"/>
      <c r="G12" s="3108"/>
      <c r="H12" s="3108"/>
      <c r="I12" s="3108"/>
      <c r="J12" s="3108"/>
      <c r="K12" s="3108"/>
      <c r="L12" s="3108"/>
      <c r="M12" s="3108"/>
      <c r="N12" s="3108"/>
      <c r="O12" s="3108"/>
      <c r="P12" s="3108"/>
      <c r="Q12" s="3108"/>
      <c r="R12" s="3108"/>
      <c r="S12" s="3108"/>
      <c r="T12" s="3108"/>
      <c r="U12" s="3108"/>
      <c r="V12" s="3108"/>
      <c r="W12" s="3108"/>
      <c r="X12" s="3108"/>
      <c r="Y12" s="3108"/>
      <c r="Z12" s="3108"/>
      <c r="AA12" s="3108"/>
      <c r="AB12" s="3108"/>
      <c r="AC12" s="3108"/>
      <c r="AD12" s="3110"/>
      <c r="AE12" s="518"/>
      <c r="AF12" s="525" t="s">
        <v>916</v>
      </c>
      <c r="AG12" s="528">
        <f>+AG11/AG10</f>
        <v>0</v>
      </c>
    </row>
    <row r="13" spans="1:35">
      <c r="B13" s="3106"/>
      <c r="C13" s="3107"/>
      <c r="D13" s="3109"/>
      <c r="E13" s="3109"/>
      <c r="F13" s="3109"/>
      <c r="G13" s="3109"/>
      <c r="H13" s="3109"/>
      <c r="I13" s="3109"/>
      <c r="J13" s="3109"/>
      <c r="K13" s="3109"/>
      <c r="L13" s="3109"/>
      <c r="M13" s="3109"/>
      <c r="N13" s="3109"/>
      <c r="O13" s="3109"/>
      <c r="P13" s="3109"/>
      <c r="Q13" s="3109"/>
      <c r="R13" s="3109"/>
      <c r="S13" s="3109"/>
      <c r="T13" s="3109"/>
      <c r="U13" s="3109"/>
      <c r="V13" s="3109"/>
      <c r="W13" s="3109"/>
      <c r="X13" s="3109"/>
      <c r="Y13" s="3109"/>
      <c r="Z13" s="3109"/>
      <c r="AA13" s="3109"/>
      <c r="AB13" s="3109"/>
      <c r="AC13" s="3109"/>
      <c r="AD13" s="3111"/>
      <c r="AE13" s="518"/>
      <c r="AF13" s="525" t="s">
        <v>896</v>
      </c>
      <c r="AG13" s="527">
        <f>+COUNTA(C14:AD15)</f>
        <v>0</v>
      </c>
    </row>
    <row r="14" spans="1:35">
      <c r="B14" s="3116" t="s">
        <v>905</v>
      </c>
      <c r="C14" s="3118"/>
      <c r="D14" s="3112"/>
      <c r="E14" s="3112"/>
      <c r="F14" s="3112"/>
      <c r="G14" s="3112"/>
      <c r="H14" s="3112"/>
      <c r="I14" s="3112"/>
      <c r="J14" s="3112"/>
      <c r="K14" s="3112"/>
      <c r="L14" s="3112"/>
      <c r="M14" s="3112"/>
      <c r="N14" s="3112"/>
      <c r="O14" s="3112"/>
      <c r="P14" s="3112"/>
      <c r="Q14" s="3112"/>
      <c r="R14" s="3112"/>
      <c r="S14" s="3112"/>
      <c r="T14" s="3112"/>
      <c r="U14" s="3112"/>
      <c r="V14" s="3112"/>
      <c r="W14" s="3112"/>
      <c r="X14" s="3112"/>
      <c r="Y14" s="3112"/>
      <c r="Z14" s="3112"/>
      <c r="AA14" s="3112"/>
      <c r="AB14" s="3112"/>
      <c r="AC14" s="3112"/>
      <c r="AD14" s="3114"/>
      <c r="AE14" s="518"/>
      <c r="AF14" s="529" t="s">
        <v>917</v>
      </c>
      <c r="AG14" s="530">
        <f>+AG13/AG10</f>
        <v>0</v>
      </c>
    </row>
    <row r="15" spans="1:35">
      <c r="B15" s="3117"/>
      <c r="C15" s="3119"/>
      <c r="D15" s="3113"/>
      <c r="E15" s="3113"/>
      <c r="F15" s="3113"/>
      <c r="G15" s="3113"/>
      <c r="H15" s="3113"/>
      <c r="I15" s="3113"/>
      <c r="J15" s="3113"/>
      <c r="K15" s="3113"/>
      <c r="L15" s="3113"/>
      <c r="M15" s="3113"/>
      <c r="N15" s="3113"/>
      <c r="O15" s="3113"/>
      <c r="P15" s="3113"/>
      <c r="Q15" s="3113"/>
      <c r="R15" s="3113"/>
      <c r="S15" s="3113"/>
      <c r="T15" s="3113"/>
      <c r="U15" s="3113"/>
      <c r="V15" s="3113"/>
      <c r="W15" s="3113"/>
      <c r="X15" s="3113"/>
      <c r="Y15" s="3113"/>
      <c r="Z15" s="3113"/>
      <c r="AA15" s="3113"/>
      <c r="AB15" s="3113"/>
      <c r="AC15" s="3113"/>
      <c r="AD15" s="3115"/>
      <c r="AE15" s="518"/>
      <c r="AF15" s="531"/>
      <c r="AG15" s="532"/>
    </row>
    <row r="16" spans="1:35">
      <c r="C16" s="533"/>
      <c r="D16" s="533"/>
      <c r="E16" s="533"/>
      <c r="F16" s="533"/>
      <c r="G16" s="533"/>
      <c r="H16" s="533"/>
      <c r="I16" s="533"/>
      <c r="J16" s="533"/>
      <c r="K16" s="533"/>
      <c r="L16" s="533"/>
      <c r="M16" s="533"/>
      <c r="N16" s="533"/>
      <c r="O16" s="533"/>
      <c r="P16" s="533"/>
      <c r="Q16" s="533"/>
      <c r="R16" s="533"/>
      <c r="S16" s="533"/>
      <c r="T16" s="533"/>
      <c r="U16" s="533"/>
      <c r="V16" s="533"/>
      <c r="W16" s="533"/>
      <c r="X16" s="533"/>
      <c r="Y16" s="533"/>
      <c r="Z16" s="533"/>
      <c r="AA16" s="533"/>
      <c r="AB16" s="533"/>
      <c r="AC16" s="533"/>
      <c r="AD16" s="533"/>
    </row>
    <row r="17" spans="2:33">
      <c r="B17" s="534" t="s">
        <v>910</v>
      </c>
      <c r="C17" s="535">
        <f>+AD8+1</f>
        <v>44437</v>
      </c>
      <c r="D17" s="536">
        <f>+C17+1</f>
        <v>44438</v>
      </c>
      <c r="E17" s="536">
        <f t="shared" ref="E17:AD17" si="2">+D17+1</f>
        <v>44439</v>
      </c>
      <c r="F17" s="536">
        <f t="shared" si="2"/>
        <v>44440</v>
      </c>
      <c r="G17" s="536">
        <f t="shared" si="2"/>
        <v>44441</v>
      </c>
      <c r="H17" s="536">
        <f t="shared" si="2"/>
        <v>44442</v>
      </c>
      <c r="I17" s="536">
        <f t="shared" si="2"/>
        <v>44443</v>
      </c>
      <c r="J17" s="536">
        <f t="shared" si="2"/>
        <v>44444</v>
      </c>
      <c r="K17" s="536">
        <f t="shared" si="2"/>
        <v>44445</v>
      </c>
      <c r="L17" s="536">
        <f t="shared" si="2"/>
        <v>44446</v>
      </c>
      <c r="M17" s="536">
        <f t="shared" si="2"/>
        <v>44447</v>
      </c>
      <c r="N17" s="536">
        <f t="shared" si="2"/>
        <v>44448</v>
      </c>
      <c r="O17" s="536">
        <f t="shared" si="2"/>
        <v>44449</v>
      </c>
      <c r="P17" s="536">
        <f t="shared" si="2"/>
        <v>44450</v>
      </c>
      <c r="Q17" s="536">
        <f t="shared" si="2"/>
        <v>44451</v>
      </c>
      <c r="R17" s="536">
        <f t="shared" si="2"/>
        <v>44452</v>
      </c>
      <c r="S17" s="536">
        <f t="shared" si="2"/>
        <v>44453</v>
      </c>
      <c r="T17" s="536">
        <f t="shared" si="2"/>
        <v>44454</v>
      </c>
      <c r="U17" s="536">
        <f t="shared" si="2"/>
        <v>44455</v>
      </c>
      <c r="V17" s="536">
        <f t="shared" si="2"/>
        <v>44456</v>
      </c>
      <c r="W17" s="536">
        <f>+V17+1</f>
        <v>44457</v>
      </c>
      <c r="X17" s="536">
        <f t="shared" si="2"/>
        <v>44458</v>
      </c>
      <c r="Y17" s="536">
        <f t="shared" si="2"/>
        <v>44459</v>
      </c>
      <c r="Z17" s="536">
        <f t="shared" si="2"/>
        <v>44460</v>
      </c>
      <c r="AA17" s="536">
        <f>+Z17+1</f>
        <v>44461</v>
      </c>
      <c r="AB17" s="536">
        <f t="shared" si="2"/>
        <v>44462</v>
      </c>
      <c r="AC17" s="536">
        <f>+AB17+1</f>
        <v>44463</v>
      </c>
      <c r="AD17" s="537">
        <f t="shared" si="2"/>
        <v>44464</v>
      </c>
      <c r="AE17" s="523"/>
      <c r="AF17" s="3080">
        <f>+AF8+1</f>
        <v>2</v>
      </c>
      <c r="AG17" s="3081"/>
    </row>
    <row r="18" spans="2:33">
      <c r="B18" s="538" t="s">
        <v>911</v>
      </c>
      <c r="C18" s="539" t="str">
        <f>TEXT(WEEKDAY(+C17),"aaa")</f>
        <v>日</v>
      </c>
      <c r="D18" s="540" t="str">
        <f t="shared" ref="D18:AD18" si="3">TEXT(WEEKDAY(+D17),"aaa")</f>
        <v>月</v>
      </c>
      <c r="E18" s="540" t="str">
        <f t="shared" si="3"/>
        <v>火</v>
      </c>
      <c r="F18" s="540" t="str">
        <f t="shared" si="3"/>
        <v>水</v>
      </c>
      <c r="G18" s="540" t="str">
        <f t="shared" si="3"/>
        <v>木</v>
      </c>
      <c r="H18" s="540" t="str">
        <f t="shared" si="3"/>
        <v>金</v>
      </c>
      <c r="I18" s="540" t="str">
        <f t="shared" si="3"/>
        <v>土</v>
      </c>
      <c r="J18" s="540" t="str">
        <f t="shared" si="3"/>
        <v>日</v>
      </c>
      <c r="K18" s="540" t="str">
        <f t="shared" si="3"/>
        <v>月</v>
      </c>
      <c r="L18" s="540" t="str">
        <f t="shared" si="3"/>
        <v>火</v>
      </c>
      <c r="M18" s="540" t="str">
        <f t="shared" si="3"/>
        <v>水</v>
      </c>
      <c r="N18" s="540" t="str">
        <f t="shared" si="3"/>
        <v>木</v>
      </c>
      <c r="O18" s="540" t="str">
        <f t="shared" si="3"/>
        <v>金</v>
      </c>
      <c r="P18" s="540" t="str">
        <f t="shared" si="3"/>
        <v>土</v>
      </c>
      <c r="Q18" s="540" t="str">
        <f t="shared" si="3"/>
        <v>日</v>
      </c>
      <c r="R18" s="540" t="str">
        <f t="shared" si="3"/>
        <v>月</v>
      </c>
      <c r="S18" s="540" t="str">
        <f t="shared" si="3"/>
        <v>火</v>
      </c>
      <c r="T18" s="540" t="str">
        <f t="shared" si="3"/>
        <v>水</v>
      </c>
      <c r="U18" s="540" t="str">
        <f t="shared" si="3"/>
        <v>木</v>
      </c>
      <c r="V18" s="540" t="str">
        <f t="shared" si="3"/>
        <v>金</v>
      </c>
      <c r="W18" s="540" t="str">
        <f t="shared" si="3"/>
        <v>土</v>
      </c>
      <c r="X18" s="540" t="str">
        <f t="shared" si="3"/>
        <v>日</v>
      </c>
      <c r="Y18" s="540" t="str">
        <f t="shared" si="3"/>
        <v>月</v>
      </c>
      <c r="Z18" s="540" t="str">
        <f t="shared" si="3"/>
        <v>火</v>
      </c>
      <c r="AA18" s="540" t="str">
        <f t="shared" si="3"/>
        <v>水</v>
      </c>
      <c r="AB18" s="540" t="str">
        <f t="shared" si="3"/>
        <v>木</v>
      </c>
      <c r="AC18" s="540" t="str">
        <f t="shared" si="3"/>
        <v>金</v>
      </c>
      <c r="AD18" s="541" t="str">
        <f t="shared" si="3"/>
        <v>土</v>
      </c>
      <c r="AE18" s="518"/>
      <c r="AF18" s="524" t="s">
        <v>912</v>
      </c>
      <c r="AG18" s="515">
        <f>+COUNTA(C19:AD20)</f>
        <v>0</v>
      </c>
    </row>
    <row r="19" spans="2:33" ht="13.5" customHeight="1">
      <c r="B19" s="3082" t="s">
        <v>913</v>
      </c>
      <c r="C19" s="3084"/>
      <c r="D19" s="3085"/>
      <c r="E19" s="3085"/>
      <c r="F19" s="3085"/>
      <c r="G19" s="3085"/>
      <c r="H19" s="3085"/>
      <c r="I19" s="3085"/>
      <c r="J19" s="3085"/>
      <c r="K19" s="3085"/>
      <c r="L19" s="3085"/>
      <c r="M19" s="3085"/>
      <c r="N19" s="3085"/>
      <c r="O19" s="3085"/>
      <c r="P19" s="3085"/>
      <c r="Q19" s="3085"/>
      <c r="R19" s="3085"/>
      <c r="S19" s="3085"/>
      <c r="T19" s="3085"/>
      <c r="U19" s="3085"/>
      <c r="V19" s="3085"/>
      <c r="W19" s="3085"/>
      <c r="X19" s="3085"/>
      <c r="Y19" s="3085"/>
      <c r="Z19" s="3085"/>
      <c r="AA19" s="3085"/>
      <c r="AB19" s="3085"/>
      <c r="AC19" s="3085"/>
      <c r="AD19" s="3103"/>
      <c r="AE19" s="518"/>
      <c r="AF19" s="525" t="s">
        <v>914</v>
      </c>
      <c r="AG19" s="526">
        <f>COUNTA(C17:AD17)-AG18</f>
        <v>28</v>
      </c>
    </row>
    <row r="20" spans="2:33" ht="13.5" customHeight="1">
      <c r="B20" s="3083"/>
      <c r="C20" s="3084"/>
      <c r="D20" s="3086"/>
      <c r="E20" s="3086"/>
      <c r="F20" s="3086"/>
      <c r="G20" s="3086"/>
      <c r="H20" s="3086"/>
      <c r="I20" s="3086"/>
      <c r="J20" s="3086"/>
      <c r="K20" s="3086"/>
      <c r="L20" s="3086"/>
      <c r="M20" s="3086"/>
      <c r="N20" s="3086"/>
      <c r="O20" s="3086"/>
      <c r="P20" s="3086"/>
      <c r="Q20" s="3086"/>
      <c r="R20" s="3086"/>
      <c r="S20" s="3086"/>
      <c r="T20" s="3086"/>
      <c r="U20" s="3086"/>
      <c r="V20" s="3086"/>
      <c r="W20" s="3086"/>
      <c r="X20" s="3086"/>
      <c r="Y20" s="3086"/>
      <c r="Z20" s="3086"/>
      <c r="AA20" s="3086"/>
      <c r="AB20" s="3086"/>
      <c r="AC20" s="3086"/>
      <c r="AD20" s="3104"/>
      <c r="AE20" s="518"/>
      <c r="AF20" s="525" t="s">
        <v>915</v>
      </c>
      <c r="AG20" s="527">
        <f>+COUNTA(C21:AD22)</f>
        <v>0</v>
      </c>
    </row>
    <row r="21" spans="2:33" ht="13.5" customHeight="1">
      <c r="B21" s="3122" t="s">
        <v>902</v>
      </c>
      <c r="C21" s="3107"/>
      <c r="D21" s="3108"/>
      <c r="E21" s="3108"/>
      <c r="F21" s="3108"/>
      <c r="G21" s="3108"/>
      <c r="H21" s="3108"/>
      <c r="I21" s="3108"/>
      <c r="J21" s="3108"/>
      <c r="K21" s="3108"/>
      <c r="L21" s="3108"/>
      <c r="M21" s="3108"/>
      <c r="N21" s="3108"/>
      <c r="O21" s="3108"/>
      <c r="P21" s="3108"/>
      <c r="Q21" s="3108"/>
      <c r="R21" s="3108"/>
      <c r="S21" s="3108"/>
      <c r="T21" s="3108"/>
      <c r="U21" s="3108"/>
      <c r="V21" s="3108"/>
      <c r="W21" s="3108"/>
      <c r="X21" s="3108"/>
      <c r="Y21" s="3108"/>
      <c r="Z21" s="3108"/>
      <c r="AA21" s="3108"/>
      <c r="AB21" s="3108"/>
      <c r="AC21" s="3108"/>
      <c r="AD21" s="3110"/>
      <c r="AE21" s="518"/>
      <c r="AF21" s="525" t="s">
        <v>916</v>
      </c>
      <c r="AG21" s="528">
        <f>+AG20/AG19</f>
        <v>0</v>
      </c>
    </row>
    <row r="22" spans="2:33">
      <c r="B22" s="3123"/>
      <c r="C22" s="3107"/>
      <c r="D22" s="3109"/>
      <c r="E22" s="3109"/>
      <c r="F22" s="3109"/>
      <c r="G22" s="3109"/>
      <c r="H22" s="3109"/>
      <c r="I22" s="3109"/>
      <c r="J22" s="3109"/>
      <c r="K22" s="3109"/>
      <c r="L22" s="3109"/>
      <c r="M22" s="3109"/>
      <c r="N22" s="3109"/>
      <c r="O22" s="3109"/>
      <c r="P22" s="3109"/>
      <c r="Q22" s="3109"/>
      <c r="R22" s="3109"/>
      <c r="S22" s="3109"/>
      <c r="T22" s="3109"/>
      <c r="U22" s="3109"/>
      <c r="V22" s="3109"/>
      <c r="W22" s="3109"/>
      <c r="X22" s="3109"/>
      <c r="Y22" s="3109"/>
      <c r="Z22" s="3109"/>
      <c r="AA22" s="3109"/>
      <c r="AB22" s="3109"/>
      <c r="AC22" s="3109"/>
      <c r="AD22" s="3111"/>
      <c r="AE22" s="518"/>
      <c r="AF22" s="525" t="s">
        <v>896</v>
      </c>
      <c r="AG22" s="527">
        <f>+COUNTA(C23:AD24)</f>
        <v>0</v>
      </c>
    </row>
    <row r="23" spans="2:33">
      <c r="B23" s="3120" t="s">
        <v>905</v>
      </c>
      <c r="C23" s="3118"/>
      <c r="D23" s="3112"/>
      <c r="E23" s="3112"/>
      <c r="F23" s="3112"/>
      <c r="G23" s="3112"/>
      <c r="H23" s="3112"/>
      <c r="I23" s="3112"/>
      <c r="J23" s="3112"/>
      <c r="K23" s="3112"/>
      <c r="L23" s="3112"/>
      <c r="M23" s="3112"/>
      <c r="N23" s="3112"/>
      <c r="O23" s="3112"/>
      <c r="P23" s="3112"/>
      <c r="Q23" s="3112"/>
      <c r="R23" s="3112"/>
      <c r="S23" s="3112"/>
      <c r="T23" s="3112"/>
      <c r="U23" s="3112"/>
      <c r="V23" s="3112"/>
      <c r="W23" s="3112"/>
      <c r="X23" s="3112"/>
      <c r="Y23" s="3112"/>
      <c r="Z23" s="3112"/>
      <c r="AA23" s="3112"/>
      <c r="AB23" s="3112"/>
      <c r="AC23" s="3112"/>
      <c r="AD23" s="3114"/>
      <c r="AE23" s="518"/>
      <c r="AF23" s="529" t="s">
        <v>917</v>
      </c>
      <c r="AG23" s="530">
        <f>+AG22/AG19</f>
        <v>0</v>
      </c>
    </row>
    <row r="24" spans="2:33">
      <c r="B24" s="3121"/>
      <c r="C24" s="3119"/>
      <c r="D24" s="3113"/>
      <c r="E24" s="3113"/>
      <c r="F24" s="3113"/>
      <c r="G24" s="3113"/>
      <c r="H24" s="3113"/>
      <c r="I24" s="3113"/>
      <c r="J24" s="3113"/>
      <c r="K24" s="3113"/>
      <c r="L24" s="3113"/>
      <c r="M24" s="3113"/>
      <c r="N24" s="3113"/>
      <c r="O24" s="3113"/>
      <c r="P24" s="3113"/>
      <c r="Q24" s="3113"/>
      <c r="R24" s="3113"/>
      <c r="S24" s="3113"/>
      <c r="T24" s="3113"/>
      <c r="U24" s="3113"/>
      <c r="V24" s="3113"/>
      <c r="W24" s="3113"/>
      <c r="X24" s="3113"/>
      <c r="Y24" s="3113"/>
      <c r="Z24" s="3113"/>
      <c r="AA24" s="3113"/>
      <c r="AB24" s="3113"/>
      <c r="AC24" s="3113"/>
      <c r="AD24" s="3115"/>
      <c r="AE24" s="518"/>
      <c r="AF24" s="531"/>
      <c r="AG24" s="532"/>
    </row>
    <row r="25" spans="2:33">
      <c r="C25" s="533"/>
      <c r="D25" s="533"/>
      <c r="E25" s="533"/>
      <c r="F25" s="533"/>
      <c r="G25" s="533"/>
      <c r="H25" s="533"/>
      <c r="I25" s="533"/>
      <c r="J25" s="533"/>
      <c r="K25" s="533"/>
      <c r="L25" s="533"/>
      <c r="M25" s="533"/>
      <c r="N25" s="533"/>
      <c r="O25" s="533"/>
      <c r="P25" s="533"/>
      <c r="Q25" s="533"/>
      <c r="R25" s="533"/>
      <c r="S25" s="533"/>
      <c r="T25" s="533"/>
      <c r="U25" s="533"/>
      <c r="V25" s="533"/>
      <c r="W25" s="533"/>
      <c r="X25" s="533"/>
      <c r="Y25" s="533"/>
      <c r="Z25" s="533"/>
      <c r="AA25" s="533"/>
      <c r="AB25" s="533"/>
      <c r="AC25" s="533"/>
      <c r="AD25" s="533"/>
    </row>
    <row r="26" spans="2:33">
      <c r="B26" s="519" t="s">
        <v>910</v>
      </c>
      <c r="C26" s="520">
        <f>+AD17+1</f>
        <v>44465</v>
      </c>
      <c r="D26" s="521">
        <f>+C26+1</f>
        <v>44466</v>
      </c>
      <c r="E26" s="521">
        <f t="shared" ref="E26:AD26" si="4">+D26+1</f>
        <v>44467</v>
      </c>
      <c r="F26" s="521">
        <f t="shared" si="4"/>
        <v>44468</v>
      </c>
      <c r="G26" s="521">
        <f t="shared" si="4"/>
        <v>44469</v>
      </c>
      <c r="H26" s="521">
        <f t="shared" si="4"/>
        <v>44470</v>
      </c>
      <c r="I26" s="521">
        <f t="shared" si="4"/>
        <v>44471</v>
      </c>
      <c r="J26" s="521">
        <f t="shared" si="4"/>
        <v>44472</v>
      </c>
      <c r="K26" s="521">
        <f t="shared" si="4"/>
        <v>44473</v>
      </c>
      <c r="L26" s="521">
        <f t="shared" si="4"/>
        <v>44474</v>
      </c>
      <c r="M26" s="521">
        <f t="shared" si="4"/>
        <v>44475</v>
      </c>
      <c r="N26" s="521">
        <f t="shared" si="4"/>
        <v>44476</v>
      </c>
      <c r="O26" s="521">
        <f t="shared" si="4"/>
        <v>44477</v>
      </c>
      <c r="P26" s="521">
        <f t="shared" si="4"/>
        <v>44478</v>
      </c>
      <c r="Q26" s="521">
        <f t="shared" si="4"/>
        <v>44479</v>
      </c>
      <c r="R26" s="521">
        <f t="shared" si="4"/>
        <v>44480</v>
      </c>
      <c r="S26" s="521">
        <f t="shared" si="4"/>
        <v>44481</v>
      </c>
      <c r="T26" s="521">
        <f t="shared" si="4"/>
        <v>44482</v>
      </c>
      <c r="U26" s="521">
        <f t="shared" si="4"/>
        <v>44483</v>
      </c>
      <c r="V26" s="521">
        <f t="shared" si="4"/>
        <v>44484</v>
      </c>
      <c r="W26" s="521">
        <f>+V26+1</f>
        <v>44485</v>
      </c>
      <c r="X26" s="521">
        <f t="shared" si="4"/>
        <v>44486</v>
      </c>
      <c r="Y26" s="521">
        <f t="shared" si="4"/>
        <v>44487</v>
      </c>
      <c r="Z26" s="521">
        <f t="shared" si="4"/>
        <v>44488</v>
      </c>
      <c r="AA26" s="521">
        <f>+Z26+1</f>
        <v>44489</v>
      </c>
      <c r="AB26" s="521">
        <f t="shared" si="4"/>
        <v>44490</v>
      </c>
      <c r="AC26" s="521">
        <f>+AB26+1</f>
        <v>44491</v>
      </c>
      <c r="AD26" s="522">
        <f t="shared" si="4"/>
        <v>44492</v>
      </c>
      <c r="AE26" s="523"/>
      <c r="AF26" s="3080">
        <f>+AF17+1</f>
        <v>3</v>
      </c>
      <c r="AG26" s="3081"/>
    </row>
    <row r="27" spans="2:33">
      <c r="B27" s="542" t="s">
        <v>911</v>
      </c>
      <c r="C27" s="543" t="str">
        <f>TEXT(WEEKDAY(+C26),"aaa")</f>
        <v>日</v>
      </c>
      <c r="D27" s="544" t="str">
        <f t="shared" ref="D27:AD27" si="5">TEXT(WEEKDAY(+D26),"aaa")</f>
        <v>月</v>
      </c>
      <c r="E27" s="544" t="str">
        <f t="shared" si="5"/>
        <v>火</v>
      </c>
      <c r="F27" s="544" t="str">
        <f t="shared" si="5"/>
        <v>水</v>
      </c>
      <c r="G27" s="544" t="str">
        <f t="shared" si="5"/>
        <v>木</v>
      </c>
      <c r="H27" s="544" t="str">
        <f t="shared" si="5"/>
        <v>金</v>
      </c>
      <c r="I27" s="544" t="str">
        <f t="shared" si="5"/>
        <v>土</v>
      </c>
      <c r="J27" s="544" t="str">
        <f t="shared" si="5"/>
        <v>日</v>
      </c>
      <c r="K27" s="544" t="str">
        <f t="shared" si="5"/>
        <v>月</v>
      </c>
      <c r="L27" s="544" t="str">
        <f t="shared" si="5"/>
        <v>火</v>
      </c>
      <c r="M27" s="544" t="str">
        <f t="shared" si="5"/>
        <v>水</v>
      </c>
      <c r="N27" s="544" t="str">
        <f t="shared" si="5"/>
        <v>木</v>
      </c>
      <c r="O27" s="544" t="str">
        <f t="shared" si="5"/>
        <v>金</v>
      </c>
      <c r="P27" s="544" t="str">
        <f t="shared" si="5"/>
        <v>土</v>
      </c>
      <c r="Q27" s="544" t="str">
        <f t="shared" si="5"/>
        <v>日</v>
      </c>
      <c r="R27" s="544" t="str">
        <f t="shared" si="5"/>
        <v>月</v>
      </c>
      <c r="S27" s="544" t="str">
        <f t="shared" si="5"/>
        <v>火</v>
      </c>
      <c r="T27" s="544" t="str">
        <f t="shared" si="5"/>
        <v>水</v>
      </c>
      <c r="U27" s="544" t="str">
        <f t="shared" si="5"/>
        <v>木</v>
      </c>
      <c r="V27" s="544" t="str">
        <f t="shared" si="5"/>
        <v>金</v>
      </c>
      <c r="W27" s="544" t="str">
        <f t="shared" si="5"/>
        <v>土</v>
      </c>
      <c r="X27" s="544" t="str">
        <f t="shared" si="5"/>
        <v>日</v>
      </c>
      <c r="Y27" s="544" t="str">
        <f t="shared" si="5"/>
        <v>月</v>
      </c>
      <c r="Z27" s="544" t="str">
        <f t="shared" si="5"/>
        <v>火</v>
      </c>
      <c r="AA27" s="544" t="str">
        <f t="shared" si="5"/>
        <v>水</v>
      </c>
      <c r="AB27" s="544" t="str">
        <f t="shared" si="5"/>
        <v>木</v>
      </c>
      <c r="AC27" s="544" t="str">
        <f t="shared" si="5"/>
        <v>金</v>
      </c>
      <c r="AD27" s="545" t="str">
        <f t="shared" si="5"/>
        <v>土</v>
      </c>
      <c r="AE27" s="518"/>
      <c r="AF27" s="524" t="s">
        <v>912</v>
      </c>
      <c r="AG27" s="515">
        <f>+COUNTA(C28:AD29)</f>
        <v>0</v>
      </c>
    </row>
    <row r="28" spans="2:33" ht="13.5" customHeight="1">
      <c r="B28" s="3082" t="s">
        <v>913</v>
      </c>
      <c r="C28" s="3084"/>
      <c r="D28" s="3085"/>
      <c r="E28" s="3085"/>
      <c r="F28" s="3085"/>
      <c r="G28" s="3085"/>
      <c r="H28" s="3085"/>
      <c r="I28" s="3085"/>
      <c r="J28" s="3085"/>
      <c r="K28" s="3085"/>
      <c r="L28" s="3085"/>
      <c r="M28" s="3085"/>
      <c r="N28" s="3085"/>
      <c r="O28" s="3085"/>
      <c r="P28" s="3085"/>
      <c r="Q28" s="3085"/>
      <c r="R28" s="3085"/>
      <c r="S28" s="3085"/>
      <c r="T28" s="3085"/>
      <c r="U28" s="3085"/>
      <c r="V28" s="3085"/>
      <c r="W28" s="3085"/>
      <c r="X28" s="3085"/>
      <c r="Y28" s="3085"/>
      <c r="Z28" s="3085"/>
      <c r="AA28" s="3085"/>
      <c r="AB28" s="3085"/>
      <c r="AC28" s="3085"/>
      <c r="AD28" s="3103"/>
      <c r="AE28" s="518"/>
      <c r="AF28" s="525" t="s">
        <v>914</v>
      </c>
      <c r="AG28" s="526">
        <f>COUNTA(C26:AD26)-AG27</f>
        <v>28</v>
      </c>
    </row>
    <row r="29" spans="2:33" ht="13.5" customHeight="1">
      <c r="B29" s="3083"/>
      <c r="C29" s="3084"/>
      <c r="D29" s="3086"/>
      <c r="E29" s="3086"/>
      <c r="F29" s="3086"/>
      <c r="G29" s="3086"/>
      <c r="H29" s="3086"/>
      <c r="I29" s="3086"/>
      <c r="J29" s="3086"/>
      <c r="K29" s="3086"/>
      <c r="L29" s="3086"/>
      <c r="M29" s="3086"/>
      <c r="N29" s="3086"/>
      <c r="O29" s="3086"/>
      <c r="P29" s="3086"/>
      <c r="Q29" s="3086"/>
      <c r="R29" s="3086"/>
      <c r="S29" s="3086"/>
      <c r="T29" s="3086"/>
      <c r="U29" s="3086"/>
      <c r="V29" s="3086"/>
      <c r="W29" s="3086"/>
      <c r="X29" s="3086"/>
      <c r="Y29" s="3086"/>
      <c r="Z29" s="3086"/>
      <c r="AA29" s="3086"/>
      <c r="AB29" s="3086"/>
      <c r="AC29" s="3086"/>
      <c r="AD29" s="3104"/>
      <c r="AE29" s="518"/>
      <c r="AF29" s="525" t="s">
        <v>915</v>
      </c>
      <c r="AG29" s="527">
        <f>+COUNTA(C30:AD31)</f>
        <v>0</v>
      </c>
    </row>
    <row r="30" spans="2:33" ht="13.5" customHeight="1">
      <c r="B30" s="3105" t="s">
        <v>902</v>
      </c>
      <c r="C30" s="3107"/>
      <c r="D30" s="3108"/>
      <c r="E30" s="3108"/>
      <c r="F30" s="3108"/>
      <c r="G30" s="3108"/>
      <c r="H30" s="3108"/>
      <c r="I30" s="3108"/>
      <c r="J30" s="3108"/>
      <c r="K30" s="3108"/>
      <c r="L30" s="3108"/>
      <c r="M30" s="3108"/>
      <c r="N30" s="3108"/>
      <c r="O30" s="3108"/>
      <c r="P30" s="3108"/>
      <c r="Q30" s="3108"/>
      <c r="R30" s="3108"/>
      <c r="S30" s="3108"/>
      <c r="T30" s="3108"/>
      <c r="U30" s="3108"/>
      <c r="V30" s="3108"/>
      <c r="W30" s="3108"/>
      <c r="X30" s="3108"/>
      <c r="Y30" s="3108"/>
      <c r="Z30" s="3108"/>
      <c r="AA30" s="3108"/>
      <c r="AB30" s="3108"/>
      <c r="AC30" s="3108"/>
      <c r="AD30" s="3110"/>
      <c r="AE30" s="518"/>
      <c r="AF30" s="525" t="s">
        <v>916</v>
      </c>
      <c r="AG30" s="528">
        <f>+AG29/AG28</f>
        <v>0</v>
      </c>
    </row>
    <row r="31" spans="2:33">
      <c r="B31" s="3106"/>
      <c r="C31" s="3107"/>
      <c r="D31" s="3109"/>
      <c r="E31" s="3109"/>
      <c r="F31" s="3109"/>
      <c r="G31" s="3109"/>
      <c r="H31" s="3109"/>
      <c r="I31" s="3109"/>
      <c r="J31" s="3109"/>
      <c r="K31" s="3109"/>
      <c r="L31" s="3109"/>
      <c r="M31" s="3109"/>
      <c r="N31" s="3109"/>
      <c r="O31" s="3109"/>
      <c r="P31" s="3109"/>
      <c r="Q31" s="3109"/>
      <c r="R31" s="3109"/>
      <c r="S31" s="3109"/>
      <c r="T31" s="3109"/>
      <c r="U31" s="3109"/>
      <c r="V31" s="3109"/>
      <c r="W31" s="3109"/>
      <c r="X31" s="3109"/>
      <c r="Y31" s="3109"/>
      <c r="Z31" s="3109"/>
      <c r="AA31" s="3109"/>
      <c r="AB31" s="3109"/>
      <c r="AC31" s="3109"/>
      <c r="AD31" s="3111"/>
      <c r="AE31" s="518"/>
      <c r="AF31" s="525" t="s">
        <v>896</v>
      </c>
      <c r="AG31" s="527">
        <f>+COUNTA(C32:AD33)</f>
        <v>0</v>
      </c>
    </row>
    <row r="32" spans="2:33">
      <c r="B32" s="3116" t="s">
        <v>905</v>
      </c>
      <c r="C32" s="3118"/>
      <c r="D32" s="3112"/>
      <c r="E32" s="3112"/>
      <c r="F32" s="3112"/>
      <c r="G32" s="3112"/>
      <c r="H32" s="3112"/>
      <c r="I32" s="3112"/>
      <c r="J32" s="3112"/>
      <c r="K32" s="3112"/>
      <c r="L32" s="3112"/>
      <c r="M32" s="3112"/>
      <c r="N32" s="3112"/>
      <c r="O32" s="3112"/>
      <c r="P32" s="3112"/>
      <c r="Q32" s="3112"/>
      <c r="R32" s="3112"/>
      <c r="S32" s="3112"/>
      <c r="T32" s="3112"/>
      <c r="U32" s="3112"/>
      <c r="V32" s="3112"/>
      <c r="W32" s="3112"/>
      <c r="X32" s="3112"/>
      <c r="Y32" s="3112"/>
      <c r="Z32" s="3112"/>
      <c r="AA32" s="3112"/>
      <c r="AB32" s="3112"/>
      <c r="AC32" s="3112"/>
      <c r="AD32" s="3114"/>
      <c r="AE32" s="518"/>
      <c r="AF32" s="529" t="s">
        <v>917</v>
      </c>
      <c r="AG32" s="530">
        <f>+AG31/AG28</f>
        <v>0</v>
      </c>
    </row>
    <row r="33" spans="2:33">
      <c r="B33" s="3117"/>
      <c r="C33" s="3119"/>
      <c r="D33" s="3113"/>
      <c r="E33" s="3113"/>
      <c r="F33" s="3113"/>
      <c r="G33" s="3113"/>
      <c r="H33" s="3113"/>
      <c r="I33" s="3113"/>
      <c r="J33" s="3113"/>
      <c r="K33" s="3113"/>
      <c r="L33" s="3113"/>
      <c r="M33" s="3113"/>
      <c r="N33" s="3113"/>
      <c r="O33" s="3113"/>
      <c r="P33" s="3113"/>
      <c r="Q33" s="3113"/>
      <c r="R33" s="3113"/>
      <c r="S33" s="3113"/>
      <c r="T33" s="3113"/>
      <c r="U33" s="3113"/>
      <c r="V33" s="3113"/>
      <c r="W33" s="3113"/>
      <c r="X33" s="3113"/>
      <c r="Y33" s="3113"/>
      <c r="Z33" s="3113"/>
      <c r="AA33" s="3113"/>
      <c r="AB33" s="3113"/>
      <c r="AC33" s="3113"/>
      <c r="AD33" s="3115"/>
      <c r="AE33" s="518"/>
      <c r="AF33" s="531"/>
      <c r="AG33" s="532"/>
    </row>
    <row r="34" spans="2: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row>
    <row r="35" spans="2:33">
      <c r="B35" s="534" t="s">
        <v>910</v>
      </c>
      <c r="C35" s="535">
        <f>+AD26+1</f>
        <v>44493</v>
      </c>
      <c r="D35" s="536">
        <f>+C35+1</f>
        <v>44494</v>
      </c>
      <c r="E35" s="536">
        <f t="shared" ref="E35:AD35" si="6">+D35+1</f>
        <v>44495</v>
      </c>
      <c r="F35" s="536">
        <f t="shared" si="6"/>
        <v>44496</v>
      </c>
      <c r="G35" s="536">
        <f t="shared" si="6"/>
        <v>44497</v>
      </c>
      <c r="H35" s="536">
        <f t="shared" si="6"/>
        <v>44498</v>
      </c>
      <c r="I35" s="536">
        <f t="shared" si="6"/>
        <v>44499</v>
      </c>
      <c r="J35" s="536">
        <f t="shared" si="6"/>
        <v>44500</v>
      </c>
      <c r="K35" s="536">
        <f t="shared" si="6"/>
        <v>44501</v>
      </c>
      <c r="L35" s="536">
        <f t="shared" si="6"/>
        <v>44502</v>
      </c>
      <c r="M35" s="536">
        <f t="shared" si="6"/>
        <v>44503</v>
      </c>
      <c r="N35" s="536">
        <f t="shared" si="6"/>
        <v>44504</v>
      </c>
      <c r="O35" s="536">
        <f t="shared" si="6"/>
        <v>44505</v>
      </c>
      <c r="P35" s="536">
        <f t="shared" si="6"/>
        <v>44506</v>
      </c>
      <c r="Q35" s="536">
        <f t="shared" si="6"/>
        <v>44507</v>
      </c>
      <c r="R35" s="536">
        <f t="shared" si="6"/>
        <v>44508</v>
      </c>
      <c r="S35" s="536">
        <f t="shared" si="6"/>
        <v>44509</v>
      </c>
      <c r="T35" s="536">
        <f t="shared" si="6"/>
        <v>44510</v>
      </c>
      <c r="U35" s="536">
        <f t="shared" si="6"/>
        <v>44511</v>
      </c>
      <c r="V35" s="536">
        <f t="shared" si="6"/>
        <v>44512</v>
      </c>
      <c r="W35" s="536">
        <f>+V35+1</f>
        <v>44513</v>
      </c>
      <c r="X35" s="536">
        <f t="shared" si="6"/>
        <v>44514</v>
      </c>
      <c r="Y35" s="536">
        <f t="shared" si="6"/>
        <v>44515</v>
      </c>
      <c r="Z35" s="536">
        <f t="shared" si="6"/>
        <v>44516</v>
      </c>
      <c r="AA35" s="536">
        <f>+Z35+1</f>
        <v>44517</v>
      </c>
      <c r="AB35" s="536">
        <f t="shared" si="6"/>
        <v>44518</v>
      </c>
      <c r="AC35" s="536">
        <f>+AB35+1</f>
        <v>44519</v>
      </c>
      <c r="AD35" s="537">
        <f t="shared" si="6"/>
        <v>44520</v>
      </c>
      <c r="AE35" s="523"/>
      <c r="AF35" s="3080">
        <f>+AF26+1</f>
        <v>4</v>
      </c>
      <c r="AG35" s="3081"/>
    </row>
    <row r="36" spans="2:33">
      <c r="B36" s="538" t="s">
        <v>911</v>
      </c>
      <c r="C36" s="539" t="str">
        <f>TEXT(WEEKDAY(+C35),"aaa")</f>
        <v>日</v>
      </c>
      <c r="D36" s="540" t="str">
        <f t="shared" ref="D36:AD36" si="7">TEXT(WEEKDAY(+D35),"aaa")</f>
        <v>月</v>
      </c>
      <c r="E36" s="540" t="str">
        <f t="shared" si="7"/>
        <v>火</v>
      </c>
      <c r="F36" s="540" t="str">
        <f t="shared" si="7"/>
        <v>水</v>
      </c>
      <c r="G36" s="540" t="str">
        <f t="shared" si="7"/>
        <v>木</v>
      </c>
      <c r="H36" s="540" t="str">
        <f t="shared" si="7"/>
        <v>金</v>
      </c>
      <c r="I36" s="540" t="str">
        <f t="shared" si="7"/>
        <v>土</v>
      </c>
      <c r="J36" s="540" t="str">
        <f t="shared" si="7"/>
        <v>日</v>
      </c>
      <c r="K36" s="540" t="str">
        <f t="shared" si="7"/>
        <v>月</v>
      </c>
      <c r="L36" s="540" t="str">
        <f t="shared" si="7"/>
        <v>火</v>
      </c>
      <c r="M36" s="540" t="str">
        <f t="shared" si="7"/>
        <v>水</v>
      </c>
      <c r="N36" s="540" t="str">
        <f t="shared" si="7"/>
        <v>木</v>
      </c>
      <c r="O36" s="540" t="str">
        <f t="shared" si="7"/>
        <v>金</v>
      </c>
      <c r="P36" s="540" t="str">
        <f t="shared" si="7"/>
        <v>土</v>
      </c>
      <c r="Q36" s="540" t="str">
        <f t="shared" si="7"/>
        <v>日</v>
      </c>
      <c r="R36" s="540" t="str">
        <f t="shared" si="7"/>
        <v>月</v>
      </c>
      <c r="S36" s="540" t="str">
        <f t="shared" si="7"/>
        <v>火</v>
      </c>
      <c r="T36" s="540" t="str">
        <f t="shared" si="7"/>
        <v>水</v>
      </c>
      <c r="U36" s="540" t="str">
        <f t="shared" si="7"/>
        <v>木</v>
      </c>
      <c r="V36" s="540" t="str">
        <f t="shared" si="7"/>
        <v>金</v>
      </c>
      <c r="W36" s="540" t="str">
        <f t="shared" si="7"/>
        <v>土</v>
      </c>
      <c r="X36" s="540" t="str">
        <f t="shared" si="7"/>
        <v>日</v>
      </c>
      <c r="Y36" s="540" t="str">
        <f t="shared" si="7"/>
        <v>月</v>
      </c>
      <c r="Z36" s="540" t="str">
        <f t="shared" si="7"/>
        <v>火</v>
      </c>
      <c r="AA36" s="540" t="str">
        <f t="shared" si="7"/>
        <v>水</v>
      </c>
      <c r="AB36" s="540" t="str">
        <f t="shared" si="7"/>
        <v>木</v>
      </c>
      <c r="AC36" s="540" t="str">
        <f t="shared" si="7"/>
        <v>金</v>
      </c>
      <c r="AD36" s="541" t="str">
        <f t="shared" si="7"/>
        <v>土</v>
      </c>
      <c r="AE36" s="518"/>
      <c r="AF36" s="524" t="s">
        <v>912</v>
      </c>
      <c r="AG36" s="515">
        <f>+COUNTA(C37:AD38)</f>
        <v>0</v>
      </c>
    </row>
    <row r="37" spans="2:33" ht="13.5" customHeight="1">
      <c r="B37" s="3082" t="s">
        <v>913</v>
      </c>
      <c r="C37" s="3084"/>
      <c r="D37" s="3085"/>
      <c r="E37" s="3085"/>
      <c r="F37" s="3085"/>
      <c r="G37" s="3085"/>
      <c r="H37" s="3085"/>
      <c r="I37" s="3085"/>
      <c r="J37" s="3085"/>
      <c r="K37" s="3085"/>
      <c r="L37" s="3085"/>
      <c r="M37" s="3085"/>
      <c r="N37" s="3085"/>
      <c r="O37" s="3085"/>
      <c r="P37" s="3085"/>
      <c r="Q37" s="3085"/>
      <c r="R37" s="3085"/>
      <c r="S37" s="3085"/>
      <c r="T37" s="3085"/>
      <c r="U37" s="3085"/>
      <c r="V37" s="3085"/>
      <c r="W37" s="3085"/>
      <c r="X37" s="3085"/>
      <c r="Y37" s="3085"/>
      <c r="Z37" s="3085"/>
      <c r="AA37" s="3085"/>
      <c r="AB37" s="3085"/>
      <c r="AC37" s="3085"/>
      <c r="AD37" s="3103"/>
      <c r="AE37" s="518"/>
      <c r="AF37" s="525" t="s">
        <v>914</v>
      </c>
      <c r="AG37" s="526">
        <f>COUNTA(C35:AD35)-AG36</f>
        <v>28</v>
      </c>
    </row>
    <row r="38" spans="2:33" ht="13.5" customHeight="1">
      <c r="B38" s="3083"/>
      <c r="C38" s="3084"/>
      <c r="D38" s="3086"/>
      <c r="E38" s="3086"/>
      <c r="F38" s="3086"/>
      <c r="G38" s="3086"/>
      <c r="H38" s="3086"/>
      <c r="I38" s="3086"/>
      <c r="J38" s="3086"/>
      <c r="K38" s="3086"/>
      <c r="L38" s="3086"/>
      <c r="M38" s="3086"/>
      <c r="N38" s="3086"/>
      <c r="O38" s="3086"/>
      <c r="P38" s="3086"/>
      <c r="Q38" s="3086"/>
      <c r="R38" s="3086"/>
      <c r="S38" s="3086"/>
      <c r="T38" s="3086"/>
      <c r="U38" s="3086"/>
      <c r="V38" s="3086"/>
      <c r="W38" s="3086"/>
      <c r="X38" s="3086"/>
      <c r="Y38" s="3086"/>
      <c r="Z38" s="3086"/>
      <c r="AA38" s="3086"/>
      <c r="AB38" s="3086"/>
      <c r="AC38" s="3086"/>
      <c r="AD38" s="3104"/>
      <c r="AE38" s="518"/>
      <c r="AF38" s="525" t="s">
        <v>915</v>
      </c>
      <c r="AG38" s="527">
        <f>+COUNTA(C39:AD40)</f>
        <v>0</v>
      </c>
    </row>
    <row r="39" spans="2:33" ht="13.5" customHeight="1">
      <c r="B39" s="3122" t="s">
        <v>902</v>
      </c>
      <c r="C39" s="3107"/>
      <c r="D39" s="3108"/>
      <c r="E39" s="3108"/>
      <c r="F39" s="3108"/>
      <c r="G39" s="3108"/>
      <c r="H39" s="3108"/>
      <c r="I39" s="3108"/>
      <c r="J39" s="3108"/>
      <c r="K39" s="3108"/>
      <c r="L39" s="3108"/>
      <c r="M39" s="3108"/>
      <c r="N39" s="3108"/>
      <c r="O39" s="3108"/>
      <c r="P39" s="3108"/>
      <c r="Q39" s="3108"/>
      <c r="R39" s="3108"/>
      <c r="S39" s="3108"/>
      <c r="T39" s="3108"/>
      <c r="U39" s="3108"/>
      <c r="V39" s="3108"/>
      <c r="W39" s="3108"/>
      <c r="X39" s="3108"/>
      <c r="Y39" s="3108"/>
      <c r="Z39" s="3108"/>
      <c r="AA39" s="3108"/>
      <c r="AB39" s="3108"/>
      <c r="AC39" s="3108"/>
      <c r="AD39" s="3110"/>
      <c r="AE39" s="518"/>
      <c r="AF39" s="525" t="s">
        <v>916</v>
      </c>
      <c r="AG39" s="528">
        <f>+AG38/AG37</f>
        <v>0</v>
      </c>
    </row>
    <row r="40" spans="2:33">
      <c r="B40" s="3123"/>
      <c r="C40" s="3107"/>
      <c r="D40" s="3109"/>
      <c r="E40" s="3109"/>
      <c r="F40" s="3109"/>
      <c r="G40" s="3109"/>
      <c r="H40" s="3109"/>
      <c r="I40" s="3109"/>
      <c r="J40" s="3109"/>
      <c r="K40" s="3109"/>
      <c r="L40" s="3109"/>
      <c r="M40" s="3109"/>
      <c r="N40" s="3109"/>
      <c r="O40" s="3109"/>
      <c r="P40" s="3109"/>
      <c r="Q40" s="3109"/>
      <c r="R40" s="3109"/>
      <c r="S40" s="3109"/>
      <c r="T40" s="3109"/>
      <c r="U40" s="3109"/>
      <c r="V40" s="3109"/>
      <c r="W40" s="3109"/>
      <c r="X40" s="3109"/>
      <c r="Y40" s="3109"/>
      <c r="Z40" s="3109"/>
      <c r="AA40" s="3109"/>
      <c r="AB40" s="3109"/>
      <c r="AC40" s="3109"/>
      <c r="AD40" s="3111"/>
      <c r="AE40" s="518"/>
      <c r="AF40" s="525" t="s">
        <v>896</v>
      </c>
      <c r="AG40" s="527">
        <f>+COUNTA(C41:AD42)</f>
        <v>0</v>
      </c>
    </row>
    <row r="41" spans="2:33">
      <c r="B41" s="3120" t="s">
        <v>905</v>
      </c>
      <c r="C41" s="3118"/>
      <c r="D41" s="3112"/>
      <c r="E41" s="3112"/>
      <c r="F41" s="3112"/>
      <c r="G41" s="3112"/>
      <c r="H41" s="3112"/>
      <c r="I41" s="3112"/>
      <c r="J41" s="3112"/>
      <c r="K41" s="3112"/>
      <c r="L41" s="3112"/>
      <c r="M41" s="3112"/>
      <c r="N41" s="3112"/>
      <c r="O41" s="3112"/>
      <c r="P41" s="3112"/>
      <c r="Q41" s="3112"/>
      <c r="R41" s="3112"/>
      <c r="S41" s="3112"/>
      <c r="T41" s="3112"/>
      <c r="U41" s="3112"/>
      <c r="V41" s="3112"/>
      <c r="W41" s="3112"/>
      <c r="X41" s="3112"/>
      <c r="Y41" s="3112"/>
      <c r="Z41" s="3112"/>
      <c r="AA41" s="3112"/>
      <c r="AB41" s="3112"/>
      <c r="AC41" s="3112"/>
      <c r="AD41" s="3114"/>
      <c r="AE41" s="518"/>
      <c r="AF41" s="529" t="s">
        <v>917</v>
      </c>
      <c r="AG41" s="530">
        <f>+AG40/AG37</f>
        <v>0</v>
      </c>
    </row>
    <row r="42" spans="2:33">
      <c r="B42" s="3121"/>
      <c r="C42" s="3119"/>
      <c r="D42" s="3113"/>
      <c r="E42" s="3113"/>
      <c r="F42" s="3113"/>
      <c r="G42" s="3113"/>
      <c r="H42" s="3113"/>
      <c r="I42" s="3113"/>
      <c r="J42" s="3113"/>
      <c r="K42" s="3113"/>
      <c r="L42" s="3113"/>
      <c r="M42" s="3113"/>
      <c r="N42" s="3113"/>
      <c r="O42" s="3113"/>
      <c r="P42" s="3113"/>
      <c r="Q42" s="3113"/>
      <c r="R42" s="3113"/>
      <c r="S42" s="3113"/>
      <c r="T42" s="3113"/>
      <c r="U42" s="3113"/>
      <c r="V42" s="3113"/>
      <c r="W42" s="3113"/>
      <c r="X42" s="3113"/>
      <c r="Y42" s="3113"/>
      <c r="Z42" s="3113"/>
      <c r="AA42" s="3113"/>
      <c r="AB42" s="3113"/>
      <c r="AC42" s="3113"/>
      <c r="AD42" s="3115"/>
      <c r="AE42" s="518"/>
      <c r="AF42" s="531"/>
      <c r="AG42" s="532"/>
    </row>
    <row r="43" spans="2:33">
      <c r="C43" s="533"/>
      <c r="D43" s="533"/>
      <c r="E43" s="533"/>
      <c r="F43" s="533"/>
      <c r="G43" s="533"/>
      <c r="H43" s="533"/>
      <c r="I43" s="533"/>
      <c r="J43" s="533"/>
      <c r="K43" s="533"/>
      <c r="L43" s="533"/>
      <c r="M43" s="533"/>
      <c r="N43" s="533"/>
      <c r="O43" s="533"/>
      <c r="P43" s="533"/>
      <c r="Q43" s="533"/>
      <c r="R43" s="533"/>
      <c r="S43" s="533"/>
      <c r="T43" s="533"/>
      <c r="U43" s="533"/>
      <c r="V43" s="533"/>
      <c r="W43" s="533"/>
      <c r="X43" s="533"/>
      <c r="Y43" s="533"/>
      <c r="Z43" s="533"/>
      <c r="AA43" s="533"/>
      <c r="AB43" s="533"/>
      <c r="AC43" s="533"/>
      <c r="AD43" s="533"/>
    </row>
    <row r="44" spans="2:33">
      <c r="B44" s="519" t="s">
        <v>910</v>
      </c>
      <c r="C44" s="520">
        <f>+AD35+1</f>
        <v>44521</v>
      </c>
      <c r="D44" s="521">
        <f>+C44+1</f>
        <v>44522</v>
      </c>
      <c r="E44" s="521">
        <f t="shared" ref="E44:AD44" si="8">+D44+1</f>
        <v>44523</v>
      </c>
      <c r="F44" s="521">
        <f t="shared" si="8"/>
        <v>44524</v>
      </c>
      <c r="G44" s="521">
        <f t="shared" si="8"/>
        <v>44525</v>
      </c>
      <c r="H44" s="521">
        <f t="shared" si="8"/>
        <v>44526</v>
      </c>
      <c r="I44" s="521">
        <f t="shared" si="8"/>
        <v>44527</v>
      </c>
      <c r="J44" s="521">
        <f t="shared" si="8"/>
        <v>44528</v>
      </c>
      <c r="K44" s="521">
        <f t="shared" si="8"/>
        <v>44529</v>
      </c>
      <c r="L44" s="521">
        <f t="shared" si="8"/>
        <v>44530</v>
      </c>
      <c r="M44" s="521">
        <f t="shared" si="8"/>
        <v>44531</v>
      </c>
      <c r="N44" s="521">
        <f t="shared" si="8"/>
        <v>44532</v>
      </c>
      <c r="O44" s="521">
        <f t="shared" si="8"/>
        <v>44533</v>
      </c>
      <c r="P44" s="521">
        <f t="shared" si="8"/>
        <v>44534</v>
      </c>
      <c r="Q44" s="521">
        <f t="shared" si="8"/>
        <v>44535</v>
      </c>
      <c r="R44" s="521">
        <f t="shared" si="8"/>
        <v>44536</v>
      </c>
      <c r="S44" s="521">
        <f t="shared" si="8"/>
        <v>44537</v>
      </c>
      <c r="T44" s="521">
        <f t="shared" si="8"/>
        <v>44538</v>
      </c>
      <c r="U44" s="521">
        <f t="shared" si="8"/>
        <v>44539</v>
      </c>
      <c r="V44" s="521">
        <f t="shared" si="8"/>
        <v>44540</v>
      </c>
      <c r="W44" s="521">
        <f>+V44+1</f>
        <v>44541</v>
      </c>
      <c r="X44" s="521">
        <f t="shared" si="8"/>
        <v>44542</v>
      </c>
      <c r="Y44" s="521">
        <f t="shared" si="8"/>
        <v>44543</v>
      </c>
      <c r="Z44" s="521">
        <f t="shared" si="8"/>
        <v>44544</v>
      </c>
      <c r="AA44" s="521">
        <f>+Z44+1</f>
        <v>44545</v>
      </c>
      <c r="AB44" s="521">
        <f t="shared" si="8"/>
        <v>44546</v>
      </c>
      <c r="AC44" s="521">
        <f>+AB44+1</f>
        <v>44547</v>
      </c>
      <c r="AD44" s="522">
        <f t="shared" si="8"/>
        <v>44548</v>
      </c>
      <c r="AE44" s="523"/>
      <c r="AF44" s="3080">
        <f>+AF35+1</f>
        <v>5</v>
      </c>
      <c r="AG44" s="3081"/>
    </row>
    <row r="45" spans="2:33">
      <c r="B45" s="542" t="s">
        <v>911</v>
      </c>
      <c r="C45" s="543" t="str">
        <f>TEXT(WEEKDAY(+C44),"aaa")</f>
        <v>日</v>
      </c>
      <c r="D45" s="544" t="str">
        <f t="shared" ref="D45:AD45" si="9">TEXT(WEEKDAY(+D44),"aaa")</f>
        <v>月</v>
      </c>
      <c r="E45" s="544" t="str">
        <f t="shared" si="9"/>
        <v>火</v>
      </c>
      <c r="F45" s="544" t="str">
        <f t="shared" si="9"/>
        <v>水</v>
      </c>
      <c r="G45" s="544" t="str">
        <f t="shared" si="9"/>
        <v>木</v>
      </c>
      <c r="H45" s="544" t="str">
        <f t="shared" si="9"/>
        <v>金</v>
      </c>
      <c r="I45" s="544" t="str">
        <f t="shared" si="9"/>
        <v>土</v>
      </c>
      <c r="J45" s="544" t="str">
        <f t="shared" si="9"/>
        <v>日</v>
      </c>
      <c r="K45" s="544" t="str">
        <f t="shared" si="9"/>
        <v>月</v>
      </c>
      <c r="L45" s="544" t="str">
        <f t="shared" si="9"/>
        <v>火</v>
      </c>
      <c r="M45" s="544" t="str">
        <f t="shared" si="9"/>
        <v>水</v>
      </c>
      <c r="N45" s="544" t="str">
        <f t="shared" si="9"/>
        <v>木</v>
      </c>
      <c r="O45" s="544" t="str">
        <f t="shared" si="9"/>
        <v>金</v>
      </c>
      <c r="P45" s="544" t="str">
        <f t="shared" si="9"/>
        <v>土</v>
      </c>
      <c r="Q45" s="544" t="str">
        <f t="shared" si="9"/>
        <v>日</v>
      </c>
      <c r="R45" s="544" t="str">
        <f t="shared" si="9"/>
        <v>月</v>
      </c>
      <c r="S45" s="544" t="str">
        <f t="shared" si="9"/>
        <v>火</v>
      </c>
      <c r="T45" s="544" t="str">
        <f t="shared" si="9"/>
        <v>水</v>
      </c>
      <c r="U45" s="544" t="str">
        <f t="shared" si="9"/>
        <v>木</v>
      </c>
      <c r="V45" s="544" t="str">
        <f t="shared" si="9"/>
        <v>金</v>
      </c>
      <c r="W45" s="544" t="str">
        <f t="shared" si="9"/>
        <v>土</v>
      </c>
      <c r="X45" s="544" t="str">
        <f t="shared" si="9"/>
        <v>日</v>
      </c>
      <c r="Y45" s="544" t="str">
        <f t="shared" si="9"/>
        <v>月</v>
      </c>
      <c r="Z45" s="544" t="str">
        <f t="shared" si="9"/>
        <v>火</v>
      </c>
      <c r="AA45" s="544" t="str">
        <f t="shared" si="9"/>
        <v>水</v>
      </c>
      <c r="AB45" s="544" t="str">
        <f t="shared" si="9"/>
        <v>木</v>
      </c>
      <c r="AC45" s="544" t="str">
        <f t="shared" si="9"/>
        <v>金</v>
      </c>
      <c r="AD45" s="545" t="str">
        <f t="shared" si="9"/>
        <v>土</v>
      </c>
      <c r="AE45" s="518"/>
      <c r="AF45" s="524" t="s">
        <v>912</v>
      </c>
      <c r="AG45" s="515">
        <f>+COUNTA(C46:AD47)</f>
        <v>0</v>
      </c>
    </row>
    <row r="46" spans="2:33" ht="13.5" customHeight="1">
      <c r="B46" s="3082" t="s">
        <v>913</v>
      </c>
      <c r="C46" s="3084"/>
      <c r="D46" s="3085"/>
      <c r="E46" s="3085"/>
      <c r="F46" s="3085"/>
      <c r="G46" s="3085"/>
      <c r="H46" s="3085"/>
      <c r="I46" s="3085"/>
      <c r="J46" s="3085"/>
      <c r="K46" s="3085"/>
      <c r="L46" s="3085"/>
      <c r="M46" s="3085"/>
      <c r="N46" s="3085"/>
      <c r="O46" s="3085"/>
      <c r="P46" s="3085"/>
      <c r="Q46" s="3085"/>
      <c r="R46" s="3085"/>
      <c r="S46" s="3085"/>
      <c r="T46" s="3085"/>
      <c r="U46" s="3085"/>
      <c r="V46" s="3085"/>
      <c r="W46" s="3085"/>
      <c r="X46" s="3085"/>
      <c r="Y46" s="3085"/>
      <c r="Z46" s="3085"/>
      <c r="AA46" s="3085"/>
      <c r="AB46" s="3085"/>
      <c r="AC46" s="3085"/>
      <c r="AD46" s="3103"/>
      <c r="AE46" s="518"/>
      <c r="AF46" s="525" t="s">
        <v>914</v>
      </c>
      <c r="AG46" s="526">
        <f>COUNTA(C44:AD44)-AG45</f>
        <v>28</v>
      </c>
    </row>
    <row r="47" spans="2:33" ht="13.5" customHeight="1">
      <c r="B47" s="3083"/>
      <c r="C47" s="3084"/>
      <c r="D47" s="3086"/>
      <c r="E47" s="3086"/>
      <c r="F47" s="3086"/>
      <c r="G47" s="3086"/>
      <c r="H47" s="3086"/>
      <c r="I47" s="3086"/>
      <c r="J47" s="3086"/>
      <c r="K47" s="3086"/>
      <c r="L47" s="3086"/>
      <c r="M47" s="3086"/>
      <c r="N47" s="3086"/>
      <c r="O47" s="3086"/>
      <c r="P47" s="3086"/>
      <c r="Q47" s="3086"/>
      <c r="R47" s="3086"/>
      <c r="S47" s="3086"/>
      <c r="T47" s="3086"/>
      <c r="U47" s="3086"/>
      <c r="V47" s="3086"/>
      <c r="W47" s="3086"/>
      <c r="X47" s="3086"/>
      <c r="Y47" s="3086"/>
      <c r="Z47" s="3086"/>
      <c r="AA47" s="3086"/>
      <c r="AB47" s="3086"/>
      <c r="AC47" s="3086"/>
      <c r="AD47" s="3104"/>
      <c r="AE47" s="518"/>
      <c r="AF47" s="525" t="s">
        <v>915</v>
      </c>
      <c r="AG47" s="527">
        <f>+COUNTA(C48:AD49)</f>
        <v>0</v>
      </c>
    </row>
    <row r="48" spans="2:33" ht="13.5" customHeight="1">
      <c r="B48" s="3105" t="s">
        <v>902</v>
      </c>
      <c r="C48" s="3107"/>
      <c r="D48" s="3108"/>
      <c r="E48" s="3108"/>
      <c r="F48" s="3108"/>
      <c r="G48" s="3108"/>
      <c r="H48" s="3108"/>
      <c r="I48" s="3108"/>
      <c r="J48" s="3108"/>
      <c r="K48" s="3108"/>
      <c r="L48" s="3108"/>
      <c r="M48" s="3108"/>
      <c r="N48" s="3108"/>
      <c r="O48" s="3108"/>
      <c r="P48" s="3108"/>
      <c r="Q48" s="3108"/>
      <c r="R48" s="3108"/>
      <c r="S48" s="3108"/>
      <c r="T48" s="3108"/>
      <c r="U48" s="3108"/>
      <c r="V48" s="3108"/>
      <c r="W48" s="3108"/>
      <c r="X48" s="3108"/>
      <c r="Y48" s="3108"/>
      <c r="Z48" s="3108"/>
      <c r="AA48" s="3108"/>
      <c r="AB48" s="3108"/>
      <c r="AC48" s="3108"/>
      <c r="AD48" s="3110"/>
      <c r="AE48" s="518"/>
      <c r="AF48" s="525" t="s">
        <v>916</v>
      </c>
      <c r="AG48" s="528">
        <f>+AG47/AG46</f>
        <v>0</v>
      </c>
    </row>
    <row r="49" spans="2:33">
      <c r="B49" s="3106"/>
      <c r="C49" s="3107"/>
      <c r="D49" s="3109"/>
      <c r="E49" s="3109"/>
      <c r="F49" s="3109"/>
      <c r="G49" s="3109"/>
      <c r="H49" s="3109"/>
      <c r="I49" s="3109"/>
      <c r="J49" s="3109"/>
      <c r="K49" s="3109"/>
      <c r="L49" s="3109"/>
      <c r="M49" s="3109"/>
      <c r="N49" s="3109"/>
      <c r="O49" s="3109"/>
      <c r="P49" s="3109"/>
      <c r="Q49" s="3109"/>
      <c r="R49" s="3109"/>
      <c r="S49" s="3109"/>
      <c r="T49" s="3109"/>
      <c r="U49" s="3109"/>
      <c r="V49" s="3109"/>
      <c r="W49" s="3109"/>
      <c r="X49" s="3109"/>
      <c r="Y49" s="3109"/>
      <c r="Z49" s="3109"/>
      <c r="AA49" s="3109"/>
      <c r="AB49" s="3109"/>
      <c r="AC49" s="3109"/>
      <c r="AD49" s="3111"/>
      <c r="AE49" s="518"/>
      <c r="AF49" s="525" t="s">
        <v>896</v>
      </c>
      <c r="AG49" s="527">
        <f>+COUNTA(C50:AD51)</f>
        <v>0</v>
      </c>
    </row>
    <row r="50" spans="2:33">
      <c r="B50" s="3116" t="s">
        <v>905</v>
      </c>
      <c r="C50" s="3118"/>
      <c r="D50" s="3112"/>
      <c r="E50" s="3112"/>
      <c r="F50" s="3112"/>
      <c r="G50" s="3112"/>
      <c r="H50" s="3112"/>
      <c r="I50" s="3112"/>
      <c r="J50" s="3112"/>
      <c r="K50" s="3112"/>
      <c r="L50" s="3112"/>
      <c r="M50" s="3112"/>
      <c r="N50" s="3112"/>
      <c r="O50" s="3112"/>
      <c r="P50" s="3112"/>
      <c r="Q50" s="3112"/>
      <c r="R50" s="3112"/>
      <c r="S50" s="3112"/>
      <c r="T50" s="3112"/>
      <c r="U50" s="3112"/>
      <c r="V50" s="3112"/>
      <c r="W50" s="3112"/>
      <c r="X50" s="3112"/>
      <c r="Y50" s="3112"/>
      <c r="Z50" s="3112"/>
      <c r="AA50" s="3112"/>
      <c r="AB50" s="3112"/>
      <c r="AC50" s="3112"/>
      <c r="AD50" s="3114"/>
      <c r="AE50" s="518"/>
      <c r="AF50" s="529" t="s">
        <v>917</v>
      </c>
      <c r="AG50" s="530">
        <f>+AG49/AG46</f>
        <v>0</v>
      </c>
    </row>
    <row r="51" spans="2:33">
      <c r="B51" s="3117"/>
      <c r="C51" s="3119"/>
      <c r="D51" s="3113"/>
      <c r="E51" s="3113"/>
      <c r="F51" s="3113"/>
      <c r="G51" s="3113"/>
      <c r="H51" s="3113"/>
      <c r="I51" s="3113"/>
      <c r="J51" s="3113"/>
      <c r="K51" s="3113"/>
      <c r="L51" s="3113"/>
      <c r="M51" s="3113"/>
      <c r="N51" s="3113"/>
      <c r="O51" s="3113"/>
      <c r="P51" s="3113"/>
      <c r="Q51" s="3113"/>
      <c r="R51" s="3113"/>
      <c r="S51" s="3113"/>
      <c r="T51" s="3113"/>
      <c r="U51" s="3113"/>
      <c r="V51" s="3113"/>
      <c r="W51" s="3113"/>
      <c r="X51" s="3113"/>
      <c r="Y51" s="3113"/>
      <c r="Z51" s="3113"/>
      <c r="AA51" s="3113"/>
      <c r="AB51" s="3113"/>
      <c r="AC51" s="3113"/>
      <c r="AD51" s="3115"/>
      <c r="AE51" s="518"/>
      <c r="AF51" s="531"/>
      <c r="AG51" s="532"/>
    </row>
    <row r="52" spans="2:33">
      <c r="C52" s="533"/>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row>
    <row r="53" spans="2:33">
      <c r="B53" s="534" t="s">
        <v>910</v>
      </c>
      <c r="C53" s="535">
        <f>+AD44+1</f>
        <v>44549</v>
      </c>
      <c r="D53" s="536">
        <f>+C53+1</f>
        <v>44550</v>
      </c>
      <c r="E53" s="536">
        <f t="shared" ref="E53:AD53" si="10">+D53+1</f>
        <v>44551</v>
      </c>
      <c r="F53" s="536">
        <f t="shared" si="10"/>
        <v>44552</v>
      </c>
      <c r="G53" s="536">
        <f t="shared" si="10"/>
        <v>44553</v>
      </c>
      <c r="H53" s="536">
        <f t="shared" si="10"/>
        <v>44554</v>
      </c>
      <c r="I53" s="536">
        <f t="shared" si="10"/>
        <v>44555</v>
      </c>
      <c r="J53" s="536">
        <f t="shared" si="10"/>
        <v>44556</v>
      </c>
      <c r="K53" s="536">
        <f t="shared" si="10"/>
        <v>44557</v>
      </c>
      <c r="L53" s="536">
        <f t="shared" si="10"/>
        <v>44558</v>
      </c>
      <c r="M53" s="536">
        <f t="shared" si="10"/>
        <v>44559</v>
      </c>
      <c r="N53" s="536">
        <f t="shared" si="10"/>
        <v>44560</v>
      </c>
      <c r="O53" s="536">
        <f t="shared" si="10"/>
        <v>44561</v>
      </c>
      <c r="P53" s="536">
        <f t="shared" si="10"/>
        <v>44562</v>
      </c>
      <c r="Q53" s="536">
        <f t="shared" si="10"/>
        <v>44563</v>
      </c>
      <c r="R53" s="536">
        <f t="shared" si="10"/>
        <v>44564</v>
      </c>
      <c r="S53" s="536">
        <f t="shared" si="10"/>
        <v>44565</v>
      </c>
      <c r="T53" s="536">
        <f t="shared" si="10"/>
        <v>44566</v>
      </c>
      <c r="U53" s="536">
        <f t="shared" si="10"/>
        <v>44567</v>
      </c>
      <c r="V53" s="536">
        <f t="shared" si="10"/>
        <v>44568</v>
      </c>
      <c r="W53" s="536">
        <f>+V53+1</f>
        <v>44569</v>
      </c>
      <c r="X53" s="536">
        <f t="shared" si="10"/>
        <v>44570</v>
      </c>
      <c r="Y53" s="536">
        <f t="shared" si="10"/>
        <v>44571</v>
      </c>
      <c r="Z53" s="536">
        <f t="shared" si="10"/>
        <v>44572</v>
      </c>
      <c r="AA53" s="536">
        <f>+Z53+1</f>
        <v>44573</v>
      </c>
      <c r="AB53" s="536">
        <f t="shared" si="10"/>
        <v>44574</v>
      </c>
      <c r="AC53" s="536">
        <f>+AB53+1</f>
        <v>44575</v>
      </c>
      <c r="AD53" s="537">
        <f t="shared" si="10"/>
        <v>44576</v>
      </c>
      <c r="AE53" s="523"/>
      <c r="AF53" s="3080">
        <f>+AF44+1</f>
        <v>6</v>
      </c>
      <c r="AG53" s="3081"/>
    </row>
    <row r="54" spans="2:33">
      <c r="B54" s="538" t="s">
        <v>911</v>
      </c>
      <c r="C54" s="539" t="str">
        <f>TEXT(WEEKDAY(+C53),"aaa")</f>
        <v>日</v>
      </c>
      <c r="D54" s="540" t="str">
        <f t="shared" ref="D54:AD54" si="11">TEXT(WEEKDAY(+D53),"aaa")</f>
        <v>月</v>
      </c>
      <c r="E54" s="540" t="str">
        <f t="shared" si="11"/>
        <v>火</v>
      </c>
      <c r="F54" s="540" t="str">
        <f t="shared" si="11"/>
        <v>水</v>
      </c>
      <c r="G54" s="540" t="str">
        <f t="shared" si="11"/>
        <v>木</v>
      </c>
      <c r="H54" s="540" t="str">
        <f t="shared" si="11"/>
        <v>金</v>
      </c>
      <c r="I54" s="540" t="str">
        <f t="shared" si="11"/>
        <v>土</v>
      </c>
      <c r="J54" s="540" t="str">
        <f t="shared" si="11"/>
        <v>日</v>
      </c>
      <c r="K54" s="540" t="str">
        <f t="shared" si="11"/>
        <v>月</v>
      </c>
      <c r="L54" s="540" t="str">
        <f t="shared" si="11"/>
        <v>火</v>
      </c>
      <c r="M54" s="540" t="str">
        <f t="shared" si="11"/>
        <v>水</v>
      </c>
      <c r="N54" s="540" t="str">
        <f t="shared" si="11"/>
        <v>木</v>
      </c>
      <c r="O54" s="540" t="str">
        <f t="shared" si="11"/>
        <v>金</v>
      </c>
      <c r="P54" s="540" t="str">
        <f t="shared" si="11"/>
        <v>土</v>
      </c>
      <c r="Q54" s="540" t="str">
        <f t="shared" si="11"/>
        <v>日</v>
      </c>
      <c r="R54" s="540" t="str">
        <f t="shared" si="11"/>
        <v>月</v>
      </c>
      <c r="S54" s="540" t="str">
        <f t="shared" si="11"/>
        <v>火</v>
      </c>
      <c r="T54" s="540" t="str">
        <f t="shared" si="11"/>
        <v>水</v>
      </c>
      <c r="U54" s="540" t="str">
        <f t="shared" si="11"/>
        <v>木</v>
      </c>
      <c r="V54" s="540" t="str">
        <f t="shared" si="11"/>
        <v>金</v>
      </c>
      <c r="W54" s="540" t="str">
        <f t="shared" si="11"/>
        <v>土</v>
      </c>
      <c r="X54" s="540" t="str">
        <f t="shared" si="11"/>
        <v>日</v>
      </c>
      <c r="Y54" s="540" t="str">
        <f t="shared" si="11"/>
        <v>月</v>
      </c>
      <c r="Z54" s="540" t="str">
        <f t="shared" si="11"/>
        <v>火</v>
      </c>
      <c r="AA54" s="540" t="str">
        <f t="shared" si="11"/>
        <v>水</v>
      </c>
      <c r="AB54" s="540" t="str">
        <f t="shared" si="11"/>
        <v>木</v>
      </c>
      <c r="AC54" s="540" t="str">
        <f t="shared" si="11"/>
        <v>金</v>
      </c>
      <c r="AD54" s="541" t="str">
        <f t="shared" si="11"/>
        <v>土</v>
      </c>
      <c r="AE54" s="518"/>
      <c r="AF54" s="524" t="s">
        <v>912</v>
      </c>
      <c r="AG54" s="515">
        <f>+COUNTA(C55:AD56)</f>
        <v>0</v>
      </c>
    </row>
    <row r="55" spans="2:33" ht="13.5" customHeight="1">
      <c r="B55" s="3082" t="s">
        <v>913</v>
      </c>
      <c r="C55" s="3084"/>
      <c r="D55" s="3085"/>
      <c r="E55" s="3085"/>
      <c r="F55" s="3085"/>
      <c r="G55" s="3085"/>
      <c r="H55" s="3085"/>
      <c r="I55" s="3085"/>
      <c r="J55" s="3085"/>
      <c r="K55" s="3085"/>
      <c r="L55" s="3085"/>
      <c r="M55" s="3085"/>
      <c r="N55" s="3085"/>
      <c r="O55" s="3085"/>
      <c r="P55" s="3085"/>
      <c r="Q55" s="3085"/>
      <c r="R55" s="3085"/>
      <c r="S55" s="3085"/>
      <c r="T55" s="3085"/>
      <c r="U55" s="3085"/>
      <c r="V55" s="3085"/>
      <c r="W55" s="3085"/>
      <c r="X55" s="3085"/>
      <c r="Y55" s="3085"/>
      <c r="Z55" s="3085"/>
      <c r="AA55" s="3085"/>
      <c r="AB55" s="3085"/>
      <c r="AC55" s="3085"/>
      <c r="AD55" s="3103"/>
      <c r="AE55" s="518"/>
      <c r="AF55" s="525" t="s">
        <v>914</v>
      </c>
      <c r="AG55" s="526">
        <f>COUNTA(C53:AD53)-AG54</f>
        <v>28</v>
      </c>
    </row>
    <row r="56" spans="2:33" ht="13.5" customHeight="1">
      <c r="B56" s="3083"/>
      <c r="C56" s="3084"/>
      <c r="D56" s="3086"/>
      <c r="E56" s="3086"/>
      <c r="F56" s="3086"/>
      <c r="G56" s="3086"/>
      <c r="H56" s="3086"/>
      <c r="I56" s="3086"/>
      <c r="J56" s="3086"/>
      <c r="K56" s="3086"/>
      <c r="L56" s="3086"/>
      <c r="M56" s="3086"/>
      <c r="N56" s="3086"/>
      <c r="O56" s="3086"/>
      <c r="P56" s="3086"/>
      <c r="Q56" s="3086"/>
      <c r="R56" s="3086"/>
      <c r="S56" s="3086"/>
      <c r="T56" s="3086"/>
      <c r="U56" s="3086"/>
      <c r="V56" s="3086"/>
      <c r="W56" s="3086"/>
      <c r="X56" s="3086"/>
      <c r="Y56" s="3086"/>
      <c r="Z56" s="3086"/>
      <c r="AA56" s="3086"/>
      <c r="AB56" s="3086"/>
      <c r="AC56" s="3086"/>
      <c r="AD56" s="3104"/>
      <c r="AE56" s="518"/>
      <c r="AF56" s="525" t="s">
        <v>915</v>
      </c>
      <c r="AG56" s="527">
        <f>+COUNTA(C57:AD58)</f>
        <v>0</v>
      </c>
    </row>
    <row r="57" spans="2:33" ht="13.5" customHeight="1">
      <c r="B57" s="3122" t="s">
        <v>902</v>
      </c>
      <c r="C57" s="3107"/>
      <c r="D57" s="3108"/>
      <c r="E57" s="3108"/>
      <c r="F57" s="3108"/>
      <c r="G57" s="3108"/>
      <c r="H57" s="3108"/>
      <c r="I57" s="3108"/>
      <c r="J57" s="3108"/>
      <c r="K57" s="3108"/>
      <c r="L57" s="3108"/>
      <c r="M57" s="3108"/>
      <c r="N57" s="3108"/>
      <c r="O57" s="3108"/>
      <c r="P57" s="3108"/>
      <c r="Q57" s="3108"/>
      <c r="R57" s="3108"/>
      <c r="S57" s="3108"/>
      <c r="T57" s="3108"/>
      <c r="U57" s="3108"/>
      <c r="V57" s="3108"/>
      <c r="W57" s="3108"/>
      <c r="X57" s="3108"/>
      <c r="Y57" s="3108"/>
      <c r="Z57" s="3108"/>
      <c r="AA57" s="3108"/>
      <c r="AB57" s="3108"/>
      <c r="AC57" s="3108"/>
      <c r="AD57" s="3110"/>
      <c r="AE57" s="518"/>
      <c r="AF57" s="525" t="s">
        <v>916</v>
      </c>
      <c r="AG57" s="528">
        <f>+AG56/AG55</f>
        <v>0</v>
      </c>
    </row>
    <row r="58" spans="2:33">
      <c r="B58" s="3123"/>
      <c r="C58" s="3107"/>
      <c r="D58" s="3109"/>
      <c r="E58" s="3109"/>
      <c r="F58" s="3109"/>
      <c r="G58" s="3109"/>
      <c r="H58" s="3109"/>
      <c r="I58" s="3109"/>
      <c r="J58" s="3109"/>
      <c r="K58" s="3109"/>
      <c r="L58" s="3109"/>
      <c r="M58" s="3109"/>
      <c r="N58" s="3109"/>
      <c r="O58" s="3109"/>
      <c r="P58" s="3109"/>
      <c r="Q58" s="3109"/>
      <c r="R58" s="3109"/>
      <c r="S58" s="3109"/>
      <c r="T58" s="3109"/>
      <c r="U58" s="3109"/>
      <c r="V58" s="3109"/>
      <c r="W58" s="3109"/>
      <c r="X58" s="3109"/>
      <c r="Y58" s="3109"/>
      <c r="Z58" s="3109"/>
      <c r="AA58" s="3109"/>
      <c r="AB58" s="3109"/>
      <c r="AC58" s="3109"/>
      <c r="AD58" s="3111"/>
      <c r="AE58" s="518"/>
      <c r="AF58" s="525" t="s">
        <v>896</v>
      </c>
      <c r="AG58" s="527">
        <f>+COUNTA(C59:AD60)</f>
        <v>0</v>
      </c>
    </row>
    <row r="59" spans="2:33">
      <c r="B59" s="3120" t="s">
        <v>905</v>
      </c>
      <c r="C59" s="3118"/>
      <c r="D59" s="3112"/>
      <c r="E59" s="3112"/>
      <c r="F59" s="3112"/>
      <c r="G59" s="3112"/>
      <c r="H59" s="3112"/>
      <c r="I59" s="3112"/>
      <c r="J59" s="3112"/>
      <c r="K59" s="3112"/>
      <c r="L59" s="3112"/>
      <c r="M59" s="3112"/>
      <c r="N59" s="3112"/>
      <c r="O59" s="3112"/>
      <c r="P59" s="3112"/>
      <c r="Q59" s="3112"/>
      <c r="R59" s="3112"/>
      <c r="S59" s="3112"/>
      <c r="T59" s="3112"/>
      <c r="U59" s="3112"/>
      <c r="V59" s="3112"/>
      <c r="W59" s="3112"/>
      <c r="X59" s="3112"/>
      <c r="Y59" s="3112"/>
      <c r="Z59" s="3112"/>
      <c r="AA59" s="3112"/>
      <c r="AB59" s="3112"/>
      <c r="AC59" s="3112"/>
      <c r="AD59" s="3114"/>
      <c r="AE59" s="518"/>
      <c r="AF59" s="529" t="s">
        <v>917</v>
      </c>
      <c r="AG59" s="530">
        <f>+AG58/AG55</f>
        <v>0</v>
      </c>
    </row>
    <row r="60" spans="2:33">
      <c r="B60" s="3121"/>
      <c r="C60" s="3119"/>
      <c r="D60" s="3113"/>
      <c r="E60" s="3113"/>
      <c r="F60" s="3113"/>
      <c r="G60" s="3113"/>
      <c r="H60" s="3113"/>
      <c r="I60" s="3113"/>
      <c r="J60" s="3113"/>
      <c r="K60" s="3113"/>
      <c r="L60" s="3113"/>
      <c r="M60" s="3113"/>
      <c r="N60" s="3113"/>
      <c r="O60" s="3113"/>
      <c r="P60" s="3113"/>
      <c r="Q60" s="3113"/>
      <c r="R60" s="3113"/>
      <c r="S60" s="3113"/>
      <c r="T60" s="3113"/>
      <c r="U60" s="3113"/>
      <c r="V60" s="3113"/>
      <c r="W60" s="3113"/>
      <c r="X60" s="3113"/>
      <c r="Y60" s="3113"/>
      <c r="Z60" s="3113"/>
      <c r="AA60" s="3113"/>
      <c r="AB60" s="3113"/>
      <c r="AC60" s="3113"/>
      <c r="AD60" s="3115"/>
      <c r="AE60" s="518"/>
      <c r="AF60" s="531"/>
      <c r="AG60" s="532"/>
    </row>
    <row r="61" spans="2:33">
      <c r="C61" s="533"/>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3"/>
      <c r="AD61" s="533"/>
    </row>
    <row r="62" spans="2:33">
      <c r="B62" s="519" t="s">
        <v>910</v>
      </c>
      <c r="C62" s="520">
        <f>+AD53+1</f>
        <v>44577</v>
      </c>
      <c r="D62" s="521">
        <f>+C62+1</f>
        <v>44578</v>
      </c>
      <c r="E62" s="521">
        <f t="shared" ref="E62:AD62" si="12">+D62+1</f>
        <v>44579</v>
      </c>
      <c r="F62" s="521">
        <f t="shared" si="12"/>
        <v>44580</v>
      </c>
      <c r="G62" s="521">
        <f t="shared" si="12"/>
        <v>44581</v>
      </c>
      <c r="H62" s="521">
        <f t="shared" si="12"/>
        <v>44582</v>
      </c>
      <c r="I62" s="521">
        <f t="shared" si="12"/>
        <v>44583</v>
      </c>
      <c r="J62" s="521">
        <f t="shared" si="12"/>
        <v>44584</v>
      </c>
      <c r="K62" s="521">
        <f t="shared" si="12"/>
        <v>44585</v>
      </c>
      <c r="L62" s="521">
        <f t="shared" si="12"/>
        <v>44586</v>
      </c>
      <c r="M62" s="521">
        <f t="shared" si="12"/>
        <v>44587</v>
      </c>
      <c r="N62" s="521">
        <f t="shared" si="12"/>
        <v>44588</v>
      </c>
      <c r="O62" s="521">
        <f t="shared" si="12"/>
        <v>44589</v>
      </c>
      <c r="P62" s="521">
        <f t="shared" si="12"/>
        <v>44590</v>
      </c>
      <c r="Q62" s="521">
        <f t="shared" si="12"/>
        <v>44591</v>
      </c>
      <c r="R62" s="521">
        <f t="shared" si="12"/>
        <v>44592</v>
      </c>
      <c r="S62" s="521">
        <f t="shared" si="12"/>
        <v>44593</v>
      </c>
      <c r="T62" s="521">
        <f t="shared" si="12"/>
        <v>44594</v>
      </c>
      <c r="U62" s="521">
        <f t="shared" si="12"/>
        <v>44595</v>
      </c>
      <c r="V62" s="521">
        <f t="shared" si="12"/>
        <v>44596</v>
      </c>
      <c r="W62" s="521">
        <f>+V62+1</f>
        <v>44597</v>
      </c>
      <c r="X62" s="521">
        <f t="shared" si="12"/>
        <v>44598</v>
      </c>
      <c r="Y62" s="521">
        <f t="shared" si="12"/>
        <v>44599</v>
      </c>
      <c r="Z62" s="521">
        <f t="shared" si="12"/>
        <v>44600</v>
      </c>
      <c r="AA62" s="521">
        <f>+Z62+1</f>
        <v>44601</v>
      </c>
      <c r="AB62" s="521">
        <f t="shared" si="12"/>
        <v>44602</v>
      </c>
      <c r="AC62" s="521">
        <f>+AB62+1</f>
        <v>44603</v>
      </c>
      <c r="AD62" s="522">
        <f t="shared" si="12"/>
        <v>44604</v>
      </c>
      <c r="AE62" s="523"/>
      <c r="AF62" s="3080">
        <f>+AF53+1</f>
        <v>7</v>
      </c>
      <c r="AG62" s="3081"/>
    </row>
    <row r="63" spans="2:33">
      <c r="B63" s="542" t="s">
        <v>911</v>
      </c>
      <c r="C63" s="543" t="str">
        <f>TEXT(WEEKDAY(+C62),"aaa")</f>
        <v>日</v>
      </c>
      <c r="D63" s="544" t="str">
        <f t="shared" ref="D63:AD63" si="13">TEXT(WEEKDAY(+D62),"aaa")</f>
        <v>月</v>
      </c>
      <c r="E63" s="544" t="str">
        <f t="shared" si="13"/>
        <v>火</v>
      </c>
      <c r="F63" s="544" t="str">
        <f t="shared" si="13"/>
        <v>水</v>
      </c>
      <c r="G63" s="544" t="str">
        <f t="shared" si="13"/>
        <v>木</v>
      </c>
      <c r="H63" s="544" t="str">
        <f t="shared" si="13"/>
        <v>金</v>
      </c>
      <c r="I63" s="544" t="str">
        <f t="shared" si="13"/>
        <v>土</v>
      </c>
      <c r="J63" s="544" t="str">
        <f t="shared" si="13"/>
        <v>日</v>
      </c>
      <c r="K63" s="544" t="str">
        <f t="shared" si="13"/>
        <v>月</v>
      </c>
      <c r="L63" s="544" t="str">
        <f t="shared" si="13"/>
        <v>火</v>
      </c>
      <c r="M63" s="544" t="str">
        <f t="shared" si="13"/>
        <v>水</v>
      </c>
      <c r="N63" s="544" t="str">
        <f t="shared" si="13"/>
        <v>木</v>
      </c>
      <c r="O63" s="544" t="str">
        <f t="shared" si="13"/>
        <v>金</v>
      </c>
      <c r="P63" s="544" t="str">
        <f t="shared" si="13"/>
        <v>土</v>
      </c>
      <c r="Q63" s="544" t="str">
        <f t="shared" si="13"/>
        <v>日</v>
      </c>
      <c r="R63" s="544" t="str">
        <f t="shared" si="13"/>
        <v>月</v>
      </c>
      <c r="S63" s="544" t="str">
        <f t="shared" si="13"/>
        <v>火</v>
      </c>
      <c r="T63" s="544" t="str">
        <f t="shared" si="13"/>
        <v>水</v>
      </c>
      <c r="U63" s="544" t="str">
        <f t="shared" si="13"/>
        <v>木</v>
      </c>
      <c r="V63" s="544" t="str">
        <f t="shared" si="13"/>
        <v>金</v>
      </c>
      <c r="W63" s="544" t="str">
        <f t="shared" si="13"/>
        <v>土</v>
      </c>
      <c r="X63" s="544" t="str">
        <f t="shared" si="13"/>
        <v>日</v>
      </c>
      <c r="Y63" s="544" t="str">
        <f t="shared" si="13"/>
        <v>月</v>
      </c>
      <c r="Z63" s="544" t="str">
        <f t="shared" si="13"/>
        <v>火</v>
      </c>
      <c r="AA63" s="544" t="str">
        <f t="shared" si="13"/>
        <v>水</v>
      </c>
      <c r="AB63" s="544" t="str">
        <f t="shared" si="13"/>
        <v>木</v>
      </c>
      <c r="AC63" s="544" t="str">
        <f t="shared" si="13"/>
        <v>金</v>
      </c>
      <c r="AD63" s="545" t="str">
        <f t="shared" si="13"/>
        <v>土</v>
      </c>
      <c r="AE63" s="518"/>
      <c r="AF63" s="524" t="s">
        <v>912</v>
      </c>
      <c r="AG63" s="515">
        <f>+COUNTA(C64:AD65)</f>
        <v>0</v>
      </c>
    </row>
    <row r="64" spans="2:33" ht="13.5" customHeight="1">
      <c r="B64" s="3082" t="s">
        <v>913</v>
      </c>
      <c r="C64" s="3084"/>
      <c r="D64" s="3085"/>
      <c r="E64" s="3085"/>
      <c r="F64" s="3085"/>
      <c r="G64" s="3085"/>
      <c r="H64" s="3085"/>
      <c r="I64" s="3085"/>
      <c r="J64" s="3085"/>
      <c r="K64" s="3085"/>
      <c r="L64" s="3085"/>
      <c r="M64" s="3085"/>
      <c r="N64" s="3085"/>
      <c r="O64" s="3085"/>
      <c r="P64" s="3085"/>
      <c r="Q64" s="3085"/>
      <c r="R64" s="3085"/>
      <c r="S64" s="3085"/>
      <c r="T64" s="3085"/>
      <c r="U64" s="3085"/>
      <c r="V64" s="3085"/>
      <c r="W64" s="3085"/>
      <c r="X64" s="3085"/>
      <c r="Y64" s="3085"/>
      <c r="Z64" s="3085"/>
      <c r="AA64" s="3085"/>
      <c r="AB64" s="3085"/>
      <c r="AC64" s="3085"/>
      <c r="AD64" s="3103"/>
      <c r="AE64" s="518"/>
      <c r="AF64" s="525" t="s">
        <v>914</v>
      </c>
      <c r="AG64" s="526">
        <f>COUNTA(C62:AD62)-AG63</f>
        <v>28</v>
      </c>
    </row>
    <row r="65" spans="2:33" ht="13.5" customHeight="1">
      <c r="B65" s="3083"/>
      <c r="C65" s="3084"/>
      <c r="D65" s="3086"/>
      <c r="E65" s="3086"/>
      <c r="F65" s="3086"/>
      <c r="G65" s="3086"/>
      <c r="H65" s="3086"/>
      <c r="I65" s="3086"/>
      <c r="J65" s="3086"/>
      <c r="K65" s="3086"/>
      <c r="L65" s="3086"/>
      <c r="M65" s="3086"/>
      <c r="N65" s="3086"/>
      <c r="O65" s="3086"/>
      <c r="P65" s="3086"/>
      <c r="Q65" s="3086"/>
      <c r="R65" s="3086"/>
      <c r="S65" s="3086"/>
      <c r="T65" s="3086"/>
      <c r="U65" s="3086"/>
      <c r="V65" s="3086"/>
      <c r="W65" s="3086"/>
      <c r="X65" s="3086"/>
      <c r="Y65" s="3086"/>
      <c r="Z65" s="3086"/>
      <c r="AA65" s="3086"/>
      <c r="AB65" s="3086"/>
      <c r="AC65" s="3086"/>
      <c r="AD65" s="3104"/>
      <c r="AE65" s="518"/>
      <c r="AF65" s="525" t="s">
        <v>915</v>
      </c>
      <c r="AG65" s="527">
        <f>+COUNTA(C66:AD67)</f>
        <v>0</v>
      </c>
    </row>
    <row r="66" spans="2:33" ht="13.5" customHeight="1">
      <c r="B66" s="3105" t="s">
        <v>902</v>
      </c>
      <c r="C66" s="3107"/>
      <c r="D66" s="3108"/>
      <c r="E66" s="3108"/>
      <c r="F66" s="3108"/>
      <c r="G66" s="3108"/>
      <c r="H66" s="3108"/>
      <c r="I66" s="3108"/>
      <c r="J66" s="3108"/>
      <c r="K66" s="3108"/>
      <c r="L66" s="3108"/>
      <c r="M66" s="3108"/>
      <c r="N66" s="3108"/>
      <c r="O66" s="3108"/>
      <c r="P66" s="3108"/>
      <c r="Q66" s="3108"/>
      <c r="R66" s="3108"/>
      <c r="S66" s="3108"/>
      <c r="T66" s="3108"/>
      <c r="U66" s="3108"/>
      <c r="V66" s="3108"/>
      <c r="W66" s="3108"/>
      <c r="X66" s="3108"/>
      <c r="Y66" s="3108"/>
      <c r="Z66" s="3108"/>
      <c r="AA66" s="3108"/>
      <c r="AB66" s="3108"/>
      <c r="AC66" s="3108"/>
      <c r="AD66" s="3110"/>
      <c r="AE66" s="518"/>
      <c r="AF66" s="525" t="s">
        <v>916</v>
      </c>
      <c r="AG66" s="528">
        <f>+AG65/AG64</f>
        <v>0</v>
      </c>
    </row>
    <row r="67" spans="2:33">
      <c r="B67" s="3106"/>
      <c r="C67" s="3107"/>
      <c r="D67" s="3109"/>
      <c r="E67" s="3109"/>
      <c r="F67" s="3109"/>
      <c r="G67" s="3109"/>
      <c r="H67" s="3109"/>
      <c r="I67" s="3109"/>
      <c r="J67" s="3109"/>
      <c r="K67" s="3109"/>
      <c r="L67" s="3109"/>
      <c r="M67" s="3109"/>
      <c r="N67" s="3109"/>
      <c r="O67" s="3109"/>
      <c r="P67" s="3109"/>
      <c r="Q67" s="3109"/>
      <c r="R67" s="3109"/>
      <c r="S67" s="3109"/>
      <c r="T67" s="3109"/>
      <c r="U67" s="3109"/>
      <c r="V67" s="3109"/>
      <c r="W67" s="3109"/>
      <c r="X67" s="3109"/>
      <c r="Y67" s="3109"/>
      <c r="Z67" s="3109"/>
      <c r="AA67" s="3109"/>
      <c r="AB67" s="3109"/>
      <c r="AC67" s="3109"/>
      <c r="AD67" s="3111"/>
      <c r="AE67" s="518"/>
      <c r="AF67" s="525" t="s">
        <v>896</v>
      </c>
      <c r="AG67" s="527">
        <f>+COUNTA(C68:AD69)</f>
        <v>0</v>
      </c>
    </row>
    <row r="68" spans="2:33">
      <c r="B68" s="3116" t="s">
        <v>905</v>
      </c>
      <c r="C68" s="3118"/>
      <c r="D68" s="3112"/>
      <c r="E68" s="3112"/>
      <c r="F68" s="3112"/>
      <c r="G68" s="3112"/>
      <c r="H68" s="3112"/>
      <c r="I68" s="3112"/>
      <c r="J68" s="3112"/>
      <c r="K68" s="3112"/>
      <c r="L68" s="3112"/>
      <c r="M68" s="3112"/>
      <c r="N68" s="3112"/>
      <c r="O68" s="3112"/>
      <c r="P68" s="3112"/>
      <c r="Q68" s="3112"/>
      <c r="R68" s="3112"/>
      <c r="S68" s="3112"/>
      <c r="T68" s="3112"/>
      <c r="U68" s="3112"/>
      <c r="V68" s="3112"/>
      <c r="W68" s="3112"/>
      <c r="X68" s="3112"/>
      <c r="Y68" s="3112"/>
      <c r="Z68" s="3112"/>
      <c r="AA68" s="3112"/>
      <c r="AB68" s="3112"/>
      <c r="AC68" s="3112"/>
      <c r="AD68" s="3114"/>
      <c r="AE68" s="518"/>
      <c r="AF68" s="529" t="s">
        <v>917</v>
      </c>
      <c r="AG68" s="530">
        <f>+AG67/AG64</f>
        <v>0</v>
      </c>
    </row>
    <row r="69" spans="2:33">
      <c r="B69" s="3117"/>
      <c r="C69" s="3119"/>
      <c r="D69" s="3113"/>
      <c r="E69" s="3113"/>
      <c r="F69" s="3113"/>
      <c r="G69" s="3113"/>
      <c r="H69" s="3113"/>
      <c r="I69" s="3113"/>
      <c r="J69" s="3113"/>
      <c r="K69" s="3113"/>
      <c r="L69" s="3113"/>
      <c r="M69" s="3113"/>
      <c r="N69" s="3113"/>
      <c r="O69" s="3113"/>
      <c r="P69" s="3113"/>
      <c r="Q69" s="3113"/>
      <c r="R69" s="3113"/>
      <c r="S69" s="3113"/>
      <c r="T69" s="3113"/>
      <c r="U69" s="3113"/>
      <c r="V69" s="3113"/>
      <c r="W69" s="3113"/>
      <c r="X69" s="3113"/>
      <c r="Y69" s="3113"/>
      <c r="Z69" s="3113"/>
      <c r="AA69" s="3113"/>
      <c r="AB69" s="3113"/>
      <c r="AC69" s="3113"/>
      <c r="AD69" s="3115"/>
      <c r="AE69" s="518"/>
      <c r="AF69" s="531"/>
      <c r="AG69" s="532"/>
    </row>
    <row r="70" spans="2:33">
      <c r="C70" s="533"/>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row>
    <row r="71" spans="2:33">
      <c r="B71" s="534" t="s">
        <v>910</v>
      </c>
      <c r="C71" s="535">
        <f>+AD62+1</f>
        <v>44605</v>
      </c>
      <c r="D71" s="536">
        <f>+C71+1</f>
        <v>44606</v>
      </c>
      <c r="E71" s="536">
        <f t="shared" ref="E71:AD71" si="14">+D71+1</f>
        <v>44607</v>
      </c>
      <c r="F71" s="536">
        <f t="shared" si="14"/>
        <v>44608</v>
      </c>
      <c r="G71" s="536">
        <f t="shared" si="14"/>
        <v>44609</v>
      </c>
      <c r="H71" s="536">
        <f t="shared" si="14"/>
        <v>44610</v>
      </c>
      <c r="I71" s="536">
        <f t="shared" si="14"/>
        <v>44611</v>
      </c>
      <c r="J71" s="536">
        <f t="shared" si="14"/>
        <v>44612</v>
      </c>
      <c r="K71" s="536">
        <f t="shared" si="14"/>
        <v>44613</v>
      </c>
      <c r="L71" s="536">
        <f t="shared" si="14"/>
        <v>44614</v>
      </c>
      <c r="M71" s="536">
        <f t="shared" si="14"/>
        <v>44615</v>
      </c>
      <c r="N71" s="536">
        <f t="shared" si="14"/>
        <v>44616</v>
      </c>
      <c r="O71" s="536">
        <f t="shared" si="14"/>
        <v>44617</v>
      </c>
      <c r="P71" s="536">
        <f t="shared" si="14"/>
        <v>44618</v>
      </c>
      <c r="Q71" s="536">
        <f t="shared" si="14"/>
        <v>44619</v>
      </c>
      <c r="R71" s="536">
        <f t="shared" si="14"/>
        <v>44620</v>
      </c>
      <c r="S71" s="536">
        <f t="shared" si="14"/>
        <v>44621</v>
      </c>
      <c r="T71" s="536">
        <f t="shared" si="14"/>
        <v>44622</v>
      </c>
      <c r="U71" s="536">
        <f t="shared" si="14"/>
        <v>44623</v>
      </c>
      <c r="V71" s="536">
        <f t="shared" si="14"/>
        <v>44624</v>
      </c>
      <c r="W71" s="536">
        <f>+V71+1</f>
        <v>44625</v>
      </c>
      <c r="X71" s="536">
        <f t="shared" si="14"/>
        <v>44626</v>
      </c>
      <c r="Y71" s="536">
        <f t="shared" si="14"/>
        <v>44627</v>
      </c>
      <c r="Z71" s="536">
        <f t="shared" si="14"/>
        <v>44628</v>
      </c>
      <c r="AA71" s="536">
        <f>+Z71+1</f>
        <v>44629</v>
      </c>
      <c r="AB71" s="536">
        <f t="shared" si="14"/>
        <v>44630</v>
      </c>
      <c r="AC71" s="536">
        <f>+AB71+1</f>
        <v>44631</v>
      </c>
      <c r="AD71" s="537">
        <f t="shared" si="14"/>
        <v>44632</v>
      </c>
      <c r="AE71" s="523"/>
      <c r="AF71" s="3080">
        <f>+AF62+1</f>
        <v>8</v>
      </c>
      <c r="AG71" s="3081"/>
    </row>
    <row r="72" spans="2:33">
      <c r="B72" s="538" t="s">
        <v>911</v>
      </c>
      <c r="C72" s="539" t="str">
        <f>TEXT(WEEKDAY(+C71),"aaa")</f>
        <v>日</v>
      </c>
      <c r="D72" s="540" t="str">
        <f t="shared" ref="D72:AD72" si="15">TEXT(WEEKDAY(+D71),"aaa")</f>
        <v>月</v>
      </c>
      <c r="E72" s="540" t="str">
        <f t="shared" si="15"/>
        <v>火</v>
      </c>
      <c r="F72" s="540" t="str">
        <f t="shared" si="15"/>
        <v>水</v>
      </c>
      <c r="G72" s="540" t="str">
        <f t="shared" si="15"/>
        <v>木</v>
      </c>
      <c r="H72" s="540" t="str">
        <f t="shared" si="15"/>
        <v>金</v>
      </c>
      <c r="I72" s="540" t="str">
        <f t="shared" si="15"/>
        <v>土</v>
      </c>
      <c r="J72" s="540" t="str">
        <f t="shared" si="15"/>
        <v>日</v>
      </c>
      <c r="K72" s="540" t="str">
        <f t="shared" si="15"/>
        <v>月</v>
      </c>
      <c r="L72" s="540" t="str">
        <f t="shared" si="15"/>
        <v>火</v>
      </c>
      <c r="M72" s="540" t="str">
        <f t="shared" si="15"/>
        <v>水</v>
      </c>
      <c r="N72" s="540" t="str">
        <f t="shared" si="15"/>
        <v>木</v>
      </c>
      <c r="O72" s="540" t="str">
        <f t="shared" si="15"/>
        <v>金</v>
      </c>
      <c r="P72" s="540" t="str">
        <f t="shared" si="15"/>
        <v>土</v>
      </c>
      <c r="Q72" s="540" t="str">
        <f t="shared" si="15"/>
        <v>日</v>
      </c>
      <c r="R72" s="540" t="str">
        <f t="shared" si="15"/>
        <v>月</v>
      </c>
      <c r="S72" s="540" t="str">
        <f t="shared" si="15"/>
        <v>火</v>
      </c>
      <c r="T72" s="540" t="str">
        <f t="shared" si="15"/>
        <v>水</v>
      </c>
      <c r="U72" s="540" t="str">
        <f t="shared" si="15"/>
        <v>木</v>
      </c>
      <c r="V72" s="540" t="str">
        <f t="shared" si="15"/>
        <v>金</v>
      </c>
      <c r="W72" s="540" t="str">
        <f t="shared" si="15"/>
        <v>土</v>
      </c>
      <c r="X72" s="540" t="str">
        <f t="shared" si="15"/>
        <v>日</v>
      </c>
      <c r="Y72" s="540" t="str">
        <f t="shared" si="15"/>
        <v>月</v>
      </c>
      <c r="Z72" s="540" t="str">
        <f t="shared" si="15"/>
        <v>火</v>
      </c>
      <c r="AA72" s="540" t="str">
        <f t="shared" si="15"/>
        <v>水</v>
      </c>
      <c r="AB72" s="540" t="str">
        <f t="shared" si="15"/>
        <v>木</v>
      </c>
      <c r="AC72" s="540" t="str">
        <f t="shared" si="15"/>
        <v>金</v>
      </c>
      <c r="AD72" s="541" t="str">
        <f t="shared" si="15"/>
        <v>土</v>
      </c>
      <c r="AE72" s="518"/>
      <c r="AF72" s="524" t="s">
        <v>912</v>
      </c>
      <c r="AG72" s="515">
        <f>+COUNTA(C73:AD74)</f>
        <v>0</v>
      </c>
    </row>
    <row r="73" spans="2:33" ht="13.5" customHeight="1">
      <c r="B73" s="3082" t="s">
        <v>913</v>
      </c>
      <c r="C73" s="3084"/>
      <c r="D73" s="3085"/>
      <c r="E73" s="3085"/>
      <c r="F73" s="3085"/>
      <c r="G73" s="3085"/>
      <c r="H73" s="3085"/>
      <c r="I73" s="3085"/>
      <c r="J73" s="3085"/>
      <c r="K73" s="3085"/>
      <c r="L73" s="3085"/>
      <c r="M73" s="3085"/>
      <c r="N73" s="3085"/>
      <c r="O73" s="3085"/>
      <c r="P73" s="3085"/>
      <c r="Q73" s="3085"/>
      <c r="R73" s="3085"/>
      <c r="S73" s="3085"/>
      <c r="T73" s="3085"/>
      <c r="U73" s="3085"/>
      <c r="V73" s="3085"/>
      <c r="W73" s="3085"/>
      <c r="X73" s="3085"/>
      <c r="Y73" s="3085"/>
      <c r="Z73" s="3085"/>
      <c r="AA73" s="3085"/>
      <c r="AB73" s="3085"/>
      <c r="AC73" s="3085"/>
      <c r="AD73" s="3103"/>
      <c r="AE73" s="518"/>
      <c r="AF73" s="525" t="s">
        <v>914</v>
      </c>
      <c r="AG73" s="526">
        <f>COUNTA(C71:AD71)-AG72</f>
        <v>28</v>
      </c>
    </row>
    <row r="74" spans="2:33" ht="13.5" customHeight="1">
      <c r="B74" s="3083"/>
      <c r="C74" s="3084"/>
      <c r="D74" s="3086"/>
      <c r="E74" s="3086"/>
      <c r="F74" s="3086"/>
      <c r="G74" s="3086"/>
      <c r="H74" s="3086"/>
      <c r="I74" s="3086"/>
      <c r="J74" s="3086"/>
      <c r="K74" s="3086"/>
      <c r="L74" s="3086"/>
      <c r="M74" s="3086"/>
      <c r="N74" s="3086"/>
      <c r="O74" s="3086"/>
      <c r="P74" s="3086"/>
      <c r="Q74" s="3086"/>
      <c r="R74" s="3086"/>
      <c r="S74" s="3086"/>
      <c r="T74" s="3086"/>
      <c r="U74" s="3086"/>
      <c r="V74" s="3086"/>
      <c r="W74" s="3086"/>
      <c r="X74" s="3086"/>
      <c r="Y74" s="3086"/>
      <c r="Z74" s="3086"/>
      <c r="AA74" s="3086"/>
      <c r="AB74" s="3086"/>
      <c r="AC74" s="3086"/>
      <c r="AD74" s="3104"/>
      <c r="AE74" s="518"/>
      <c r="AF74" s="525" t="s">
        <v>915</v>
      </c>
      <c r="AG74" s="527">
        <f>+COUNTA(C75:AD76)</f>
        <v>0</v>
      </c>
    </row>
    <row r="75" spans="2:33" ht="13.5" customHeight="1">
      <c r="B75" s="3122" t="s">
        <v>902</v>
      </c>
      <c r="C75" s="3107"/>
      <c r="D75" s="3108"/>
      <c r="E75" s="3108"/>
      <c r="F75" s="3108"/>
      <c r="G75" s="3108"/>
      <c r="H75" s="3108"/>
      <c r="I75" s="3108"/>
      <c r="J75" s="3108"/>
      <c r="K75" s="3108"/>
      <c r="L75" s="3108"/>
      <c r="M75" s="3108"/>
      <c r="N75" s="3108"/>
      <c r="O75" s="3108"/>
      <c r="P75" s="3108"/>
      <c r="Q75" s="3108"/>
      <c r="R75" s="3108"/>
      <c r="S75" s="3108"/>
      <c r="T75" s="3108"/>
      <c r="U75" s="3108"/>
      <c r="V75" s="3108"/>
      <c r="W75" s="3108"/>
      <c r="X75" s="3108"/>
      <c r="Y75" s="3108"/>
      <c r="Z75" s="3108"/>
      <c r="AA75" s="3108"/>
      <c r="AB75" s="3108"/>
      <c r="AC75" s="3108"/>
      <c r="AD75" s="3110"/>
      <c r="AE75" s="518"/>
      <c r="AF75" s="525" t="s">
        <v>916</v>
      </c>
      <c r="AG75" s="528">
        <f>+AG74/AG73</f>
        <v>0</v>
      </c>
    </row>
    <row r="76" spans="2:33">
      <c r="B76" s="3123"/>
      <c r="C76" s="3107"/>
      <c r="D76" s="3109"/>
      <c r="E76" s="3109"/>
      <c r="F76" s="3109"/>
      <c r="G76" s="3109"/>
      <c r="H76" s="3109"/>
      <c r="I76" s="3109"/>
      <c r="J76" s="3109"/>
      <c r="K76" s="3109"/>
      <c r="L76" s="3109"/>
      <c r="M76" s="3109"/>
      <c r="N76" s="3109"/>
      <c r="O76" s="3109"/>
      <c r="P76" s="3109"/>
      <c r="Q76" s="3109"/>
      <c r="R76" s="3109"/>
      <c r="S76" s="3109"/>
      <c r="T76" s="3109"/>
      <c r="U76" s="3109"/>
      <c r="V76" s="3109"/>
      <c r="W76" s="3109"/>
      <c r="X76" s="3109"/>
      <c r="Y76" s="3109"/>
      <c r="Z76" s="3109"/>
      <c r="AA76" s="3109"/>
      <c r="AB76" s="3109"/>
      <c r="AC76" s="3109"/>
      <c r="AD76" s="3111"/>
      <c r="AE76" s="518"/>
      <c r="AF76" s="525" t="s">
        <v>896</v>
      </c>
      <c r="AG76" s="527">
        <f>+COUNTA(C77:AD78)</f>
        <v>0</v>
      </c>
    </row>
    <row r="77" spans="2:33">
      <c r="B77" s="3120" t="s">
        <v>905</v>
      </c>
      <c r="C77" s="3118"/>
      <c r="D77" s="3112"/>
      <c r="E77" s="3112"/>
      <c r="F77" s="3112"/>
      <c r="G77" s="3112"/>
      <c r="H77" s="3112"/>
      <c r="I77" s="3112"/>
      <c r="J77" s="3112"/>
      <c r="K77" s="3112"/>
      <c r="L77" s="3112"/>
      <c r="M77" s="3112"/>
      <c r="N77" s="3112"/>
      <c r="O77" s="3112"/>
      <c r="P77" s="3112"/>
      <c r="Q77" s="3112"/>
      <c r="R77" s="3112"/>
      <c r="S77" s="3112"/>
      <c r="T77" s="3112"/>
      <c r="U77" s="3112"/>
      <c r="V77" s="3112"/>
      <c r="W77" s="3112"/>
      <c r="X77" s="3112"/>
      <c r="Y77" s="3112"/>
      <c r="Z77" s="3112"/>
      <c r="AA77" s="3112"/>
      <c r="AB77" s="3112"/>
      <c r="AC77" s="3112"/>
      <c r="AD77" s="3114"/>
      <c r="AE77" s="518"/>
      <c r="AF77" s="529" t="s">
        <v>917</v>
      </c>
      <c r="AG77" s="530">
        <f>+AG76/AG73</f>
        <v>0</v>
      </c>
    </row>
    <row r="78" spans="2:33">
      <c r="B78" s="3121"/>
      <c r="C78" s="3119"/>
      <c r="D78" s="3113"/>
      <c r="E78" s="3113"/>
      <c r="F78" s="3113"/>
      <c r="G78" s="3113"/>
      <c r="H78" s="3113"/>
      <c r="I78" s="3113"/>
      <c r="J78" s="3113"/>
      <c r="K78" s="3113"/>
      <c r="L78" s="3113"/>
      <c r="M78" s="3113"/>
      <c r="N78" s="3113"/>
      <c r="O78" s="3113"/>
      <c r="P78" s="3113"/>
      <c r="Q78" s="3113"/>
      <c r="R78" s="3113"/>
      <c r="S78" s="3113"/>
      <c r="T78" s="3113"/>
      <c r="U78" s="3113"/>
      <c r="V78" s="3113"/>
      <c r="W78" s="3113"/>
      <c r="X78" s="3113"/>
      <c r="Y78" s="3113"/>
      <c r="Z78" s="3113"/>
      <c r="AA78" s="3113"/>
      <c r="AB78" s="3113"/>
      <c r="AC78" s="3113"/>
      <c r="AD78" s="3115"/>
      <c r="AE78" s="518"/>
      <c r="AF78" s="531"/>
      <c r="AG78" s="532"/>
    </row>
    <row r="79" spans="2: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row>
    <row r="80" spans="2:33">
      <c r="B80" s="519" t="s">
        <v>910</v>
      </c>
      <c r="C80" s="546">
        <f>+AD71+1</f>
        <v>44633</v>
      </c>
      <c r="D80" s="521">
        <f>+C80+1</f>
        <v>44634</v>
      </c>
      <c r="E80" s="521">
        <f t="shared" ref="E80:AD80" si="16">+D80+1</f>
        <v>44635</v>
      </c>
      <c r="F80" s="521">
        <f t="shared" si="16"/>
        <v>44636</v>
      </c>
      <c r="G80" s="521">
        <f t="shared" si="16"/>
        <v>44637</v>
      </c>
      <c r="H80" s="521">
        <f t="shared" si="16"/>
        <v>44638</v>
      </c>
      <c r="I80" s="521">
        <f t="shared" si="16"/>
        <v>44639</v>
      </c>
      <c r="J80" s="521">
        <f t="shared" si="16"/>
        <v>44640</v>
      </c>
      <c r="K80" s="521">
        <f t="shared" si="16"/>
        <v>44641</v>
      </c>
      <c r="L80" s="521">
        <f t="shared" si="16"/>
        <v>44642</v>
      </c>
      <c r="M80" s="521">
        <f t="shared" si="16"/>
        <v>44643</v>
      </c>
      <c r="N80" s="521">
        <f t="shared" si="16"/>
        <v>44644</v>
      </c>
      <c r="O80" s="521">
        <f t="shared" si="16"/>
        <v>44645</v>
      </c>
      <c r="P80" s="521">
        <f t="shared" si="16"/>
        <v>44646</v>
      </c>
      <c r="Q80" s="521">
        <f t="shared" si="16"/>
        <v>44647</v>
      </c>
      <c r="R80" s="521">
        <f t="shared" si="16"/>
        <v>44648</v>
      </c>
      <c r="S80" s="521">
        <f t="shared" si="16"/>
        <v>44649</v>
      </c>
      <c r="T80" s="521">
        <f t="shared" si="16"/>
        <v>44650</v>
      </c>
      <c r="U80" s="521">
        <f t="shared" si="16"/>
        <v>44651</v>
      </c>
      <c r="V80" s="521">
        <f t="shared" si="16"/>
        <v>44652</v>
      </c>
      <c r="W80" s="521">
        <f>+V80+1</f>
        <v>44653</v>
      </c>
      <c r="X80" s="521">
        <f t="shared" si="16"/>
        <v>44654</v>
      </c>
      <c r="Y80" s="521">
        <f t="shared" si="16"/>
        <v>44655</v>
      </c>
      <c r="Z80" s="521">
        <f t="shared" si="16"/>
        <v>44656</v>
      </c>
      <c r="AA80" s="521">
        <f>+Z80+1</f>
        <v>44657</v>
      </c>
      <c r="AB80" s="521">
        <f t="shared" si="16"/>
        <v>44658</v>
      </c>
      <c r="AC80" s="521">
        <f t="shared" si="16"/>
        <v>44659</v>
      </c>
      <c r="AD80" s="547">
        <f t="shared" si="16"/>
        <v>44660</v>
      </c>
      <c r="AE80" s="523"/>
      <c r="AF80" s="3080">
        <f>+AF71+1</f>
        <v>9</v>
      </c>
      <c r="AG80" s="3081"/>
    </row>
    <row r="81" spans="1:33">
      <c r="B81" s="542" t="s">
        <v>911</v>
      </c>
      <c r="C81" s="548" t="str">
        <f>TEXT(WEEKDAY(+C80),"aaa")</f>
        <v>日</v>
      </c>
      <c r="D81" s="544" t="str">
        <f t="shared" ref="D81:AD81" si="17">TEXT(WEEKDAY(+D80),"aaa")</f>
        <v>月</v>
      </c>
      <c r="E81" s="544" t="str">
        <f t="shared" si="17"/>
        <v>火</v>
      </c>
      <c r="F81" s="544" t="str">
        <f t="shared" si="17"/>
        <v>水</v>
      </c>
      <c r="G81" s="544" t="str">
        <f t="shared" si="17"/>
        <v>木</v>
      </c>
      <c r="H81" s="544" t="str">
        <f t="shared" si="17"/>
        <v>金</v>
      </c>
      <c r="I81" s="544" t="str">
        <f t="shared" si="17"/>
        <v>土</v>
      </c>
      <c r="J81" s="544" t="str">
        <f t="shared" si="17"/>
        <v>日</v>
      </c>
      <c r="K81" s="544" t="str">
        <f t="shared" si="17"/>
        <v>月</v>
      </c>
      <c r="L81" s="544" t="str">
        <f t="shared" si="17"/>
        <v>火</v>
      </c>
      <c r="M81" s="544" t="str">
        <f t="shared" si="17"/>
        <v>水</v>
      </c>
      <c r="N81" s="544" t="str">
        <f t="shared" si="17"/>
        <v>木</v>
      </c>
      <c r="O81" s="544" t="str">
        <f t="shared" si="17"/>
        <v>金</v>
      </c>
      <c r="P81" s="544" t="str">
        <f t="shared" si="17"/>
        <v>土</v>
      </c>
      <c r="Q81" s="544" t="str">
        <f t="shared" si="17"/>
        <v>日</v>
      </c>
      <c r="R81" s="544" t="str">
        <f t="shared" si="17"/>
        <v>月</v>
      </c>
      <c r="S81" s="544" t="str">
        <f t="shared" si="17"/>
        <v>火</v>
      </c>
      <c r="T81" s="544" t="str">
        <f t="shared" si="17"/>
        <v>水</v>
      </c>
      <c r="U81" s="544" t="str">
        <f t="shared" si="17"/>
        <v>木</v>
      </c>
      <c r="V81" s="544" t="str">
        <f t="shared" si="17"/>
        <v>金</v>
      </c>
      <c r="W81" s="544" t="str">
        <f t="shared" si="17"/>
        <v>土</v>
      </c>
      <c r="X81" s="544" t="str">
        <f t="shared" si="17"/>
        <v>日</v>
      </c>
      <c r="Y81" s="544" t="str">
        <f t="shared" si="17"/>
        <v>月</v>
      </c>
      <c r="Z81" s="544" t="str">
        <f t="shared" si="17"/>
        <v>火</v>
      </c>
      <c r="AA81" s="544" t="str">
        <f t="shared" si="17"/>
        <v>水</v>
      </c>
      <c r="AB81" s="544" t="str">
        <f t="shared" si="17"/>
        <v>木</v>
      </c>
      <c r="AC81" s="544" t="str">
        <f t="shared" si="17"/>
        <v>金</v>
      </c>
      <c r="AD81" s="545" t="str">
        <f t="shared" si="17"/>
        <v>土</v>
      </c>
      <c r="AE81" s="518"/>
      <c r="AF81" s="524" t="s">
        <v>912</v>
      </c>
      <c r="AG81" s="515">
        <f>+COUNTA(C82:AD83)</f>
        <v>0</v>
      </c>
    </row>
    <row r="82" spans="1:33" ht="13.5" customHeight="1">
      <c r="B82" s="3082" t="s">
        <v>913</v>
      </c>
      <c r="C82" s="3084"/>
      <c r="D82" s="3085"/>
      <c r="E82" s="3085"/>
      <c r="F82" s="3085"/>
      <c r="G82" s="3085"/>
      <c r="H82" s="3085"/>
      <c r="I82" s="3085"/>
      <c r="J82" s="3085"/>
      <c r="K82" s="3085"/>
      <c r="L82" s="3085"/>
      <c r="M82" s="3085"/>
      <c r="N82" s="3085"/>
      <c r="O82" s="3085"/>
      <c r="P82" s="3085"/>
      <c r="Q82" s="3085"/>
      <c r="R82" s="3085"/>
      <c r="S82" s="3085"/>
      <c r="T82" s="3085"/>
      <c r="U82" s="3085"/>
      <c r="V82" s="3085"/>
      <c r="W82" s="3085"/>
      <c r="X82" s="3085"/>
      <c r="Y82" s="3085"/>
      <c r="Z82" s="3085"/>
      <c r="AA82" s="3085"/>
      <c r="AB82" s="3085"/>
      <c r="AC82" s="3085"/>
      <c r="AD82" s="3103"/>
      <c r="AE82" s="518"/>
      <c r="AF82" s="525" t="s">
        <v>914</v>
      </c>
      <c r="AG82" s="526">
        <f>COUNTA(C80:AD80)-AG81</f>
        <v>28</v>
      </c>
    </row>
    <row r="83" spans="1:33" ht="13.5" customHeight="1">
      <c r="B83" s="3083"/>
      <c r="C83" s="3084"/>
      <c r="D83" s="3086"/>
      <c r="E83" s="3086"/>
      <c r="F83" s="3086"/>
      <c r="G83" s="3086"/>
      <c r="H83" s="3086"/>
      <c r="I83" s="3086"/>
      <c r="J83" s="3086"/>
      <c r="K83" s="3086"/>
      <c r="L83" s="3086"/>
      <c r="M83" s="3086"/>
      <c r="N83" s="3086"/>
      <c r="O83" s="3086"/>
      <c r="P83" s="3086"/>
      <c r="Q83" s="3086"/>
      <c r="R83" s="3086"/>
      <c r="S83" s="3086"/>
      <c r="T83" s="3086"/>
      <c r="U83" s="3086"/>
      <c r="V83" s="3086"/>
      <c r="W83" s="3086"/>
      <c r="X83" s="3086"/>
      <c r="Y83" s="3086"/>
      <c r="Z83" s="3086"/>
      <c r="AA83" s="3086"/>
      <c r="AB83" s="3086"/>
      <c r="AC83" s="3086"/>
      <c r="AD83" s="3104"/>
      <c r="AE83" s="518"/>
      <c r="AF83" s="525" t="s">
        <v>915</v>
      </c>
      <c r="AG83" s="527">
        <f>+COUNTA(C84:AD85)</f>
        <v>0</v>
      </c>
    </row>
    <row r="84" spans="1:33" ht="13.5" customHeight="1">
      <c r="B84" s="3105" t="s">
        <v>902</v>
      </c>
      <c r="C84" s="3107"/>
      <c r="D84" s="3108"/>
      <c r="E84" s="3108"/>
      <c r="F84" s="3108"/>
      <c r="G84" s="3108"/>
      <c r="H84" s="3108"/>
      <c r="I84" s="3108"/>
      <c r="J84" s="3108"/>
      <c r="K84" s="3108"/>
      <c r="L84" s="3108"/>
      <c r="M84" s="3108"/>
      <c r="N84" s="3108"/>
      <c r="O84" s="3108"/>
      <c r="P84" s="3108"/>
      <c r="Q84" s="3108"/>
      <c r="R84" s="3108"/>
      <c r="S84" s="3108"/>
      <c r="T84" s="3108"/>
      <c r="U84" s="3108"/>
      <c r="V84" s="3108"/>
      <c r="W84" s="3108"/>
      <c r="X84" s="3108"/>
      <c r="Y84" s="3108"/>
      <c r="Z84" s="3108"/>
      <c r="AA84" s="3108"/>
      <c r="AB84" s="3108"/>
      <c r="AC84" s="3108"/>
      <c r="AD84" s="3110"/>
      <c r="AE84" s="518"/>
      <c r="AF84" s="525" t="s">
        <v>916</v>
      </c>
      <c r="AG84" s="528">
        <f>+AG83/AG82</f>
        <v>0</v>
      </c>
    </row>
    <row r="85" spans="1:33">
      <c r="B85" s="3106"/>
      <c r="C85" s="3107"/>
      <c r="D85" s="3109"/>
      <c r="E85" s="3109"/>
      <c r="F85" s="3109"/>
      <c r="G85" s="3109"/>
      <c r="H85" s="3109"/>
      <c r="I85" s="3109"/>
      <c r="J85" s="3109"/>
      <c r="K85" s="3109"/>
      <c r="L85" s="3109"/>
      <c r="M85" s="3109"/>
      <c r="N85" s="3109"/>
      <c r="O85" s="3109"/>
      <c r="P85" s="3109"/>
      <c r="Q85" s="3109"/>
      <c r="R85" s="3109"/>
      <c r="S85" s="3109"/>
      <c r="T85" s="3109"/>
      <c r="U85" s="3109"/>
      <c r="V85" s="3109"/>
      <c r="W85" s="3109"/>
      <c r="X85" s="3109"/>
      <c r="Y85" s="3109"/>
      <c r="Z85" s="3109"/>
      <c r="AA85" s="3109"/>
      <c r="AB85" s="3109"/>
      <c r="AC85" s="3109"/>
      <c r="AD85" s="3111"/>
      <c r="AE85" s="518"/>
      <c r="AF85" s="525" t="s">
        <v>896</v>
      </c>
      <c r="AG85" s="527">
        <f>+COUNTA(C86:AD87)</f>
        <v>0</v>
      </c>
    </row>
    <row r="86" spans="1:33">
      <c r="B86" s="3116" t="s">
        <v>905</v>
      </c>
      <c r="C86" s="3118"/>
      <c r="D86" s="3112"/>
      <c r="E86" s="3112"/>
      <c r="F86" s="3112"/>
      <c r="G86" s="3112"/>
      <c r="H86" s="3112"/>
      <c r="I86" s="3112"/>
      <c r="J86" s="3112"/>
      <c r="K86" s="3112"/>
      <c r="L86" s="3112"/>
      <c r="M86" s="3112"/>
      <c r="N86" s="3112"/>
      <c r="O86" s="3112"/>
      <c r="P86" s="3112"/>
      <c r="Q86" s="3112"/>
      <c r="R86" s="3112"/>
      <c r="S86" s="3112"/>
      <c r="T86" s="3112"/>
      <c r="U86" s="3112"/>
      <c r="V86" s="3112"/>
      <c r="W86" s="3112"/>
      <c r="X86" s="3112"/>
      <c r="Y86" s="3112"/>
      <c r="Z86" s="3112"/>
      <c r="AA86" s="3112"/>
      <c r="AB86" s="3112"/>
      <c r="AC86" s="3112"/>
      <c r="AD86" s="3114"/>
      <c r="AE86" s="518"/>
      <c r="AF86" s="529" t="s">
        <v>917</v>
      </c>
      <c r="AG86" s="530">
        <f>+AG85/AG82</f>
        <v>0</v>
      </c>
    </row>
    <row r="87" spans="1:33">
      <c r="B87" s="3117"/>
      <c r="C87" s="3119"/>
      <c r="D87" s="3113"/>
      <c r="E87" s="3113"/>
      <c r="F87" s="3113"/>
      <c r="G87" s="3113"/>
      <c r="H87" s="3113"/>
      <c r="I87" s="3113"/>
      <c r="J87" s="3113"/>
      <c r="K87" s="3113"/>
      <c r="L87" s="3113"/>
      <c r="M87" s="3113"/>
      <c r="N87" s="3113"/>
      <c r="O87" s="3113"/>
      <c r="P87" s="3113"/>
      <c r="Q87" s="3113"/>
      <c r="R87" s="3113"/>
      <c r="S87" s="3113"/>
      <c r="T87" s="3113"/>
      <c r="U87" s="3113"/>
      <c r="V87" s="3113"/>
      <c r="W87" s="3113"/>
      <c r="X87" s="3113"/>
      <c r="Y87" s="3113"/>
      <c r="Z87" s="3113"/>
      <c r="AA87" s="3113"/>
      <c r="AB87" s="3113"/>
      <c r="AC87" s="3113"/>
      <c r="AD87" s="3115"/>
      <c r="AE87" s="518"/>
      <c r="AF87" s="531"/>
      <c r="AG87" s="532"/>
    </row>
    <row r="88" spans="1:33">
      <c r="C88" s="533"/>
      <c r="D88" s="533"/>
      <c r="E88" s="533"/>
      <c r="F88" s="533"/>
      <c r="G88" s="533"/>
      <c r="H88" s="533"/>
      <c r="I88" s="533"/>
      <c r="J88" s="533"/>
      <c r="K88" s="533"/>
      <c r="L88" s="533"/>
      <c r="M88" s="533"/>
      <c r="N88" s="533"/>
      <c r="O88" s="533"/>
      <c r="P88" s="533"/>
      <c r="Q88" s="533"/>
      <c r="R88" s="533"/>
      <c r="S88" s="533"/>
      <c r="T88" s="533"/>
      <c r="U88" s="533"/>
      <c r="V88" s="533"/>
      <c r="W88" s="533"/>
      <c r="X88" s="533"/>
      <c r="Y88" s="533"/>
      <c r="Z88" s="533"/>
      <c r="AA88" s="533"/>
      <c r="AB88" s="533"/>
      <c r="AC88" s="533"/>
      <c r="AD88" s="533"/>
    </row>
    <row r="90" spans="1:33" ht="19.2">
      <c r="A90" s="508" t="s">
        <v>919</v>
      </c>
      <c r="AG90" s="512" t="s">
        <v>920</v>
      </c>
    </row>
    <row r="92" spans="1:33">
      <c r="B92" s="3071" t="s">
        <v>900</v>
      </c>
      <c r="C92" s="3071"/>
      <c r="D92" s="3071"/>
      <c r="E92" s="3071"/>
      <c r="F92" s="509" t="s">
        <v>921</v>
      </c>
      <c r="G92" s="551" t="str">
        <f>G3</f>
        <v>県道博多天神線排水性舗装工事（第２工区）</v>
      </c>
    </row>
    <row r="93" spans="1:33">
      <c r="B93" s="3071" t="s">
        <v>922</v>
      </c>
      <c r="C93" s="3071"/>
      <c r="D93" s="3071"/>
      <c r="E93" s="3071"/>
      <c r="F93" s="509" t="s">
        <v>921</v>
      </c>
      <c r="G93" s="3124">
        <f>G4</f>
        <v>44409</v>
      </c>
      <c r="H93" s="3124"/>
      <c r="I93" s="3124"/>
      <c r="J93" s="3124"/>
      <c r="K93" s="3124"/>
    </row>
    <row r="94" spans="1:33">
      <c r="B94" s="3089" t="s">
        <v>907</v>
      </c>
      <c r="C94" s="3089"/>
      <c r="D94" s="3089"/>
      <c r="E94" s="3089"/>
      <c r="F94" s="509" t="s">
        <v>921</v>
      </c>
      <c r="G94" s="3124">
        <f>G5</f>
        <v>44540</v>
      </c>
      <c r="H94" s="3124"/>
      <c r="I94" s="3124"/>
      <c r="J94" s="3124"/>
      <c r="K94" s="3124"/>
      <c r="L94" s="3093" t="s">
        <v>908</v>
      </c>
      <c r="M94" s="3093"/>
      <c r="N94" s="3093"/>
      <c r="O94" s="509" t="s">
        <v>923</v>
      </c>
      <c r="P94" s="3125">
        <f>P5</f>
        <v>132</v>
      </c>
      <c r="Q94" s="3125"/>
      <c r="R94" s="3125"/>
    </row>
    <row r="97" spans="2:33">
      <c r="B97" s="519" t="s">
        <v>910</v>
      </c>
      <c r="C97" s="520">
        <f>+AD80+1</f>
        <v>44661</v>
      </c>
      <c r="D97" s="521">
        <f>+C97+1</f>
        <v>44662</v>
      </c>
      <c r="E97" s="521">
        <f t="shared" ref="E97:V97" si="18">+D97+1</f>
        <v>44663</v>
      </c>
      <c r="F97" s="521">
        <f t="shared" si="18"/>
        <v>44664</v>
      </c>
      <c r="G97" s="521">
        <f t="shared" si="18"/>
        <v>44665</v>
      </c>
      <c r="H97" s="521">
        <f t="shared" si="18"/>
        <v>44666</v>
      </c>
      <c r="I97" s="521">
        <f t="shared" si="18"/>
        <v>44667</v>
      </c>
      <c r="J97" s="521">
        <f t="shared" si="18"/>
        <v>44668</v>
      </c>
      <c r="K97" s="521">
        <f t="shared" si="18"/>
        <v>44669</v>
      </c>
      <c r="L97" s="521">
        <f t="shared" si="18"/>
        <v>44670</v>
      </c>
      <c r="M97" s="521">
        <f t="shared" si="18"/>
        <v>44671</v>
      </c>
      <c r="N97" s="521">
        <f t="shared" si="18"/>
        <v>44672</v>
      </c>
      <c r="O97" s="521">
        <f t="shared" si="18"/>
        <v>44673</v>
      </c>
      <c r="P97" s="521">
        <f t="shared" si="18"/>
        <v>44674</v>
      </c>
      <c r="Q97" s="521">
        <f t="shared" si="18"/>
        <v>44675</v>
      </c>
      <c r="R97" s="521">
        <f t="shared" si="18"/>
        <v>44676</v>
      </c>
      <c r="S97" s="521">
        <f t="shared" si="18"/>
        <v>44677</v>
      </c>
      <c r="T97" s="521">
        <f t="shared" si="18"/>
        <v>44678</v>
      </c>
      <c r="U97" s="521">
        <f t="shared" si="18"/>
        <v>44679</v>
      </c>
      <c r="V97" s="521">
        <f t="shared" si="18"/>
        <v>44680</v>
      </c>
      <c r="W97" s="521">
        <f>+V97+1</f>
        <v>44681</v>
      </c>
      <c r="X97" s="521">
        <f t="shared" ref="X97:Z97" si="19">+W97+1</f>
        <v>44682</v>
      </c>
      <c r="Y97" s="521">
        <f t="shared" si="19"/>
        <v>44683</v>
      </c>
      <c r="Z97" s="521">
        <f t="shared" si="19"/>
        <v>44684</v>
      </c>
      <c r="AA97" s="521">
        <f>+Z97+1</f>
        <v>44685</v>
      </c>
      <c r="AB97" s="521">
        <f t="shared" ref="AB97" si="20">+AA97+1</f>
        <v>44686</v>
      </c>
      <c r="AC97" s="521">
        <f>+AB97+1</f>
        <v>44687</v>
      </c>
      <c r="AD97" s="522">
        <f t="shared" ref="AD97" si="21">+AC97+1</f>
        <v>44688</v>
      </c>
      <c r="AE97" s="523"/>
      <c r="AF97" s="3080">
        <f>AF80+1</f>
        <v>10</v>
      </c>
      <c r="AG97" s="3081"/>
    </row>
    <row r="98" spans="2:33">
      <c r="B98" s="542" t="s">
        <v>911</v>
      </c>
      <c r="C98" s="543" t="str">
        <f>TEXT(WEEKDAY(+C97),"aaa")</f>
        <v>日</v>
      </c>
      <c r="D98" s="544" t="str">
        <f t="shared" ref="D98:AD98" si="22">TEXT(WEEKDAY(+D97),"aaa")</f>
        <v>月</v>
      </c>
      <c r="E98" s="544" t="str">
        <f t="shared" si="22"/>
        <v>火</v>
      </c>
      <c r="F98" s="544" t="str">
        <f t="shared" si="22"/>
        <v>水</v>
      </c>
      <c r="G98" s="544" t="str">
        <f t="shared" si="22"/>
        <v>木</v>
      </c>
      <c r="H98" s="544" t="str">
        <f t="shared" si="22"/>
        <v>金</v>
      </c>
      <c r="I98" s="544" t="str">
        <f t="shared" si="22"/>
        <v>土</v>
      </c>
      <c r="J98" s="544" t="str">
        <f t="shared" si="22"/>
        <v>日</v>
      </c>
      <c r="K98" s="544" t="str">
        <f t="shared" si="22"/>
        <v>月</v>
      </c>
      <c r="L98" s="544" t="str">
        <f t="shared" si="22"/>
        <v>火</v>
      </c>
      <c r="M98" s="544" t="str">
        <f t="shared" si="22"/>
        <v>水</v>
      </c>
      <c r="N98" s="544" t="str">
        <f t="shared" si="22"/>
        <v>木</v>
      </c>
      <c r="O98" s="544" t="str">
        <f t="shared" si="22"/>
        <v>金</v>
      </c>
      <c r="P98" s="544" t="str">
        <f t="shared" si="22"/>
        <v>土</v>
      </c>
      <c r="Q98" s="544" t="str">
        <f t="shared" si="22"/>
        <v>日</v>
      </c>
      <c r="R98" s="544" t="str">
        <f t="shared" si="22"/>
        <v>月</v>
      </c>
      <c r="S98" s="544" t="str">
        <f t="shared" si="22"/>
        <v>火</v>
      </c>
      <c r="T98" s="544" t="str">
        <f t="shared" si="22"/>
        <v>水</v>
      </c>
      <c r="U98" s="544" t="str">
        <f t="shared" si="22"/>
        <v>木</v>
      </c>
      <c r="V98" s="544" t="str">
        <f t="shared" si="22"/>
        <v>金</v>
      </c>
      <c r="W98" s="544" t="str">
        <f t="shared" si="22"/>
        <v>土</v>
      </c>
      <c r="X98" s="544" t="str">
        <f t="shared" si="22"/>
        <v>日</v>
      </c>
      <c r="Y98" s="544" t="str">
        <f t="shared" si="22"/>
        <v>月</v>
      </c>
      <c r="Z98" s="544" t="str">
        <f t="shared" si="22"/>
        <v>火</v>
      </c>
      <c r="AA98" s="544" t="str">
        <f t="shared" si="22"/>
        <v>水</v>
      </c>
      <c r="AB98" s="544" t="str">
        <f t="shared" si="22"/>
        <v>木</v>
      </c>
      <c r="AC98" s="544" t="str">
        <f t="shared" si="22"/>
        <v>金</v>
      </c>
      <c r="AD98" s="545" t="str">
        <f t="shared" si="22"/>
        <v>土</v>
      </c>
      <c r="AE98" s="518"/>
      <c r="AF98" s="524" t="s">
        <v>912</v>
      </c>
      <c r="AG98" s="515">
        <f>+COUNTA(C99:AD100)</f>
        <v>0</v>
      </c>
    </row>
    <row r="99" spans="2:33" ht="13.5" customHeight="1">
      <c r="B99" s="3082" t="s">
        <v>913</v>
      </c>
      <c r="C99" s="3084"/>
      <c r="D99" s="3085"/>
      <c r="E99" s="3085"/>
      <c r="F99" s="3085"/>
      <c r="G99" s="3085"/>
      <c r="H99" s="3085"/>
      <c r="I99" s="3085"/>
      <c r="J99" s="3085"/>
      <c r="K99" s="3085"/>
      <c r="L99" s="3085"/>
      <c r="M99" s="3085"/>
      <c r="N99" s="3085"/>
      <c r="O99" s="3085"/>
      <c r="P99" s="3085"/>
      <c r="Q99" s="3085"/>
      <c r="R99" s="3085"/>
      <c r="S99" s="3085"/>
      <c r="T99" s="3085"/>
      <c r="U99" s="3085"/>
      <c r="V99" s="3085"/>
      <c r="W99" s="3085"/>
      <c r="X99" s="3085"/>
      <c r="Y99" s="3085"/>
      <c r="Z99" s="3085"/>
      <c r="AA99" s="3085"/>
      <c r="AB99" s="3085"/>
      <c r="AC99" s="3085"/>
      <c r="AD99" s="3103"/>
      <c r="AE99" s="518"/>
      <c r="AF99" s="525" t="s">
        <v>914</v>
      </c>
      <c r="AG99" s="526">
        <f>COUNTA(C97:AD97)-AG98</f>
        <v>28</v>
      </c>
    </row>
    <row r="100" spans="2:33" ht="13.5" customHeight="1">
      <c r="B100" s="3083"/>
      <c r="C100" s="3084"/>
      <c r="D100" s="3086"/>
      <c r="E100" s="3086"/>
      <c r="F100" s="3086"/>
      <c r="G100" s="3086"/>
      <c r="H100" s="3086"/>
      <c r="I100" s="3086"/>
      <c r="J100" s="3086"/>
      <c r="K100" s="3086"/>
      <c r="L100" s="3086"/>
      <c r="M100" s="3086"/>
      <c r="N100" s="3086"/>
      <c r="O100" s="3086"/>
      <c r="P100" s="3086"/>
      <c r="Q100" s="3086"/>
      <c r="R100" s="3086"/>
      <c r="S100" s="3086"/>
      <c r="T100" s="3086"/>
      <c r="U100" s="3086"/>
      <c r="V100" s="3086"/>
      <c r="W100" s="3086"/>
      <c r="X100" s="3086"/>
      <c r="Y100" s="3086"/>
      <c r="Z100" s="3086"/>
      <c r="AA100" s="3086"/>
      <c r="AB100" s="3086"/>
      <c r="AC100" s="3086"/>
      <c r="AD100" s="3104"/>
      <c r="AE100" s="518"/>
      <c r="AF100" s="525" t="s">
        <v>915</v>
      </c>
      <c r="AG100" s="527">
        <f>+COUNTA(C101:AD102)</f>
        <v>0</v>
      </c>
    </row>
    <row r="101" spans="2:33" ht="13.5" customHeight="1">
      <c r="B101" s="3105" t="s">
        <v>902</v>
      </c>
      <c r="C101" s="3107"/>
      <c r="D101" s="3108"/>
      <c r="E101" s="3108"/>
      <c r="F101" s="3108"/>
      <c r="G101" s="3108"/>
      <c r="H101" s="3108"/>
      <c r="I101" s="3108"/>
      <c r="J101" s="3108"/>
      <c r="K101" s="3108"/>
      <c r="L101" s="3108"/>
      <c r="M101" s="3108"/>
      <c r="N101" s="3108"/>
      <c r="O101" s="3108"/>
      <c r="P101" s="3108"/>
      <c r="Q101" s="3108"/>
      <c r="R101" s="3108"/>
      <c r="S101" s="3108"/>
      <c r="T101" s="3108"/>
      <c r="U101" s="3108"/>
      <c r="V101" s="3108"/>
      <c r="W101" s="3108"/>
      <c r="X101" s="3108"/>
      <c r="Y101" s="3108"/>
      <c r="Z101" s="3108"/>
      <c r="AA101" s="3108"/>
      <c r="AB101" s="3108"/>
      <c r="AC101" s="3108"/>
      <c r="AD101" s="3110"/>
      <c r="AE101" s="518"/>
      <c r="AF101" s="525" t="s">
        <v>916</v>
      </c>
      <c r="AG101" s="528">
        <f>+AG100/AG99</f>
        <v>0</v>
      </c>
    </row>
    <row r="102" spans="2:33">
      <c r="B102" s="3106"/>
      <c r="C102" s="3107"/>
      <c r="D102" s="3109"/>
      <c r="E102" s="3109"/>
      <c r="F102" s="3109"/>
      <c r="G102" s="3109"/>
      <c r="H102" s="3109"/>
      <c r="I102" s="3109"/>
      <c r="J102" s="3109"/>
      <c r="K102" s="3109"/>
      <c r="L102" s="3109"/>
      <c r="M102" s="3109"/>
      <c r="N102" s="3109"/>
      <c r="O102" s="3109"/>
      <c r="P102" s="3109"/>
      <c r="Q102" s="3109"/>
      <c r="R102" s="3109"/>
      <c r="S102" s="3109"/>
      <c r="T102" s="3109"/>
      <c r="U102" s="3109"/>
      <c r="V102" s="3109"/>
      <c r="W102" s="3109"/>
      <c r="X102" s="3109"/>
      <c r="Y102" s="3109"/>
      <c r="Z102" s="3109"/>
      <c r="AA102" s="3109"/>
      <c r="AB102" s="3109"/>
      <c r="AC102" s="3109"/>
      <c r="AD102" s="3111"/>
      <c r="AE102" s="518"/>
      <c r="AF102" s="525" t="s">
        <v>896</v>
      </c>
      <c r="AG102" s="527">
        <f>+COUNTA(C103:AD104)</f>
        <v>0</v>
      </c>
    </row>
    <row r="103" spans="2:33">
      <c r="B103" s="3116" t="s">
        <v>905</v>
      </c>
      <c r="C103" s="3118"/>
      <c r="D103" s="3112"/>
      <c r="E103" s="3112"/>
      <c r="F103" s="3112"/>
      <c r="G103" s="3112"/>
      <c r="H103" s="3112"/>
      <c r="I103" s="3112"/>
      <c r="J103" s="3112"/>
      <c r="K103" s="3112"/>
      <c r="L103" s="3112"/>
      <c r="M103" s="3112"/>
      <c r="N103" s="3112"/>
      <c r="O103" s="3112"/>
      <c r="P103" s="3112"/>
      <c r="Q103" s="3112"/>
      <c r="R103" s="3112"/>
      <c r="S103" s="3112"/>
      <c r="T103" s="3112"/>
      <c r="U103" s="3112"/>
      <c r="V103" s="3112"/>
      <c r="W103" s="3112"/>
      <c r="X103" s="3112"/>
      <c r="Y103" s="3112"/>
      <c r="Z103" s="3112"/>
      <c r="AA103" s="3112"/>
      <c r="AB103" s="3112"/>
      <c r="AC103" s="3112"/>
      <c r="AD103" s="3114"/>
      <c r="AE103" s="518"/>
      <c r="AF103" s="529" t="s">
        <v>917</v>
      </c>
      <c r="AG103" s="530">
        <f>+AG102/AG99</f>
        <v>0</v>
      </c>
    </row>
    <row r="104" spans="2:33">
      <c r="B104" s="3117"/>
      <c r="C104" s="3119"/>
      <c r="D104" s="3113"/>
      <c r="E104" s="3113"/>
      <c r="F104" s="3113"/>
      <c r="G104" s="3113"/>
      <c r="H104" s="3113"/>
      <c r="I104" s="3113"/>
      <c r="J104" s="3113"/>
      <c r="K104" s="3113"/>
      <c r="L104" s="3113"/>
      <c r="M104" s="3113"/>
      <c r="N104" s="3113"/>
      <c r="O104" s="3113"/>
      <c r="P104" s="3113"/>
      <c r="Q104" s="3113"/>
      <c r="R104" s="3113"/>
      <c r="S104" s="3113"/>
      <c r="T104" s="3113"/>
      <c r="U104" s="3113"/>
      <c r="V104" s="3113"/>
      <c r="W104" s="3113"/>
      <c r="X104" s="3113"/>
      <c r="Y104" s="3113"/>
      <c r="Z104" s="3113"/>
      <c r="AA104" s="3113"/>
      <c r="AB104" s="3113"/>
      <c r="AC104" s="3113"/>
      <c r="AD104" s="3115"/>
      <c r="AE104" s="518"/>
      <c r="AF104" s="531"/>
      <c r="AG104" s="532"/>
    </row>
    <row r="105" spans="2:33">
      <c r="C105" s="533"/>
      <c r="D105" s="533"/>
      <c r="E105" s="533"/>
      <c r="F105" s="533"/>
      <c r="G105" s="533"/>
      <c r="H105" s="533"/>
      <c r="I105" s="533"/>
      <c r="J105" s="533"/>
      <c r="K105" s="533"/>
      <c r="L105" s="533"/>
      <c r="M105" s="533"/>
      <c r="N105" s="533"/>
      <c r="O105" s="533"/>
      <c r="P105" s="533"/>
      <c r="Q105" s="533"/>
      <c r="R105" s="533"/>
      <c r="S105" s="533"/>
      <c r="T105" s="533"/>
      <c r="U105" s="533"/>
      <c r="V105" s="533"/>
      <c r="W105" s="533"/>
      <c r="X105" s="533"/>
      <c r="Y105" s="533"/>
      <c r="Z105" s="533"/>
      <c r="AA105" s="533"/>
      <c r="AB105" s="533"/>
      <c r="AC105" s="533"/>
      <c r="AD105" s="533"/>
    </row>
    <row r="106" spans="2:33">
      <c r="B106" s="534" t="s">
        <v>910</v>
      </c>
      <c r="C106" s="535">
        <f>+AD97+1</f>
        <v>44689</v>
      </c>
      <c r="D106" s="536">
        <f>+C106+1</f>
        <v>44690</v>
      </c>
      <c r="E106" s="536">
        <f t="shared" ref="E106:V106" si="23">+D106+1</f>
        <v>44691</v>
      </c>
      <c r="F106" s="536">
        <f t="shared" si="23"/>
        <v>44692</v>
      </c>
      <c r="G106" s="536">
        <f t="shared" si="23"/>
        <v>44693</v>
      </c>
      <c r="H106" s="536">
        <f t="shared" si="23"/>
        <v>44694</v>
      </c>
      <c r="I106" s="536">
        <f t="shared" si="23"/>
        <v>44695</v>
      </c>
      <c r="J106" s="536">
        <f t="shared" si="23"/>
        <v>44696</v>
      </c>
      <c r="K106" s="536">
        <f t="shared" si="23"/>
        <v>44697</v>
      </c>
      <c r="L106" s="536">
        <f t="shared" si="23"/>
        <v>44698</v>
      </c>
      <c r="M106" s="536">
        <f t="shared" si="23"/>
        <v>44699</v>
      </c>
      <c r="N106" s="536">
        <f t="shared" si="23"/>
        <v>44700</v>
      </c>
      <c r="O106" s="536">
        <f t="shared" si="23"/>
        <v>44701</v>
      </c>
      <c r="P106" s="536">
        <f t="shared" si="23"/>
        <v>44702</v>
      </c>
      <c r="Q106" s="536">
        <f t="shared" si="23"/>
        <v>44703</v>
      </c>
      <c r="R106" s="536">
        <f t="shared" si="23"/>
        <v>44704</v>
      </c>
      <c r="S106" s="536">
        <f t="shared" si="23"/>
        <v>44705</v>
      </c>
      <c r="T106" s="536">
        <f t="shared" si="23"/>
        <v>44706</v>
      </c>
      <c r="U106" s="536">
        <f t="shared" si="23"/>
        <v>44707</v>
      </c>
      <c r="V106" s="536">
        <f t="shared" si="23"/>
        <v>44708</v>
      </c>
      <c r="W106" s="536">
        <f>+V106+1</f>
        <v>44709</v>
      </c>
      <c r="X106" s="536">
        <f t="shared" ref="X106:Z106" si="24">+W106+1</f>
        <v>44710</v>
      </c>
      <c r="Y106" s="536">
        <f t="shared" si="24"/>
        <v>44711</v>
      </c>
      <c r="Z106" s="536">
        <f t="shared" si="24"/>
        <v>44712</v>
      </c>
      <c r="AA106" s="536">
        <f>+Z106+1</f>
        <v>44713</v>
      </c>
      <c r="AB106" s="536">
        <f t="shared" ref="AB106" si="25">+AA106+1</f>
        <v>44714</v>
      </c>
      <c r="AC106" s="536">
        <f>+AB106+1</f>
        <v>44715</v>
      </c>
      <c r="AD106" s="537">
        <f t="shared" ref="AD106" si="26">+AC106+1</f>
        <v>44716</v>
      </c>
      <c r="AE106" s="523"/>
      <c r="AF106" s="3080">
        <f>+AF97+1</f>
        <v>11</v>
      </c>
      <c r="AG106" s="3081"/>
    </row>
    <row r="107" spans="2:33">
      <c r="B107" s="538" t="s">
        <v>911</v>
      </c>
      <c r="C107" s="539" t="str">
        <f>TEXT(WEEKDAY(+C106),"aaa")</f>
        <v>日</v>
      </c>
      <c r="D107" s="540" t="str">
        <f t="shared" ref="D107:AD107" si="27">TEXT(WEEKDAY(+D106),"aaa")</f>
        <v>月</v>
      </c>
      <c r="E107" s="540" t="str">
        <f t="shared" si="27"/>
        <v>火</v>
      </c>
      <c r="F107" s="540" t="str">
        <f t="shared" si="27"/>
        <v>水</v>
      </c>
      <c r="G107" s="540" t="str">
        <f t="shared" si="27"/>
        <v>木</v>
      </c>
      <c r="H107" s="540" t="str">
        <f t="shared" si="27"/>
        <v>金</v>
      </c>
      <c r="I107" s="540" t="str">
        <f t="shared" si="27"/>
        <v>土</v>
      </c>
      <c r="J107" s="540" t="str">
        <f t="shared" si="27"/>
        <v>日</v>
      </c>
      <c r="K107" s="540" t="str">
        <f t="shared" si="27"/>
        <v>月</v>
      </c>
      <c r="L107" s="540" t="str">
        <f t="shared" si="27"/>
        <v>火</v>
      </c>
      <c r="M107" s="540" t="str">
        <f t="shared" si="27"/>
        <v>水</v>
      </c>
      <c r="N107" s="540" t="str">
        <f t="shared" si="27"/>
        <v>木</v>
      </c>
      <c r="O107" s="540" t="str">
        <f t="shared" si="27"/>
        <v>金</v>
      </c>
      <c r="P107" s="540" t="str">
        <f t="shared" si="27"/>
        <v>土</v>
      </c>
      <c r="Q107" s="540" t="str">
        <f t="shared" si="27"/>
        <v>日</v>
      </c>
      <c r="R107" s="540" t="str">
        <f t="shared" si="27"/>
        <v>月</v>
      </c>
      <c r="S107" s="540" t="str">
        <f t="shared" si="27"/>
        <v>火</v>
      </c>
      <c r="T107" s="540" t="str">
        <f t="shared" si="27"/>
        <v>水</v>
      </c>
      <c r="U107" s="540" t="str">
        <f t="shared" si="27"/>
        <v>木</v>
      </c>
      <c r="V107" s="540" t="str">
        <f t="shared" si="27"/>
        <v>金</v>
      </c>
      <c r="W107" s="540" t="str">
        <f t="shared" si="27"/>
        <v>土</v>
      </c>
      <c r="X107" s="540" t="str">
        <f t="shared" si="27"/>
        <v>日</v>
      </c>
      <c r="Y107" s="540" t="str">
        <f t="shared" si="27"/>
        <v>月</v>
      </c>
      <c r="Z107" s="540" t="str">
        <f t="shared" si="27"/>
        <v>火</v>
      </c>
      <c r="AA107" s="540" t="str">
        <f t="shared" si="27"/>
        <v>水</v>
      </c>
      <c r="AB107" s="540" t="str">
        <f t="shared" si="27"/>
        <v>木</v>
      </c>
      <c r="AC107" s="540" t="str">
        <f t="shared" si="27"/>
        <v>金</v>
      </c>
      <c r="AD107" s="541" t="str">
        <f t="shared" si="27"/>
        <v>土</v>
      </c>
      <c r="AE107" s="518"/>
      <c r="AF107" s="524" t="s">
        <v>912</v>
      </c>
      <c r="AG107" s="515">
        <f>+COUNTA(C108:AD109)</f>
        <v>0</v>
      </c>
    </row>
    <row r="108" spans="2:33" ht="13.5" customHeight="1">
      <c r="B108" s="3082" t="s">
        <v>913</v>
      </c>
      <c r="C108" s="3084"/>
      <c r="D108" s="3085"/>
      <c r="E108" s="3085"/>
      <c r="F108" s="3085"/>
      <c r="G108" s="3085"/>
      <c r="H108" s="3085"/>
      <c r="I108" s="3085"/>
      <c r="J108" s="3085"/>
      <c r="K108" s="3085"/>
      <c r="L108" s="3085"/>
      <c r="M108" s="3085"/>
      <c r="N108" s="3085"/>
      <c r="O108" s="3085"/>
      <c r="P108" s="3085"/>
      <c r="Q108" s="3085"/>
      <c r="R108" s="3085"/>
      <c r="S108" s="3085"/>
      <c r="T108" s="3085"/>
      <c r="U108" s="3085"/>
      <c r="V108" s="3085"/>
      <c r="W108" s="3085"/>
      <c r="X108" s="3085"/>
      <c r="Y108" s="3085"/>
      <c r="Z108" s="3085"/>
      <c r="AA108" s="3085"/>
      <c r="AB108" s="3085"/>
      <c r="AC108" s="3085"/>
      <c r="AD108" s="3103"/>
      <c r="AE108" s="518"/>
      <c r="AF108" s="525" t="s">
        <v>914</v>
      </c>
      <c r="AG108" s="526">
        <f>COUNTA(C106:AD106)-AG107</f>
        <v>28</v>
      </c>
    </row>
    <row r="109" spans="2:33" ht="13.5" customHeight="1">
      <c r="B109" s="3083"/>
      <c r="C109" s="3084"/>
      <c r="D109" s="3086"/>
      <c r="E109" s="3086"/>
      <c r="F109" s="3086"/>
      <c r="G109" s="3086"/>
      <c r="H109" s="3086"/>
      <c r="I109" s="3086"/>
      <c r="J109" s="3086"/>
      <c r="K109" s="3086"/>
      <c r="L109" s="3086"/>
      <c r="M109" s="3086"/>
      <c r="N109" s="3086"/>
      <c r="O109" s="3086"/>
      <c r="P109" s="3086"/>
      <c r="Q109" s="3086"/>
      <c r="R109" s="3086"/>
      <c r="S109" s="3086"/>
      <c r="T109" s="3086"/>
      <c r="U109" s="3086"/>
      <c r="V109" s="3086"/>
      <c r="W109" s="3086"/>
      <c r="X109" s="3086"/>
      <c r="Y109" s="3086"/>
      <c r="Z109" s="3086"/>
      <c r="AA109" s="3086"/>
      <c r="AB109" s="3086"/>
      <c r="AC109" s="3086"/>
      <c r="AD109" s="3104"/>
      <c r="AE109" s="518"/>
      <c r="AF109" s="525" t="s">
        <v>915</v>
      </c>
      <c r="AG109" s="527">
        <f>+COUNTA(C110:AD111)</f>
        <v>0</v>
      </c>
    </row>
    <row r="110" spans="2:33" ht="13.5" customHeight="1">
      <c r="B110" s="3122" t="s">
        <v>902</v>
      </c>
      <c r="C110" s="3107"/>
      <c r="D110" s="3108"/>
      <c r="E110" s="3108"/>
      <c r="F110" s="3108"/>
      <c r="G110" s="3108"/>
      <c r="H110" s="3108"/>
      <c r="I110" s="3108"/>
      <c r="J110" s="3108"/>
      <c r="K110" s="3108"/>
      <c r="L110" s="3108"/>
      <c r="M110" s="3108"/>
      <c r="N110" s="3108"/>
      <c r="O110" s="3108"/>
      <c r="P110" s="3108"/>
      <c r="Q110" s="3108"/>
      <c r="R110" s="3108"/>
      <c r="S110" s="3108"/>
      <c r="T110" s="3108"/>
      <c r="U110" s="3108"/>
      <c r="V110" s="3108"/>
      <c r="W110" s="3108"/>
      <c r="X110" s="3108"/>
      <c r="Y110" s="3108"/>
      <c r="Z110" s="3108"/>
      <c r="AA110" s="3108"/>
      <c r="AB110" s="3108"/>
      <c r="AC110" s="3108"/>
      <c r="AD110" s="3110"/>
      <c r="AE110" s="518"/>
      <c r="AF110" s="525" t="s">
        <v>916</v>
      </c>
      <c r="AG110" s="528">
        <f>+AG109/AG108</f>
        <v>0</v>
      </c>
    </row>
    <row r="111" spans="2:33">
      <c r="B111" s="3123"/>
      <c r="C111" s="3107"/>
      <c r="D111" s="3109"/>
      <c r="E111" s="3109"/>
      <c r="F111" s="3109"/>
      <c r="G111" s="3109"/>
      <c r="H111" s="3109"/>
      <c r="I111" s="3109"/>
      <c r="J111" s="3109"/>
      <c r="K111" s="3109"/>
      <c r="L111" s="3109"/>
      <c r="M111" s="3109"/>
      <c r="N111" s="3109"/>
      <c r="O111" s="3109"/>
      <c r="P111" s="3109"/>
      <c r="Q111" s="3109"/>
      <c r="R111" s="3109"/>
      <c r="S111" s="3109"/>
      <c r="T111" s="3109"/>
      <c r="U111" s="3109"/>
      <c r="V111" s="3109"/>
      <c r="W111" s="3109"/>
      <c r="X111" s="3109"/>
      <c r="Y111" s="3109"/>
      <c r="Z111" s="3109"/>
      <c r="AA111" s="3109"/>
      <c r="AB111" s="3109"/>
      <c r="AC111" s="3109"/>
      <c r="AD111" s="3111"/>
      <c r="AE111" s="518"/>
      <c r="AF111" s="525" t="s">
        <v>896</v>
      </c>
      <c r="AG111" s="527">
        <f>+COUNTA(C112:AD113)</f>
        <v>0</v>
      </c>
    </row>
    <row r="112" spans="2:33">
      <c r="B112" s="3120" t="s">
        <v>905</v>
      </c>
      <c r="C112" s="3118"/>
      <c r="D112" s="3112"/>
      <c r="E112" s="3112"/>
      <c r="F112" s="3112"/>
      <c r="G112" s="3112"/>
      <c r="H112" s="3112"/>
      <c r="I112" s="3112"/>
      <c r="J112" s="3112"/>
      <c r="K112" s="3112"/>
      <c r="L112" s="3112"/>
      <c r="M112" s="3112"/>
      <c r="N112" s="3112"/>
      <c r="O112" s="3112"/>
      <c r="P112" s="3112"/>
      <c r="Q112" s="3112"/>
      <c r="R112" s="3112"/>
      <c r="S112" s="3112"/>
      <c r="T112" s="3112"/>
      <c r="U112" s="3112"/>
      <c r="V112" s="3112"/>
      <c r="W112" s="3112"/>
      <c r="X112" s="3112"/>
      <c r="Y112" s="3112"/>
      <c r="Z112" s="3112"/>
      <c r="AA112" s="3112"/>
      <c r="AB112" s="3112"/>
      <c r="AC112" s="3112"/>
      <c r="AD112" s="3114"/>
      <c r="AE112" s="518"/>
      <c r="AF112" s="529" t="s">
        <v>917</v>
      </c>
      <c r="AG112" s="530">
        <f>+AG111/AG108</f>
        <v>0</v>
      </c>
    </row>
    <row r="113" spans="2:33">
      <c r="B113" s="3121"/>
      <c r="C113" s="3119"/>
      <c r="D113" s="3113"/>
      <c r="E113" s="3113"/>
      <c r="F113" s="3113"/>
      <c r="G113" s="3113"/>
      <c r="H113" s="3113"/>
      <c r="I113" s="3113"/>
      <c r="J113" s="3113"/>
      <c r="K113" s="3113"/>
      <c r="L113" s="3113"/>
      <c r="M113" s="3113"/>
      <c r="N113" s="3113"/>
      <c r="O113" s="3113"/>
      <c r="P113" s="3113"/>
      <c r="Q113" s="3113"/>
      <c r="R113" s="3113"/>
      <c r="S113" s="3113"/>
      <c r="T113" s="3113"/>
      <c r="U113" s="3113"/>
      <c r="V113" s="3113"/>
      <c r="W113" s="3113"/>
      <c r="X113" s="3113"/>
      <c r="Y113" s="3113"/>
      <c r="Z113" s="3113"/>
      <c r="AA113" s="3113"/>
      <c r="AB113" s="3113"/>
      <c r="AC113" s="3113"/>
      <c r="AD113" s="3115"/>
      <c r="AE113" s="518"/>
      <c r="AF113" s="531"/>
      <c r="AG113" s="532"/>
    </row>
    <row r="114" spans="2:33">
      <c r="C114" s="533"/>
      <c r="D114" s="533"/>
      <c r="E114" s="533"/>
      <c r="F114" s="533"/>
      <c r="G114" s="533"/>
      <c r="H114" s="533"/>
      <c r="I114" s="533"/>
      <c r="J114" s="533"/>
      <c r="K114" s="533"/>
      <c r="L114" s="533"/>
      <c r="M114" s="533"/>
      <c r="N114" s="533"/>
      <c r="O114" s="533"/>
      <c r="P114" s="533"/>
      <c r="Q114" s="533"/>
      <c r="R114" s="533"/>
      <c r="S114" s="533"/>
      <c r="T114" s="533"/>
      <c r="U114" s="533"/>
      <c r="V114" s="533"/>
      <c r="W114" s="533"/>
      <c r="X114" s="533"/>
      <c r="Y114" s="533"/>
      <c r="Z114" s="533"/>
      <c r="AA114" s="533"/>
      <c r="AB114" s="533"/>
      <c r="AC114" s="533"/>
      <c r="AD114" s="533"/>
    </row>
    <row r="115" spans="2:33">
      <c r="B115" s="519" t="s">
        <v>910</v>
      </c>
      <c r="C115" s="520">
        <f>+AD106+1</f>
        <v>44717</v>
      </c>
      <c r="D115" s="521">
        <f>+C115+1</f>
        <v>44718</v>
      </c>
      <c r="E115" s="521">
        <f t="shared" ref="E115:V115" si="28">+D115+1</f>
        <v>44719</v>
      </c>
      <c r="F115" s="521">
        <f t="shared" si="28"/>
        <v>44720</v>
      </c>
      <c r="G115" s="521">
        <f t="shared" si="28"/>
        <v>44721</v>
      </c>
      <c r="H115" s="521">
        <f t="shared" si="28"/>
        <v>44722</v>
      </c>
      <c r="I115" s="521">
        <f t="shared" si="28"/>
        <v>44723</v>
      </c>
      <c r="J115" s="521">
        <f t="shared" si="28"/>
        <v>44724</v>
      </c>
      <c r="K115" s="521">
        <f t="shared" si="28"/>
        <v>44725</v>
      </c>
      <c r="L115" s="521">
        <f t="shared" si="28"/>
        <v>44726</v>
      </c>
      <c r="M115" s="521">
        <f t="shared" si="28"/>
        <v>44727</v>
      </c>
      <c r="N115" s="521">
        <f t="shared" si="28"/>
        <v>44728</v>
      </c>
      <c r="O115" s="521">
        <f t="shared" si="28"/>
        <v>44729</v>
      </c>
      <c r="P115" s="521">
        <f t="shared" si="28"/>
        <v>44730</v>
      </c>
      <c r="Q115" s="521">
        <f t="shared" si="28"/>
        <v>44731</v>
      </c>
      <c r="R115" s="521">
        <f t="shared" si="28"/>
        <v>44732</v>
      </c>
      <c r="S115" s="521">
        <f t="shared" si="28"/>
        <v>44733</v>
      </c>
      <c r="T115" s="521">
        <f t="shared" si="28"/>
        <v>44734</v>
      </c>
      <c r="U115" s="521">
        <f t="shared" si="28"/>
        <v>44735</v>
      </c>
      <c r="V115" s="521">
        <f t="shared" si="28"/>
        <v>44736</v>
      </c>
      <c r="W115" s="521">
        <f>+V115+1</f>
        <v>44737</v>
      </c>
      <c r="X115" s="521">
        <f t="shared" ref="X115:Z115" si="29">+W115+1</f>
        <v>44738</v>
      </c>
      <c r="Y115" s="521">
        <f t="shared" si="29"/>
        <v>44739</v>
      </c>
      <c r="Z115" s="521">
        <f t="shared" si="29"/>
        <v>44740</v>
      </c>
      <c r="AA115" s="521">
        <f>+Z115+1</f>
        <v>44741</v>
      </c>
      <c r="AB115" s="521">
        <f t="shared" ref="AB115" si="30">+AA115+1</f>
        <v>44742</v>
      </c>
      <c r="AC115" s="521">
        <f>+AB115+1</f>
        <v>44743</v>
      </c>
      <c r="AD115" s="522">
        <f t="shared" ref="AD115" si="31">+AC115+1</f>
        <v>44744</v>
      </c>
      <c r="AE115" s="523"/>
      <c r="AF115" s="3080">
        <f>+AF106+1</f>
        <v>12</v>
      </c>
      <c r="AG115" s="3081"/>
    </row>
    <row r="116" spans="2:33">
      <c r="B116" s="542" t="s">
        <v>911</v>
      </c>
      <c r="C116" s="543" t="str">
        <f>TEXT(WEEKDAY(+C115),"aaa")</f>
        <v>日</v>
      </c>
      <c r="D116" s="544" t="str">
        <f t="shared" ref="D116:AD116" si="32">TEXT(WEEKDAY(+D115),"aaa")</f>
        <v>月</v>
      </c>
      <c r="E116" s="544" t="str">
        <f t="shared" si="32"/>
        <v>火</v>
      </c>
      <c r="F116" s="544" t="str">
        <f t="shared" si="32"/>
        <v>水</v>
      </c>
      <c r="G116" s="544" t="str">
        <f t="shared" si="32"/>
        <v>木</v>
      </c>
      <c r="H116" s="544" t="str">
        <f t="shared" si="32"/>
        <v>金</v>
      </c>
      <c r="I116" s="544" t="str">
        <f t="shared" si="32"/>
        <v>土</v>
      </c>
      <c r="J116" s="544" t="str">
        <f t="shared" si="32"/>
        <v>日</v>
      </c>
      <c r="K116" s="544" t="str">
        <f t="shared" si="32"/>
        <v>月</v>
      </c>
      <c r="L116" s="544" t="str">
        <f t="shared" si="32"/>
        <v>火</v>
      </c>
      <c r="M116" s="544" t="str">
        <f t="shared" si="32"/>
        <v>水</v>
      </c>
      <c r="N116" s="544" t="str">
        <f t="shared" si="32"/>
        <v>木</v>
      </c>
      <c r="O116" s="544" t="str">
        <f t="shared" si="32"/>
        <v>金</v>
      </c>
      <c r="P116" s="544" t="str">
        <f t="shared" si="32"/>
        <v>土</v>
      </c>
      <c r="Q116" s="544" t="str">
        <f t="shared" si="32"/>
        <v>日</v>
      </c>
      <c r="R116" s="544" t="str">
        <f t="shared" si="32"/>
        <v>月</v>
      </c>
      <c r="S116" s="544" t="str">
        <f t="shared" si="32"/>
        <v>火</v>
      </c>
      <c r="T116" s="544" t="str">
        <f t="shared" si="32"/>
        <v>水</v>
      </c>
      <c r="U116" s="544" t="str">
        <f t="shared" si="32"/>
        <v>木</v>
      </c>
      <c r="V116" s="544" t="str">
        <f t="shared" si="32"/>
        <v>金</v>
      </c>
      <c r="W116" s="544" t="str">
        <f t="shared" si="32"/>
        <v>土</v>
      </c>
      <c r="X116" s="544" t="str">
        <f t="shared" si="32"/>
        <v>日</v>
      </c>
      <c r="Y116" s="544" t="str">
        <f t="shared" si="32"/>
        <v>月</v>
      </c>
      <c r="Z116" s="544" t="str">
        <f t="shared" si="32"/>
        <v>火</v>
      </c>
      <c r="AA116" s="544" t="str">
        <f t="shared" si="32"/>
        <v>水</v>
      </c>
      <c r="AB116" s="544" t="str">
        <f t="shared" si="32"/>
        <v>木</v>
      </c>
      <c r="AC116" s="544" t="str">
        <f t="shared" si="32"/>
        <v>金</v>
      </c>
      <c r="AD116" s="545" t="str">
        <f t="shared" si="32"/>
        <v>土</v>
      </c>
      <c r="AE116" s="518"/>
      <c r="AF116" s="524" t="s">
        <v>912</v>
      </c>
      <c r="AG116" s="515">
        <f>+COUNTA(C117:AD118)</f>
        <v>0</v>
      </c>
    </row>
    <row r="117" spans="2:33" ht="13.5" customHeight="1">
      <c r="B117" s="3082" t="s">
        <v>913</v>
      </c>
      <c r="C117" s="3084"/>
      <c r="D117" s="3085"/>
      <c r="E117" s="3085"/>
      <c r="F117" s="3085"/>
      <c r="G117" s="3085"/>
      <c r="H117" s="3085"/>
      <c r="I117" s="3085"/>
      <c r="J117" s="3085"/>
      <c r="K117" s="3085"/>
      <c r="L117" s="3085"/>
      <c r="M117" s="3085"/>
      <c r="N117" s="3085"/>
      <c r="O117" s="3085"/>
      <c r="P117" s="3085"/>
      <c r="Q117" s="3085"/>
      <c r="R117" s="3085"/>
      <c r="S117" s="3085"/>
      <c r="T117" s="3085"/>
      <c r="U117" s="3085"/>
      <c r="V117" s="3085"/>
      <c r="W117" s="3085"/>
      <c r="X117" s="3085"/>
      <c r="Y117" s="3085"/>
      <c r="Z117" s="3085"/>
      <c r="AA117" s="3085"/>
      <c r="AB117" s="3085"/>
      <c r="AC117" s="3085"/>
      <c r="AD117" s="3103"/>
      <c r="AE117" s="518"/>
      <c r="AF117" s="525" t="s">
        <v>914</v>
      </c>
      <c r="AG117" s="526">
        <f>COUNTA(C115:AD115)-AG116</f>
        <v>28</v>
      </c>
    </row>
    <row r="118" spans="2:33" ht="13.5" customHeight="1">
      <c r="B118" s="3083"/>
      <c r="C118" s="3084"/>
      <c r="D118" s="3086"/>
      <c r="E118" s="3086"/>
      <c r="F118" s="3086"/>
      <c r="G118" s="3086"/>
      <c r="H118" s="3086"/>
      <c r="I118" s="3086"/>
      <c r="J118" s="3086"/>
      <c r="K118" s="3086"/>
      <c r="L118" s="3086"/>
      <c r="M118" s="3086"/>
      <c r="N118" s="3086"/>
      <c r="O118" s="3086"/>
      <c r="P118" s="3086"/>
      <c r="Q118" s="3086"/>
      <c r="R118" s="3086"/>
      <c r="S118" s="3086"/>
      <c r="T118" s="3086"/>
      <c r="U118" s="3086"/>
      <c r="V118" s="3086"/>
      <c r="W118" s="3086"/>
      <c r="X118" s="3086"/>
      <c r="Y118" s="3086"/>
      <c r="Z118" s="3086"/>
      <c r="AA118" s="3086"/>
      <c r="AB118" s="3086"/>
      <c r="AC118" s="3086"/>
      <c r="AD118" s="3104"/>
      <c r="AE118" s="518"/>
      <c r="AF118" s="525" t="s">
        <v>915</v>
      </c>
      <c r="AG118" s="527">
        <f>+COUNTA(C119:AD120)</f>
        <v>0</v>
      </c>
    </row>
    <row r="119" spans="2:33" ht="13.5" customHeight="1">
      <c r="B119" s="3105" t="s">
        <v>902</v>
      </c>
      <c r="C119" s="3107"/>
      <c r="D119" s="3108"/>
      <c r="E119" s="3108"/>
      <c r="F119" s="3108"/>
      <c r="G119" s="3108"/>
      <c r="H119" s="3108"/>
      <c r="I119" s="3108"/>
      <c r="J119" s="3108"/>
      <c r="K119" s="3108"/>
      <c r="L119" s="3108"/>
      <c r="M119" s="3108"/>
      <c r="N119" s="3108"/>
      <c r="O119" s="3108"/>
      <c r="P119" s="3108"/>
      <c r="Q119" s="3108"/>
      <c r="R119" s="3108"/>
      <c r="S119" s="3108"/>
      <c r="T119" s="3108"/>
      <c r="U119" s="3108"/>
      <c r="V119" s="3108"/>
      <c r="W119" s="3108"/>
      <c r="X119" s="3108"/>
      <c r="Y119" s="3108"/>
      <c r="Z119" s="3108"/>
      <c r="AA119" s="3108"/>
      <c r="AB119" s="3108"/>
      <c r="AC119" s="3108"/>
      <c r="AD119" s="3110"/>
      <c r="AE119" s="518"/>
      <c r="AF119" s="525" t="s">
        <v>916</v>
      </c>
      <c r="AG119" s="528">
        <f>+AG118/AG117</f>
        <v>0</v>
      </c>
    </row>
    <row r="120" spans="2:33">
      <c r="B120" s="3106"/>
      <c r="C120" s="3107"/>
      <c r="D120" s="3109"/>
      <c r="E120" s="3109"/>
      <c r="F120" s="3109"/>
      <c r="G120" s="3109"/>
      <c r="H120" s="3109"/>
      <c r="I120" s="3109"/>
      <c r="J120" s="3109"/>
      <c r="K120" s="3109"/>
      <c r="L120" s="3109"/>
      <c r="M120" s="3109"/>
      <c r="N120" s="3109"/>
      <c r="O120" s="3109"/>
      <c r="P120" s="3109"/>
      <c r="Q120" s="3109"/>
      <c r="R120" s="3109"/>
      <c r="S120" s="3109"/>
      <c r="T120" s="3109"/>
      <c r="U120" s="3109"/>
      <c r="V120" s="3109"/>
      <c r="W120" s="3109"/>
      <c r="X120" s="3109"/>
      <c r="Y120" s="3109"/>
      <c r="Z120" s="3109"/>
      <c r="AA120" s="3109"/>
      <c r="AB120" s="3109"/>
      <c r="AC120" s="3109"/>
      <c r="AD120" s="3111"/>
      <c r="AE120" s="518"/>
      <c r="AF120" s="525" t="s">
        <v>896</v>
      </c>
      <c r="AG120" s="527">
        <f>+COUNTA(C121:AD122)</f>
        <v>0</v>
      </c>
    </row>
    <row r="121" spans="2:33">
      <c r="B121" s="3116" t="s">
        <v>905</v>
      </c>
      <c r="C121" s="3118"/>
      <c r="D121" s="3112"/>
      <c r="E121" s="3112"/>
      <c r="F121" s="3112"/>
      <c r="G121" s="3112"/>
      <c r="H121" s="3112"/>
      <c r="I121" s="3112"/>
      <c r="J121" s="3112"/>
      <c r="K121" s="3112"/>
      <c r="L121" s="3112"/>
      <c r="M121" s="3112"/>
      <c r="N121" s="3112"/>
      <c r="O121" s="3112"/>
      <c r="P121" s="3112"/>
      <c r="Q121" s="3112"/>
      <c r="R121" s="3112"/>
      <c r="S121" s="3112"/>
      <c r="T121" s="3112"/>
      <c r="U121" s="3112"/>
      <c r="V121" s="3112"/>
      <c r="W121" s="3112"/>
      <c r="X121" s="3112"/>
      <c r="Y121" s="3112"/>
      <c r="Z121" s="3112"/>
      <c r="AA121" s="3112"/>
      <c r="AB121" s="3112"/>
      <c r="AC121" s="3112"/>
      <c r="AD121" s="3114"/>
      <c r="AE121" s="518"/>
      <c r="AF121" s="529" t="s">
        <v>917</v>
      </c>
      <c r="AG121" s="530">
        <f>+AG120/AG117</f>
        <v>0</v>
      </c>
    </row>
    <row r="122" spans="2:33">
      <c r="B122" s="3117"/>
      <c r="C122" s="3119"/>
      <c r="D122" s="3113"/>
      <c r="E122" s="3113"/>
      <c r="F122" s="3113"/>
      <c r="G122" s="3113"/>
      <c r="H122" s="3113"/>
      <c r="I122" s="3113"/>
      <c r="J122" s="3113"/>
      <c r="K122" s="3113"/>
      <c r="L122" s="3113"/>
      <c r="M122" s="3113"/>
      <c r="N122" s="3113"/>
      <c r="O122" s="3113"/>
      <c r="P122" s="3113"/>
      <c r="Q122" s="3113"/>
      <c r="R122" s="3113"/>
      <c r="S122" s="3113"/>
      <c r="T122" s="3113"/>
      <c r="U122" s="3113"/>
      <c r="V122" s="3113"/>
      <c r="W122" s="3113"/>
      <c r="X122" s="3113"/>
      <c r="Y122" s="3113"/>
      <c r="Z122" s="3113"/>
      <c r="AA122" s="3113"/>
      <c r="AB122" s="3113"/>
      <c r="AC122" s="3113"/>
      <c r="AD122" s="3115"/>
      <c r="AE122" s="518"/>
      <c r="AF122" s="531"/>
      <c r="AG122" s="532"/>
    </row>
    <row r="123" spans="2:33">
      <c r="C123" s="533"/>
      <c r="D123" s="533"/>
      <c r="E123" s="533"/>
      <c r="F123" s="533"/>
      <c r="G123" s="533"/>
      <c r="H123" s="533"/>
      <c r="I123" s="533"/>
      <c r="J123" s="533"/>
      <c r="K123" s="533"/>
      <c r="L123" s="533"/>
      <c r="M123" s="533"/>
      <c r="N123" s="533"/>
      <c r="O123" s="533"/>
      <c r="P123" s="533"/>
      <c r="Q123" s="533"/>
      <c r="R123" s="533"/>
      <c r="S123" s="533"/>
      <c r="T123" s="533"/>
      <c r="U123" s="533"/>
      <c r="V123" s="533"/>
      <c r="W123" s="533"/>
      <c r="X123" s="533"/>
      <c r="Y123" s="533"/>
      <c r="Z123" s="533"/>
      <c r="AA123" s="533"/>
      <c r="AB123" s="533"/>
      <c r="AC123" s="533"/>
      <c r="AD123" s="533"/>
    </row>
    <row r="124" spans="2:33">
      <c r="B124" s="534" t="s">
        <v>910</v>
      </c>
      <c r="C124" s="535">
        <f>+AD115+1</f>
        <v>44745</v>
      </c>
      <c r="D124" s="536">
        <f>+C124+1</f>
        <v>44746</v>
      </c>
      <c r="E124" s="536">
        <f t="shared" ref="E124:V124" si="33">+D124+1</f>
        <v>44747</v>
      </c>
      <c r="F124" s="536">
        <f t="shared" si="33"/>
        <v>44748</v>
      </c>
      <c r="G124" s="536">
        <f t="shared" si="33"/>
        <v>44749</v>
      </c>
      <c r="H124" s="536">
        <f t="shared" si="33"/>
        <v>44750</v>
      </c>
      <c r="I124" s="536">
        <f t="shared" si="33"/>
        <v>44751</v>
      </c>
      <c r="J124" s="536">
        <f t="shared" si="33"/>
        <v>44752</v>
      </c>
      <c r="K124" s="536">
        <f t="shared" si="33"/>
        <v>44753</v>
      </c>
      <c r="L124" s="536">
        <f t="shared" si="33"/>
        <v>44754</v>
      </c>
      <c r="M124" s="536">
        <f t="shared" si="33"/>
        <v>44755</v>
      </c>
      <c r="N124" s="536">
        <f t="shared" si="33"/>
        <v>44756</v>
      </c>
      <c r="O124" s="536">
        <f t="shared" si="33"/>
        <v>44757</v>
      </c>
      <c r="P124" s="536">
        <f t="shared" si="33"/>
        <v>44758</v>
      </c>
      <c r="Q124" s="536">
        <f t="shared" si="33"/>
        <v>44759</v>
      </c>
      <c r="R124" s="536">
        <f t="shared" si="33"/>
        <v>44760</v>
      </c>
      <c r="S124" s="536">
        <f t="shared" si="33"/>
        <v>44761</v>
      </c>
      <c r="T124" s="536">
        <f t="shared" si="33"/>
        <v>44762</v>
      </c>
      <c r="U124" s="536">
        <f t="shared" si="33"/>
        <v>44763</v>
      </c>
      <c r="V124" s="536">
        <f t="shared" si="33"/>
        <v>44764</v>
      </c>
      <c r="W124" s="536">
        <f>+V124+1</f>
        <v>44765</v>
      </c>
      <c r="X124" s="536">
        <f t="shared" ref="X124:Z124" si="34">+W124+1</f>
        <v>44766</v>
      </c>
      <c r="Y124" s="536">
        <f t="shared" si="34"/>
        <v>44767</v>
      </c>
      <c r="Z124" s="536">
        <f t="shared" si="34"/>
        <v>44768</v>
      </c>
      <c r="AA124" s="536">
        <f>+Z124+1</f>
        <v>44769</v>
      </c>
      <c r="AB124" s="536">
        <f t="shared" ref="AB124" si="35">+AA124+1</f>
        <v>44770</v>
      </c>
      <c r="AC124" s="536">
        <f>+AB124+1</f>
        <v>44771</v>
      </c>
      <c r="AD124" s="537">
        <f t="shared" ref="AD124" si="36">+AC124+1</f>
        <v>44772</v>
      </c>
      <c r="AE124" s="523"/>
      <c r="AF124" s="3080">
        <f>+AF115+1</f>
        <v>13</v>
      </c>
      <c r="AG124" s="3081"/>
    </row>
    <row r="125" spans="2:33">
      <c r="B125" s="538" t="s">
        <v>911</v>
      </c>
      <c r="C125" s="539" t="str">
        <f>TEXT(WEEKDAY(+C124),"aaa")</f>
        <v>日</v>
      </c>
      <c r="D125" s="540" t="str">
        <f t="shared" ref="D125:AD125" si="37">TEXT(WEEKDAY(+D124),"aaa")</f>
        <v>月</v>
      </c>
      <c r="E125" s="540" t="str">
        <f t="shared" si="37"/>
        <v>火</v>
      </c>
      <c r="F125" s="540" t="str">
        <f t="shared" si="37"/>
        <v>水</v>
      </c>
      <c r="G125" s="540" t="str">
        <f t="shared" si="37"/>
        <v>木</v>
      </c>
      <c r="H125" s="540" t="str">
        <f t="shared" si="37"/>
        <v>金</v>
      </c>
      <c r="I125" s="540" t="str">
        <f t="shared" si="37"/>
        <v>土</v>
      </c>
      <c r="J125" s="540" t="str">
        <f t="shared" si="37"/>
        <v>日</v>
      </c>
      <c r="K125" s="540" t="str">
        <f t="shared" si="37"/>
        <v>月</v>
      </c>
      <c r="L125" s="540" t="str">
        <f t="shared" si="37"/>
        <v>火</v>
      </c>
      <c r="M125" s="540" t="str">
        <f t="shared" si="37"/>
        <v>水</v>
      </c>
      <c r="N125" s="540" t="str">
        <f t="shared" si="37"/>
        <v>木</v>
      </c>
      <c r="O125" s="540" t="str">
        <f t="shared" si="37"/>
        <v>金</v>
      </c>
      <c r="P125" s="540" t="str">
        <f t="shared" si="37"/>
        <v>土</v>
      </c>
      <c r="Q125" s="540" t="str">
        <f t="shared" si="37"/>
        <v>日</v>
      </c>
      <c r="R125" s="540" t="str">
        <f t="shared" si="37"/>
        <v>月</v>
      </c>
      <c r="S125" s="540" t="str">
        <f t="shared" si="37"/>
        <v>火</v>
      </c>
      <c r="T125" s="540" t="str">
        <f t="shared" si="37"/>
        <v>水</v>
      </c>
      <c r="U125" s="540" t="str">
        <f t="shared" si="37"/>
        <v>木</v>
      </c>
      <c r="V125" s="540" t="str">
        <f t="shared" si="37"/>
        <v>金</v>
      </c>
      <c r="W125" s="540" t="str">
        <f t="shared" si="37"/>
        <v>土</v>
      </c>
      <c r="X125" s="540" t="str">
        <f t="shared" si="37"/>
        <v>日</v>
      </c>
      <c r="Y125" s="540" t="str">
        <f t="shared" si="37"/>
        <v>月</v>
      </c>
      <c r="Z125" s="540" t="str">
        <f t="shared" si="37"/>
        <v>火</v>
      </c>
      <c r="AA125" s="540" t="str">
        <f t="shared" si="37"/>
        <v>水</v>
      </c>
      <c r="AB125" s="540" t="str">
        <f t="shared" si="37"/>
        <v>木</v>
      </c>
      <c r="AC125" s="540" t="str">
        <f t="shared" si="37"/>
        <v>金</v>
      </c>
      <c r="AD125" s="541" t="str">
        <f t="shared" si="37"/>
        <v>土</v>
      </c>
      <c r="AE125" s="518"/>
      <c r="AF125" s="524" t="s">
        <v>912</v>
      </c>
      <c r="AG125" s="515">
        <f>+COUNTA(C126:AD127)</f>
        <v>0</v>
      </c>
    </row>
    <row r="126" spans="2:33" ht="13.5" customHeight="1">
      <c r="B126" s="3082" t="s">
        <v>913</v>
      </c>
      <c r="C126" s="3084"/>
      <c r="D126" s="3085"/>
      <c r="E126" s="3085"/>
      <c r="F126" s="3085"/>
      <c r="G126" s="3085"/>
      <c r="H126" s="3085"/>
      <c r="I126" s="3085"/>
      <c r="J126" s="3085"/>
      <c r="K126" s="3085"/>
      <c r="L126" s="3085"/>
      <c r="M126" s="3085"/>
      <c r="N126" s="3085"/>
      <c r="O126" s="3085"/>
      <c r="P126" s="3085"/>
      <c r="Q126" s="3085"/>
      <c r="R126" s="3085"/>
      <c r="S126" s="3085"/>
      <c r="T126" s="3085"/>
      <c r="U126" s="3085"/>
      <c r="V126" s="3085"/>
      <c r="W126" s="3085"/>
      <c r="X126" s="3085"/>
      <c r="Y126" s="3085"/>
      <c r="Z126" s="3085"/>
      <c r="AA126" s="3085"/>
      <c r="AB126" s="3085"/>
      <c r="AC126" s="3085"/>
      <c r="AD126" s="3103"/>
      <c r="AE126" s="518"/>
      <c r="AF126" s="525" t="s">
        <v>914</v>
      </c>
      <c r="AG126" s="526">
        <f>COUNTA(C124:AD124)-AG125</f>
        <v>28</v>
      </c>
    </row>
    <row r="127" spans="2:33" ht="13.5" customHeight="1">
      <c r="B127" s="3083"/>
      <c r="C127" s="3084"/>
      <c r="D127" s="3086"/>
      <c r="E127" s="3086"/>
      <c r="F127" s="3086"/>
      <c r="G127" s="3086"/>
      <c r="H127" s="3086"/>
      <c r="I127" s="3086"/>
      <c r="J127" s="3086"/>
      <c r="K127" s="3086"/>
      <c r="L127" s="3086"/>
      <c r="M127" s="3086"/>
      <c r="N127" s="3086"/>
      <c r="O127" s="3086"/>
      <c r="P127" s="3086"/>
      <c r="Q127" s="3086"/>
      <c r="R127" s="3086"/>
      <c r="S127" s="3086"/>
      <c r="T127" s="3086"/>
      <c r="U127" s="3086"/>
      <c r="V127" s="3086"/>
      <c r="W127" s="3086"/>
      <c r="X127" s="3086"/>
      <c r="Y127" s="3086"/>
      <c r="Z127" s="3086"/>
      <c r="AA127" s="3086"/>
      <c r="AB127" s="3086"/>
      <c r="AC127" s="3086"/>
      <c r="AD127" s="3104"/>
      <c r="AE127" s="518"/>
      <c r="AF127" s="525" t="s">
        <v>915</v>
      </c>
      <c r="AG127" s="527">
        <f>+COUNTA(C128:AD129)</f>
        <v>0</v>
      </c>
    </row>
    <row r="128" spans="2:33" ht="13.5" customHeight="1">
      <c r="B128" s="3122" t="s">
        <v>902</v>
      </c>
      <c r="C128" s="3107"/>
      <c r="D128" s="3108"/>
      <c r="E128" s="3108"/>
      <c r="F128" s="3108"/>
      <c r="G128" s="3108"/>
      <c r="H128" s="3108"/>
      <c r="I128" s="3108"/>
      <c r="J128" s="3108"/>
      <c r="K128" s="3108"/>
      <c r="L128" s="3108"/>
      <c r="M128" s="3108"/>
      <c r="N128" s="3108"/>
      <c r="O128" s="3108"/>
      <c r="P128" s="3108"/>
      <c r="Q128" s="3108"/>
      <c r="R128" s="3108"/>
      <c r="S128" s="3108"/>
      <c r="T128" s="3108"/>
      <c r="U128" s="3108"/>
      <c r="V128" s="3108"/>
      <c r="W128" s="3108"/>
      <c r="X128" s="3108"/>
      <c r="Y128" s="3108"/>
      <c r="Z128" s="3108"/>
      <c r="AA128" s="3108"/>
      <c r="AB128" s="3108"/>
      <c r="AC128" s="3108"/>
      <c r="AD128" s="3110"/>
      <c r="AE128" s="518"/>
      <c r="AF128" s="525" t="s">
        <v>916</v>
      </c>
      <c r="AG128" s="528">
        <f>+AG127/AG126</f>
        <v>0</v>
      </c>
    </row>
    <row r="129" spans="2:33">
      <c r="B129" s="3123"/>
      <c r="C129" s="3107"/>
      <c r="D129" s="3109"/>
      <c r="E129" s="3109"/>
      <c r="F129" s="3109"/>
      <c r="G129" s="3109"/>
      <c r="H129" s="3109"/>
      <c r="I129" s="3109"/>
      <c r="J129" s="3109"/>
      <c r="K129" s="3109"/>
      <c r="L129" s="3109"/>
      <c r="M129" s="3109"/>
      <c r="N129" s="3109"/>
      <c r="O129" s="3109"/>
      <c r="P129" s="3109"/>
      <c r="Q129" s="3109"/>
      <c r="R129" s="3109"/>
      <c r="S129" s="3109"/>
      <c r="T129" s="3109"/>
      <c r="U129" s="3109"/>
      <c r="V129" s="3109"/>
      <c r="W129" s="3109"/>
      <c r="X129" s="3109"/>
      <c r="Y129" s="3109"/>
      <c r="Z129" s="3109"/>
      <c r="AA129" s="3109"/>
      <c r="AB129" s="3109"/>
      <c r="AC129" s="3109"/>
      <c r="AD129" s="3111"/>
      <c r="AE129" s="518"/>
      <c r="AF129" s="525" t="s">
        <v>896</v>
      </c>
      <c r="AG129" s="527">
        <f>+COUNTA(C130:AD131)</f>
        <v>0</v>
      </c>
    </row>
    <row r="130" spans="2:33">
      <c r="B130" s="3120" t="s">
        <v>905</v>
      </c>
      <c r="C130" s="3118"/>
      <c r="D130" s="3112"/>
      <c r="E130" s="3112"/>
      <c r="F130" s="3112"/>
      <c r="G130" s="3112"/>
      <c r="H130" s="3112"/>
      <c r="I130" s="3112"/>
      <c r="J130" s="3112"/>
      <c r="K130" s="3112"/>
      <c r="L130" s="3112"/>
      <c r="M130" s="3112"/>
      <c r="N130" s="3112"/>
      <c r="O130" s="3112"/>
      <c r="P130" s="3112"/>
      <c r="Q130" s="3112"/>
      <c r="R130" s="3112"/>
      <c r="S130" s="3112"/>
      <c r="T130" s="3112"/>
      <c r="U130" s="3112"/>
      <c r="V130" s="3112"/>
      <c r="W130" s="3112"/>
      <c r="X130" s="3112"/>
      <c r="Y130" s="3112"/>
      <c r="Z130" s="3112"/>
      <c r="AA130" s="3112"/>
      <c r="AB130" s="3112"/>
      <c r="AC130" s="3112"/>
      <c r="AD130" s="3114"/>
      <c r="AE130" s="518"/>
      <c r="AF130" s="529" t="s">
        <v>917</v>
      </c>
      <c r="AG130" s="530">
        <f>+AG129/AG126</f>
        <v>0</v>
      </c>
    </row>
    <row r="131" spans="2:33">
      <c r="B131" s="3121"/>
      <c r="C131" s="3119"/>
      <c r="D131" s="3113"/>
      <c r="E131" s="3113"/>
      <c r="F131" s="3113"/>
      <c r="G131" s="3113"/>
      <c r="H131" s="3113"/>
      <c r="I131" s="3113"/>
      <c r="J131" s="3113"/>
      <c r="K131" s="3113"/>
      <c r="L131" s="3113"/>
      <c r="M131" s="3113"/>
      <c r="N131" s="3113"/>
      <c r="O131" s="3113"/>
      <c r="P131" s="3113"/>
      <c r="Q131" s="3113"/>
      <c r="R131" s="3113"/>
      <c r="S131" s="3113"/>
      <c r="T131" s="3113"/>
      <c r="U131" s="3113"/>
      <c r="V131" s="3113"/>
      <c r="W131" s="3113"/>
      <c r="X131" s="3113"/>
      <c r="Y131" s="3113"/>
      <c r="Z131" s="3113"/>
      <c r="AA131" s="3113"/>
      <c r="AB131" s="3113"/>
      <c r="AC131" s="3113"/>
      <c r="AD131" s="3115"/>
      <c r="AE131" s="518"/>
      <c r="AF131" s="531"/>
      <c r="AG131" s="532"/>
    </row>
    <row r="132" spans="2:33">
      <c r="C132" s="533"/>
      <c r="D132" s="533"/>
      <c r="E132" s="533"/>
      <c r="F132" s="533"/>
      <c r="G132" s="533"/>
      <c r="H132" s="533"/>
      <c r="I132" s="533"/>
      <c r="J132" s="533"/>
      <c r="K132" s="533"/>
      <c r="L132" s="533"/>
      <c r="M132" s="533"/>
      <c r="N132" s="533"/>
      <c r="O132" s="533"/>
      <c r="P132" s="533"/>
      <c r="Q132" s="533"/>
      <c r="R132" s="533"/>
      <c r="S132" s="533"/>
      <c r="T132" s="533"/>
      <c r="U132" s="533"/>
      <c r="V132" s="533"/>
      <c r="W132" s="533"/>
      <c r="X132" s="533"/>
      <c r="Y132" s="533"/>
      <c r="Z132" s="533"/>
      <c r="AA132" s="533"/>
      <c r="AB132" s="533"/>
      <c r="AC132" s="533"/>
      <c r="AD132" s="533"/>
    </row>
    <row r="133" spans="2:33">
      <c r="B133" s="519" t="s">
        <v>910</v>
      </c>
      <c r="C133" s="520">
        <f>+AD124+1</f>
        <v>44773</v>
      </c>
      <c r="D133" s="521">
        <f>+C133+1</f>
        <v>44774</v>
      </c>
      <c r="E133" s="521">
        <f t="shared" ref="E133:V133" si="38">+D133+1</f>
        <v>44775</v>
      </c>
      <c r="F133" s="521">
        <f t="shared" si="38"/>
        <v>44776</v>
      </c>
      <c r="G133" s="521">
        <f t="shared" si="38"/>
        <v>44777</v>
      </c>
      <c r="H133" s="521">
        <f t="shared" si="38"/>
        <v>44778</v>
      </c>
      <c r="I133" s="521">
        <f t="shared" si="38"/>
        <v>44779</v>
      </c>
      <c r="J133" s="521">
        <f t="shared" si="38"/>
        <v>44780</v>
      </c>
      <c r="K133" s="521">
        <f t="shared" si="38"/>
        <v>44781</v>
      </c>
      <c r="L133" s="521">
        <f t="shared" si="38"/>
        <v>44782</v>
      </c>
      <c r="M133" s="521">
        <f t="shared" si="38"/>
        <v>44783</v>
      </c>
      <c r="N133" s="521">
        <f t="shared" si="38"/>
        <v>44784</v>
      </c>
      <c r="O133" s="521">
        <f t="shared" si="38"/>
        <v>44785</v>
      </c>
      <c r="P133" s="521">
        <f t="shared" si="38"/>
        <v>44786</v>
      </c>
      <c r="Q133" s="521">
        <f t="shared" si="38"/>
        <v>44787</v>
      </c>
      <c r="R133" s="521">
        <f t="shared" si="38"/>
        <v>44788</v>
      </c>
      <c r="S133" s="521">
        <f t="shared" si="38"/>
        <v>44789</v>
      </c>
      <c r="T133" s="521">
        <f t="shared" si="38"/>
        <v>44790</v>
      </c>
      <c r="U133" s="521">
        <f t="shared" si="38"/>
        <v>44791</v>
      </c>
      <c r="V133" s="521">
        <f t="shared" si="38"/>
        <v>44792</v>
      </c>
      <c r="W133" s="521">
        <f>+V133+1</f>
        <v>44793</v>
      </c>
      <c r="X133" s="521">
        <f t="shared" ref="X133:Z133" si="39">+W133+1</f>
        <v>44794</v>
      </c>
      <c r="Y133" s="521">
        <f t="shared" si="39"/>
        <v>44795</v>
      </c>
      <c r="Z133" s="521">
        <f t="shared" si="39"/>
        <v>44796</v>
      </c>
      <c r="AA133" s="521">
        <f>+Z133+1</f>
        <v>44797</v>
      </c>
      <c r="AB133" s="521">
        <f t="shared" ref="AB133" si="40">+AA133+1</f>
        <v>44798</v>
      </c>
      <c r="AC133" s="521">
        <f>+AB133+1</f>
        <v>44799</v>
      </c>
      <c r="AD133" s="522">
        <f t="shared" ref="AD133" si="41">+AC133+1</f>
        <v>44800</v>
      </c>
      <c r="AE133" s="523"/>
      <c r="AF133" s="3080">
        <f>+AF124+1</f>
        <v>14</v>
      </c>
      <c r="AG133" s="3081"/>
    </row>
    <row r="134" spans="2:33">
      <c r="B134" s="542" t="s">
        <v>911</v>
      </c>
      <c r="C134" s="543" t="str">
        <f>TEXT(WEEKDAY(+C133),"aaa")</f>
        <v>日</v>
      </c>
      <c r="D134" s="544" t="str">
        <f t="shared" ref="D134:AD134" si="42">TEXT(WEEKDAY(+D133),"aaa")</f>
        <v>月</v>
      </c>
      <c r="E134" s="544" t="str">
        <f t="shared" si="42"/>
        <v>火</v>
      </c>
      <c r="F134" s="544" t="str">
        <f t="shared" si="42"/>
        <v>水</v>
      </c>
      <c r="G134" s="544" t="str">
        <f t="shared" si="42"/>
        <v>木</v>
      </c>
      <c r="H134" s="544" t="str">
        <f t="shared" si="42"/>
        <v>金</v>
      </c>
      <c r="I134" s="544" t="str">
        <f t="shared" si="42"/>
        <v>土</v>
      </c>
      <c r="J134" s="544" t="str">
        <f t="shared" si="42"/>
        <v>日</v>
      </c>
      <c r="K134" s="544" t="str">
        <f t="shared" si="42"/>
        <v>月</v>
      </c>
      <c r="L134" s="544" t="str">
        <f t="shared" si="42"/>
        <v>火</v>
      </c>
      <c r="M134" s="544" t="str">
        <f t="shared" si="42"/>
        <v>水</v>
      </c>
      <c r="N134" s="544" t="str">
        <f t="shared" si="42"/>
        <v>木</v>
      </c>
      <c r="O134" s="544" t="str">
        <f t="shared" si="42"/>
        <v>金</v>
      </c>
      <c r="P134" s="544" t="str">
        <f t="shared" si="42"/>
        <v>土</v>
      </c>
      <c r="Q134" s="544" t="str">
        <f t="shared" si="42"/>
        <v>日</v>
      </c>
      <c r="R134" s="544" t="str">
        <f t="shared" si="42"/>
        <v>月</v>
      </c>
      <c r="S134" s="544" t="str">
        <f t="shared" si="42"/>
        <v>火</v>
      </c>
      <c r="T134" s="544" t="str">
        <f t="shared" si="42"/>
        <v>水</v>
      </c>
      <c r="U134" s="544" t="str">
        <f t="shared" si="42"/>
        <v>木</v>
      </c>
      <c r="V134" s="544" t="str">
        <f t="shared" si="42"/>
        <v>金</v>
      </c>
      <c r="W134" s="544" t="str">
        <f t="shared" si="42"/>
        <v>土</v>
      </c>
      <c r="X134" s="544" t="str">
        <f t="shared" si="42"/>
        <v>日</v>
      </c>
      <c r="Y134" s="544" t="str">
        <f t="shared" si="42"/>
        <v>月</v>
      </c>
      <c r="Z134" s="544" t="str">
        <f t="shared" si="42"/>
        <v>火</v>
      </c>
      <c r="AA134" s="544" t="str">
        <f t="shared" si="42"/>
        <v>水</v>
      </c>
      <c r="AB134" s="544" t="str">
        <f t="shared" si="42"/>
        <v>木</v>
      </c>
      <c r="AC134" s="544" t="str">
        <f t="shared" si="42"/>
        <v>金</v>
      </c>
      <c r="AD134" s="545" t="str">
        <f t="shared" si="42"/>
        <v>土</v>
      </c>
      <c r="AE134" s="518"/>
      <c r="AF134" s="524" t="s">
        <v>912</v>
      </c>
      <c r="AG134" s="515">
        <f>+COUNTA(C135:AD136)</f>
        <v>0</v>
      </c>
    </row>
    <row r="135" spans="2:33" ht="13.5" customHeight="1">
      <c r="B135" s="3082" t="s">
        <v>913</v>
      </c>
      <c r="C135" s="3084"/>
      <c r="D135" s="3085"/>
      <c r="E135" s="3085"/>
      <c r="F135" s="3085"/>
      <c r="G135" s="3085"/>
      <c r="H135" s="3085"/>
      <c r="I135" s="3085"/>
      <c r="J135" s="3085"/>
      <c r="K135" s="3085"/>
      <c r="L135" s="3085"/>
      <c r="M135" s="3085"/>
      <c r="N135" s="3085"/>
      <c r="O135" s="3085"/>
      <c r="P135" s="3085"/>
      <c r="Q135" s="3085"/>
      <c r="R135" s="3085"/>
      <c r="S135" s="3085"/>
      <c r="T135" s="3085"/>
      <c r="U135" s="3085"/>
      <c r="V135" s="3085"/>
      <c r="W135" s="3085"/>
      <c r="X135" s="3085"/>
      <c r="Y135" s="3085"/>
      <c r="Z135" s="3085"/>
      <c r="AA135" s="3085"/>
      <c r="AB135" s="3085"/>
      <c r="AC135" s="3085"/>
      <c r="AD135" s="3103"/>
      <c r="AE135" s="518"/>
      <c r="AF135" s="525" t="s">
        <v>914</v>
      </c>
      <c r="AG135" s="526">
        <f>COUNTA(C133:AD133)-AG134</f>
        <v>28</v>
      </c>
    </row>
    <row r="136" spans="2:33" ht="13.5" customHeight="1">
      <c r="B136" s="3083"/>
      <c r="C136" s="3084"/>
      <c r="D136" s="3086"/>
      <c r="E136" s="3086"/>
      <c r="F136" s="3086"/>
      <c r="G136" s="3086"/>
      <c r="H136" s="3086"/>
      <c r="I136" s="3086"/>
      <c r="J136" s="3086"/>
      <c r="K136" s="3086"/>
      <c r="L136" s="3086"/>
      <c r="M136" s="3086"/>
      <c r="N136" s="3086"/>
      <c r="O136" s="3086"/>
      <c r="P136" s="3086"/>
      <c r="Q136" s="3086"/>
      <c r="R136" s="3086"/>
      <c r="S136" s="3086"/>
      <c r="T136" s="3086"/>
      <c r="U136" s="3086"/>
      <c r="V136" s="3086"/>
      <c r="W136" s="3086"/>
      <c r="X136" s="3086"/>
      <c r="Y136" s="3086"/>
      <c r="Z136" s="3086"/>
      <c r="AA136" s="3086"/>
      <c r="AB136" s="3086"/>
      <c r="AC136" s="3086"/>
      <c r="AD136" s="3104"/>
      <c r="AE136" s="518"/>
      <c r="AF136" s="525" t="s">
        <v>915</v>
      </c>
      <c r="AG136" s="527">
        <f>+COUNTA(C137:AD138)</f>
        <v>0</v>
      </c>
    </row>
    <row r="137" spans="2:33" ht="13.5" customHeight="1">
      <c r="B137" s="3105" t="s">
        <v>902</v>
      </c>
      <c r="C137" s="3107"/>
      <c r="D137" s="3108"/>
      <c r="E137" s="3108"/>
      <c r="F137" s="3108"/>
      <c r="G137" s="3108"/>
      <c r="H137" s="3108"/>
      <c r="I137" s="3108"/>
      <c r="J137" s="3108"/>
      <c r="K137" s="3108"/>
      <c r="L137" s="3108"/>
      <c r="M137" s="3108"/>
      <c r="N137" s="3108"/>
      <c r="O137" s="3108"/>
      <c r="P137" s="3108"/>
      <c r="Q137" s="3108"/>
      <c r="R137" s="3108"/>
      <c r="S137" s="3108"/>
      <c r="T137" s="3108"/>
      <c r="U137" s="3108"/>
      <c r="V137" s="3108"/>
      <c r="W137" s="3108"/>
      <c r="X137" s="3108"/>
      <c r="Y137" s="3108"/>
      <c r="Z137" s="3108"/>
      <c r="AA137" s="3108"/>
      <c r="AB137" s="3108"/>
      <c r="AC137" s="3108"/>
      <c r="AD137" s="3110"/>
      <c r="AE137" s="518"/>
      <c r="AF137" s="525" t="s">
        <v>916</v>
      </c>
      <c r="AG137" s="528">
        <f>+AG136/AG135</f>
        <v>0</v>
      </c>
    </row>
    <row r="138" spans="2:33">
      <c r="B138" s="3106"/>
      <c r="C138" s="3107"/>
      <c r="D138" s="3109"/>
      <c r="E138" s="3109"/>
      <c r="F138" s="3109"/>
      <c r="G138" s="3109"/>
      <c r="H138" s="3109"/>
      <c r="I138" s="3109"/>
      <c r="J138" s="3109"/>
      <c r="K138" s="3109"/>
      <c r="L138" s="3109"/>
      <c r="M138" s="3109"/>
      <c r="N138" s="3109"/>
      <c r="O138" s="3109"/>
      <c r="P138" s="3109"/>
      <c r="Q138" s="3109"/>
      <c r="R138" s="3109"/>
      <c r="S138" s="3109"/>
      <c r="T138" s="3109"/>
      <c r="U138" s="3109"/>
      <c r="V138" s="3109"/>
      <c r="W138" s="3109"/>
      <c r="X138" s="3109"/>
      <c r="Y138" s="3109"/>
      <c r="Z138" s="3109"/>
      <c r="AA138" s="3109"/>
      <c r="AB138" s="3109"/>
      <c r="AC138" s="3109"/>
      <c r="AD138" s="3111"/>
      <c r="AE138" s="518"/>
      <c r="AF138" s="525" t="s">
        <v>896</v>
      </c>
      <c r="AG138" s="527">
        <f>+COUNTA(C139:AD140)</f>
        <v>0</v>
      </c>
    </row>
    <row r="139" spans="2:33">
      <c r="B139" s="3116" t="s">
        <v>905</v>
      </c>
      <c r="C139" s="3118"/>
      <c r="D139" s="3112"/>
      <c r="E139" s="3112"/>
      <c r="F139" s="3112"/>
      <c r="G139" s="3112"/>
      <c r="H139" s="3112"/>
      <c r="I139" s="3112"/>
      <c r="J139" s="3112"/>
      <c r="K139" s="3112"/>
      <c r="L139" s="3112"/>
      <c r="M139" s="3112"/>
      <c r="N139" s="3112"/>
      <c r="O139" s="3112"/>
      <c r="P139" s="3112"/>
      <c r="Q139" s="3112"/>
      <c r="R139" s="3112"/>
      <c r="S139" s="3112"/>
      <c r="T139" s="3112"/>
      <c r="U139" s="3112"/>
      <c r="V139" s="3112"/>
      <c r="W139" s="3112"/>
      <c r="X139" s="3112"/>
      <c r="Y139" s="3112"/>
      <c r="Z139" s="3112"/>
      <c r="AA139" s="3112"/>
      <c r="AB139" s="3112"/>
      <c r="AC139" s="3112"/>
      <c r="AD139" s="3114"/>
      <c r="AE139" s="518"/>
      <c r="AF139" s="529" t="s">
        <v>917</v>
      </c>
      <c r="AG139" s="530">
        <f>+AG138/AG135</f>
        <v>0</v>
      </c>
    </row>
    <row r="140" spans="2:33">
      <c r="B140" s="3117"/>
      <c r="C140" s="3119"/>
      <c r="D140" s="3113"/>
      <c r="E140" s="3113"/>
      <c r="F140" s="3113"/>
      <c r="G140" s="3113"/>
      <c r="H140" s="3113"/>
      <c r="I140" s="3113"/>
      <c r="J140" s="3113"/>
      <c r="K140" s="3113"/>
      <c r="L140" s="3113"/>
      <c r="M140" s="3113"/>
      <c r="N140" s="3113"/>
      <c r="O140" s="3113"/>
      <c r="P140" s="3113"/>
      <c r="Q140" s="3113"/>
      <c r="R140" s="3113"/>
      <c r="S140" s="3113"/>
      <c r="T140" s="3113"/>
      <c r="U140" s="3113"/>
      <c r="V140" s="3113"/>
      <c r="W140" s="3113"/>
      <c r="X140" s="3113"/>
      <c r="Y140" s="3113"/>
      <c r="Z140" s="3113"/>
      <c r="AA140" s="3113"/>
      <c r="AB140" s="3113"/>
      <c r="AC140" s="3113"/>
      <c r="AD140" s="3115"/>
      <c r="AE140" s="518"/>
      <c r="AF140" s="531"/>
      <c r="AG140" s="532"/>
    </row>
    <row r="141" spans="2:33">
      <c r="C141" s="533"/>
      <c r="D141" s="533"/>
      <c r="E141" s="533"/>
      <c r="F141" s="533"/>
      <c r="G141" s="533"/>
      <c r="H141" s="533"/>
      <c r="I141" s="533"/>
      <c r="J141" s="533"/>
      <c r="K141" s="533"/>
      <c r="L141" s="533"/>
      <c r="M141" s="533"/>
      <c r="N141" s="533"/>
      <c r="O141" s="533"/>
      <c r="P141" s="533"/>
      <c r="Q141" s="533"/>
      <c r="R141" s="533"/>
      <c r="S141" s="533"/>
      <c r="T141" s="533"/>
      <c r="U141" s="533"/>
      <c r="V141" s="533"/>
      <c r="W141" s="533"/>
      <c r="X141" s="533"/>
      <c r="Y141" s="533"/>
      <c r="Z141" s="533"/>
      <c r="AA141" s="533"/>
      <c r="AB141" s="533"/>
      <c r="AC141" s="533"/>
      <c r="AD141" s="533"/>
    </row>
    <row r="142" spans="2:33">
      <c r="B142" s="534" t="s">
        <v>910</v>
      </c>
      <c r="C142" s="535">
        <f>+AD133+1</f>
        <v>44801</v>
      </c>
      <c r="D142" s="536">
        <f>+C142+1</f>
        <v>44802</v>
      </c>
      <c r="E142" s="536">
        <f t="shared" ref="E142:V142" si="43">+D142+1</f>
        <v>44803</v>
      </c>
      <c r="F142" s="536">
        <f t="shared" si="43"/>
        <v>44804</v>
      </c>
      <c r="G142" s="536">
        <f t="shared" si="43"/>
        <v>44805</v>
      </c>
      <c r="H142" s="536">
        <f t="shared" si="43"/>
        <v>44806</v>
      </c>
      <c r="I142" s="536">
        <f t="shared" si="43"/>
        <v>44807</v>
      </c>
      <c r="J142" s="536">
        <f t="shared" si="43"/>
        <v>44808</v>
      </c>
      <c r="K142" s="536">
        <f t="shared" si="43"/>
        <v>44809</v>
      </c>
      <c r="L142" s="536">
        <f t="shared" si="43"/>
        <v>44810</v>
      </c>
      <c r="M142" s="536">
        <f t="shared" si="43"/>
        <v>44811</v>
      </c>
      <c r="N142" s="536">
        <f t="shared" si="43"/>
        <v>44812</v>
      </c>
      <c r="O142" s="536">
        <f t="shared" si="43"/>
        <v>44813</v>
      </c>
      <c r="P142" s="536">
        <f t="shared" si="43"/>
        <v>44814</v>
      </c>
      <c r="Q142" s="536">
        <f t="shared" si="43"/>
        <v>44815</v>
      </c>
      <c r="R142" s="536">
        <f t="shared" si="43"/>
        <v>44816</v>
      </c>
      <c r="S142" s="536">
        <f t="shared" si="43"/>
        <v>44817</v>
      </c>
      <c r="T142" s="536">
        <f t="shared" si="43"/>
        <v>44818</v>
      </c>
      <c r="U142" s="536">
        <f t="shared" si="43"/>
        <v>44819</v>
      </c>
      <c r="V142" s="536">
        <f t="shared" si="43"/>
        <v>44820</v>
      </c>
      <c r="W142" s="536">
        <f>+V142+1</f>
        <v>44821</v>
      </c>
      <c r="X142" s="536">
        <f t="shared" ref="X142:Z142" si="44">+W142+1</f>
        <v>44822</v>
      </c>
      <c r="Y142" s="536">
        <f t="shared" si="44"/>
        <v>44823</v>
      </c>
      <c r="Z142" s="536">
        <f t="shared" si="44"/>
        <v>44824</v>
      </c>
      <c r="AA142" s="536">
        <f>+Z142+1</f>
        <v>44825</v>
      </c>
      <c r="AB142" s="536">
        <f t="shared" ref="AB142" si="45">+AA142+1</f>
        <v>44826</v>
      </c>
      <c r="AC142" s="536">
        <f>+AB142+1</f>
        <v>44827</v>
      </c>
      <c r="AD142" s="537">
        <f t="shared" ref="AD142" si="46">+AC142+1</f>
        <v>44828</v>
      </c>
      <c r="AE142" s="523"/>
      <c r="AF142" s="3080">
        <f>+AF133+1</f>
        <v>15</v>
      </c>
      <c r="AG142" s="3081"/>
    </row>
    <row r="143" spans="2:33">
      <c r="B143" s="538" t="s">
        <v>911</v>
      </c>
      <c r="C143" s="539" t="str">
        <f>TEXT(WEEKDAY(+C142),"aaa")</f>
        <v>日</v>
      </c>
      <c r="D143" s="540" t="str">
        <f t="shared" ref="D143:AD143" si="47">TEXT(WEEKDAY(+D142),"aaa")</f>
        <v>月</v>
      </c>
      <c r="E143" s="540" t="str">
        <f t="shared" si="47"/>
        <v>火</v>
      </c>
      <c r="F143" s="540" t="str">
        <f t="shared" si="47"/>
        <v>水</v>
      </c>
      <c r="G143" s="540" t="str">
        <f t="shared" si="47"/>
        <v>木</v>
      </c>
      <c r="H143" s="540" t="str">
        <f t="shared" si="47"/>
        <v>金</v>
      </c>
      <c r="I143" s="540" t="str">
        <f t="shared" si="47"/>
        <v>土</v>
      </c>
      <c r="J143" s="540" t="str">
        <f t="shared" si="47"/>
        <v>日</v>
      </c>
      <c r="K143" s="540" t="str">
        <f t="shared" si="47"/>
        <v>月</v>
      </c>
      <c r="L143" s="540" t="str">
        <f t="shared" si="47"/>
        <v>火</v>
      </c>
      <c r="M143" s="540" t="str">
        <f t="shared" si="47"/>
        <v>水</v>
      </c>
      <c r="N143" s="540" t="str">
        <f t="shared" si="47"/>
        <v>木</v>
      </c>
      <c r="O143" s="540" t="str">
        <f t="shared" si="47"/>
        <v>金</v>
      </c>
      <c r="P143" s="540" t="str">
        <f t="shared" si="47"/>
        <v>土</v>
      </c>
      <c r="Q143" s="540" t="str">
        <f t="shared" si="47"/>
        <v>日</v>
      </c>
      <c r="R143" s="540" t="str">
        <f t="shared" si="47"/>
        <v>月</v>
      </c>
      <c r="S143" s="540" t="str">
        <f t="shared" si="47"/>
        <v>火</v>
      </c>
      <c r="T143" s="540" t="str">
        <f t="shared" si="47"/>
        <v>水</v>
      </c>
      <c r="U143" s="540" t="str">
        <f t="shared" si="47"/>
        <v>木</v>
      </c>
      <c r="V143" s="540" t="str">
        <f t="shared" si="47"/>
        <v>金</v>
      </c>
      <c r="W143" s="540" t="str">
        <f t="shared" si="47"/>
        <v>土</v>
      </c>
      <c r="X143" s="540" t="str">
        <f t="shared" si="47"/>
        <v>日</v>
      </c>
      <c r="Y143" s="540" t="str">
        <f t="shared" si="47"/>
        <v>月</v>
      </c>
      <c r="Z143" s="540" t="str">
        <f t="shared" si="47"/>
        <v>火</v>
      </c>
      <c r="AA143" s="540" t="str">
        <f t="shared" si="47"/>
        <v>水</v>
      </c>
      <c r="AB143" s="540" t="str">
        <f t="shared" si="47"/>
        <v>木</v>
      </c>
      <c r="AC143" s="540" t="str">
        <f t="shared" si="47"/>
        <v>金</v>
      </c>
      <c r="AD143" s="541" t="str">
        <f t="shared" si="47"/>
        <v>土</v>
      </c>
      <c r="AE143" s="518"/>
      <c r="AF143" s="524" t="s">
        <v>912</v>
      </c>
      <c r="AG143" s="515">
        <f>+COUNTA(C144:AD145)</f>
        <v>0</v>
      </c>
    </row>
    <row r="144" spans="2:33" ht="13.5" customHeight="1">
      <c r="B144" s="3082" t="s">
        <v>913</v>
      </c>
      <c r="C144" s="3084"/>
      <c r="D144" s="3085"/>
      <c r="E144" s="3085"/>
      <c r="F144" s="3085"/>
      <c r="G144" s="3085"/>
      <c r="H144" s="3085"/>
      <c r="I144" s="3085"/>
      <c r="J144" s="3085"/>
      <c r="K144" s="3085"/>
      <c r="L144" s="3085"/>
      <c r="M144" s="3085"/>
      <c r="N144" s="3085"/>
      <c r="O144" s="3085"/>
      <c r="P144" s="3085"/>
      <c r="Q144" s="3085"/>
      <c r="R144" s="3085"/>
      <c r="S144" s="3085"/>
      <c r="T144" s="3085"/>
      <c r="U144" s="3085"/>
      <c r="V144" s="3085"/>
      <c r="W144" s="3085"/>
      <c r="X144" s="3085"/>
      <c r="Y144" s="3085"/>
      <c r="Z144" s="3085"/>
      <c r="AA144" s="3085"/>
      <c r="AB144" s="3085"/>
      <c r="AC144" s="3085"/>
      <c r="AD144" s="3103"/>
      <c r="AE144" s="518"/>
      <c r="AF144" s="525" t="s">
        <v>914</v>
      </c>
      <c r="AG144" s="526">
        <f>COUNTA(C142:AD142)-AG143</f>
        <v>28</v>
      </c>
    </row>
    <row r="145" spans="2:33" ht="13.5" customHeight="1">
      <c r="B145" s="3083"/>
      <c r="C145" s="3084"/>
      <c r="D145" s="3086"/>
      <c r="E145" s="3086"/>
      <c r="F145" s="3086"/>
      <c r="G145" s="3086"/>
      <c r="H145" s="3086"/>
      <c r="I145" s="3086"/>
      <c r="J145" s="3086"/>
      <c r="K145" s="3086"/>
      <c r="L145" s="3086"/>
      <c r="M145" s="3086"/>
      <c r="N145" s="3086"/>
      <c r="O145" s="3086"/>
      <c r="P145" s="3086"/>
      <c r="Q145" s="3086"/>
      <c r="R145" s="3086"/>
      <c r="S145" s="3086"/>
      <c r="T145" s="3086"/>
      <c r="U145" s="3086"/>
      <c r="V145" s="3086"/>
      <c r="W145" s="3086"/>
      <c r="X145" s="3086"/>
      <c r="Y145" s="3086"/>
      <c r="Z145" s="3086"/>
      <c r="AA145" s="3086"/>
      <c r="AB145" s="3086"/>
      <c r="AC145" s="3086"/>
      <c r="AD145" s="3104"/>
      <c r="AE145" s="518"/>
      <c r="AF145" s="525" t="s">
        <v>915</v>
      </c>
      <c r="AG145" s="527">
        <f>+COUNTA(C146:AD147)</f>
        <v>0</v>
      </c>
    </row>
    <row r="146" spans="2:33" ht="13.5" customHeight="1">
      <c r="B146" s="3122" t="s">
        <v>902</v>
      </c>
      <c r="C146" s="3107"/>
      <c r="D146" s="3108"/>
      <c r="E146" s="3108"/>
      <c r="F146" s="3108"/>
      <c r="G146" s="3108"/>
      <c r="H146" s="3108"/>
      <c r="I146" s="3108"/>
      <c r="J146" s="3108"/>
      <c r="K146" s="3108"/>
      <c r="L146" s="3108"/>
      <c r="M146" s="3108"/>
      <c r="N146" s="3108"/>
      <c r="O146" s="3108"/>
      <c r="P146" s="3108"/>
      <c r="Q146" s="3108"/>
      <c r="R146" s="3108"/>
      <c r="S146" s="3108"/>
      <c r="T146" s="3108"/>
      <c r="U146" s="3108"/>
      <c r="V146" s="3108"/>
      <c r="W146" s="3108"/>
      <c r="X146" s="3108"/>
      <c r="Y146" s="3108"/>
      <c r="Z146" s="3108"/>
      <c r="AA146" s="3108"/>
      <c r="AB146" s="3108"/>
      <c r="AC146" s="3108"/>
      <c r="AD146" s="3110"/>
      <c r="AE146" s="518"/>
      <c r="AF146" s="525" t="s">
        <v>916</v>
      </c>
      <c r="AG146" s="528">
        <f>+AG145/AG144</f>
        <v>0</v>
      </c>
    </row>
    <row r="147" spans="2:33">
      <c r="B147" s="3123"/>
      <c r="C147" s="3107"/>
      <c r="D147" s="3109"/>
      <c r="E147" s="3109"/>
      <c r="F147" s="3109"/>
      <c r="G147" s="3109"/>
      <c r="H147" s="3109"/>
      <c r="I147" s="3109"/>
      <c r="J147" s="3109"/>
      <c r="K147" s="3109"/>
      <c r="L147" s="3109"/>
      <c r="M147" s="3109"/>
      <c r="N147" s="3109"/>
      <c r="O147" s="3109"/>
      <c r="P147" s="3109"/>
      <c r="Q147" s="3109"/>
      <c r="R147" s="3109"/>
      <c r="S147" s="3109"/>
      <c r="T147" s="3109"/>
      <c r="U147" s="3109"/>
      <c r="V147" s="3109"/>
      <c r="W147" s="3109"/>
      <c r="X147" s="3109"/>
      <c r="Y147" s="3109"/>
      <c r="Z147" s="3109"/>
      <c r="AA147" s="3109"/>
      <c r="AB147" s="3109"/>
      <c r="AC147" s="3109"/>
      <c r="AD147" s="3111"/>
      <c r="AE147" s="518"/>
      <c r="AF147" s="525" t="s">
        <v>896</v>
      </c>
      <c r="AG147" s="527">
        <f>+COUNTA(C148:AD149)</f>
        <v>0</v>
      </c>
    </row>
    <row r="148" spans="2:33">
      <c r="B148" s="3120" t="s">
        <v>905</v>
      </c>
      <c r="C148" s="3118"/>
      <c r="D148" s="3112"/>
      <c r="E148" s="3112"/>
      <c r="F148" s="3112"/>
      <c r="G148" s="3112"/>
      <c r="H148" s="3112"/>
      <c r="I148" s="3112"/>
      <c r="J148" s="3112"/>
      <c r="K148" s="3112"/>
      <c r="L148" s="3112"/>
      <c r="M148" s="3112"/>
      <c r="N148" s="3112"/>
      <c r="O148" s="3112"/>
      <c r="P148" s="3112"/>
      <c r="Q148" s="3112"/>
      <c r="R148" s="3112"/>
      <c r="S148" s="3112"/>
      <c r="T148" s="3112"/>
      <c r="U148" s="3112"/>
      <c r="V148" s="3112"/>
      <c r="W148" s="3112"/>
      <c r="X148" s="3112"/>
      <c r="Y148" s="3112"/>
      <c r="Z148" s="3112"/>
      <c r="AA148" s="3112"/>
      <c r="AB148" s="3112"/>
      <c r="AC148" s="3112"/>
      <c r="AD148" s="3114"/>
      <c r="AE148" s="518"/>
      <c r="AF148" s="529" t="s">
        <v>917</v>
      </c>
      <c r="AG148" s="530">
        <f>+AG147/AG144</f>
        <v>0</v>
      </c>
    </row>
    <row r="149" spans="2:33">
      <c r="B149" s="3121"/>
      <c r="C149" s="3119"/>
      <c r="D149" s="3113"/>
      <c r="E149" s="3113"/>
      <c r="F149" s="3113"/>
      <c r="G149" s="3113"/>
      <c r="H149" s="3113"/>
      <c r="I149" s="3113"/>
      <c r="J149" s="3113"/>
      <c r="K149" s="3113"/>
      <c r="L149" s="3113"/>
      <c r="M149" s="3113"/>
      <c r="N149" s="3113"/>
      <c r="O149" s="3113"/>
      <c r="P149" s="3113"/>
      <c r="Q149" s="3113"/>
      <c r="R149" s="3113"/>
      <c r="S149" s="3113"/>
      <c r="T149" s="3113"/>
      <c r="U149" s="3113"/>
      <c r="V149" s="3113"/>
      <c r="W149" s="3113"/>
      <c r="X149" s="3113"/>
      <c r="Y149" s="3113"/>
      <c r="Z149" s="3113"/>
      <c r="AA149" s="3113"/>
      <c r="AB149" s="3113"/>
      <c r="AC149" s="3113"/>
      <c r="AD149" s="3115"/>
      <c r="AE149" s="518"/>
      <c r="AF149" s="531"/>
      <c r="AG149" s="532"/>
    </row>
    <row r="150" spans="2:33">
      <c r="C150" s="533"/>
      <c r="D150" s="533"/>
      <c r="E150" s="533"/>
      <c r="F150" s="533"/>
      <c r="G150" s="533"/>
      <c r="H150" s="533"/>
      <c r="I150" s="533"/>
      <c r="J150" s="533"/>
      <c r="K150" s="533"/>
      <c r="L150" s="533"/>
      <c r="M150" s="533"/>
      <c r="N150" s="533"/>
      <c r="O150" s="533"/>
      <c r="P150" s="533"/>
      <c r="Q150" s="533"/>
      <c r="R150" s="533"/>
      <c r="S150" s="533"/>
      <c r="T150" s="533"/>
      <c r="U150" s="533"/>
      <c r="V150" s="533"/>
      <c r="W150" s="533"/>
      <c r="X150" s="533"/>
      <c r="Y150" s="533"/>
      <c r="Z150" s="533"/>
      <c r="AA150" s="533"/>
      <c r="AB150" s="533"/>
      <c r="AC150" s="533"/>
      <c r="AD150" s="533"/>
    </row>
    <row r="151" spans="2:33">
      <c r="B151" s="519" t="s">
        <v>910</v>
      </c>
      <c r="C151" s="520">
        <f>+AD142+1</f>
        <v>44829</v>
      </c>
      <c r="D151" s="521">
        <f>+C151+1</f>
        <v>44830</v>
      </c>
      <c r="E151" s="521">
        <f t="shared" ref="E151:V151" si="48">+D151+1</f>
        <v>44831</v>
      </c>
      <c r="F151" s="521">
        <f t="shared" si="48"/>
        <v>44832</v>
      </c>
      <c r="G151" s="521">
        <f t="shared" si="48"/>
        <v>44833</v>
      </c>
      <c r="H151" s="521">
        <f t="shared" si="48"/>
        <v>44834</v>
      </c>
      <c r="I151" s="521">
        <f t="shared" si="48"/>
        <v>44835</v>
      </c>
      <c r="J151" s="521">
        <f t="shared" si="48"/>
        <v>44836</v>
      </c>
      <c r="K151" s="521">
        <f t="shared" si="48"/>
        <v>44837</v>
      </c>
      <c r="L151" s="521">
        <f t="shared" si="48"/>
        <v>44838</v>
      </c>
      <c r="M151" s="521">
        <f t="shared" si="48"/>
        <v>44839</v>
      </c>
      <c r="N151" s="521">
        <f t="shared" si="48"/>
        <v>44840</v>
      </c>
      <c r="O151" s="521">
        <f t="shared" si="48"/>
        <v>44841</v>
      </c>
      <c r="P151" s="521">
        <f t="shared" si="48"/>
        <v>44842</v>
      </c>
      <c r="Q151" s="521">
        <f t="shared" si="48"/>
        <v>44843</v>
      </c>
      <c r="R151" s="521">
        <f t="shared" si="48"/>
        <v>44844</v>
      </c>
      <c r="S151" s="521">
        <f t="shared" si="48"/>
        <v>44845</v>
      </c>
      <c r="T151" s="521">
        <f t="shared" si="48"/>
        <v>44846</v>
      </c>
      <c r="U151" s="521">
        <f t="shared" si="48"/>
        <v>44847</v>
      </c>
      <c r="V151" s="521">
        <f t="shared" si="48"/>
        <v>44848</v>
      </c>
      <c r="W151" s="521">
        <f>+V151+1</f>
        <v>44849</v>
      </c>
      <c r="X151" s="521">
        <f t="shared" ref="X151:Z151" si="49">+W151+1</f>
        <v>44850</v>
      </c>
      <c r="Y151" s="521">
        <f t="shared" si="49"/>
        <v>44851</v>
      </c>
      <c r="Z151" s="521">
        <f t="shared" si="49"/>
        <v>44852</v>
      </c>
      <c r="AA151" s="521">
        <f>+Z151+1</f>
        <v>44853</v>
      </c>
      <c r="AB151" s="521">
        <f t="shared" ref="AB151" si="50">+AA151+1</f>
        <v>44854</v>
      </c>
      <c r="AC151" s="521">
        <f>+AB151+1</f>
        <v>44855</v>
      </c>
      <c r="AD151" s="522">
        <f t="shared" ref="AD151" si="51">+AC151+1</f>
        <v>44856</v>
      </c>
      <c r="AE151" s="523"/>
      <c r="AF151" s="3080">
        <f>+AF142+1</f>
        <v>16</v>
      </c>
      <c r="AG151" s="3081"/>
    </row>
    <row r="152" spans="2:33">
      <c r="B152" s="542" t="s">
        <v>911</v>
      </c>
      <c r="C152" s="543" t="str">
        <f>TEXT(WEEKDAY(+C151),"aaa")</f>
        <v>日</v>
      </c>
      <c r="D152" s="544" t="str">
        <f t="shared" ref="D152:AD152" si="52">TEXT(WEEKDAY(+D151),"aaa")</f>
        <v>月</v>
      </c>
      <c r="E152" s="544" t="str">
        <f t="shared" si="52"/>
        <v>火</v>
      </c>
      <c r="F152" s="544" t="str">
        <f t="shared" si="52"/>
        <v>水</v>
      </c>
      <c r="G152" s="544" t="str">
        <f t="shared" si="52"/>
        <v>木</v>
      </c>
      <c r="H152" s="544" t="str">
        <f t="shared" si="52"/>
        <v>金</v>
      </c>
      <c r="I152" s="544" t="str">
        <f t="shared" si="52"/>
        <v>土</v>
      </c>
      <c r="J152" s="544" t="str">
        <f t="shared" si="52"/>
        <v>日</v>
      </c>
      <c r="K152" s="544" t="str">
        <f t="shared" si="52"/>
        <v>月</v>
      </c>
      <c r="L152" s="544" t="str">
        <f t="shared" si="52"/>
        <v>火</v>
      </c>
      <c r="M152" s="544" t="str">
        <f t="shared" si="52"/>
        <v>水</v>
      </c>
      <c r="N152" s="544" t="str">
        <f t="shared" si="52"/>
        <v>木</v>
      </c>
      <c r="O152" s="544" t="str">
        <f t="shared" si="52"/>
        <v>金</v>
      </c>
      <c r="P152" s="544" t="str">
        <f t="shared" si="52"/>
        <v>土</v>
      </c>
      <c r="Q152" s="544" t="str">
        <f t="shared" si="52"/>
        <v>日</v>
      </c>
      <c r="R152" s="544" t="str">
        <f t="shared" si="52"/>
        <v>月</v>
      </c>
      <c r="S152" s="544" t="str">
        <f t="shared" si="52"/>
        <v>火</v>
      </c>
      <c r="T152" s="544" t="str">
        <f t="shared" si="52"/>
        <v>水</v>
      </c>
      <c r="U152" s="544" t="str">
        <f t="shared" si="52"/>
        <v>木</v>
      </c>
      <c r="V152" s="544" t="str">
        <f t="shared" si="52"/>
        <v>金</v>
      </c>
      <c r="W152" s="544" t="str">
        <f t="shared" si="52"/>
        <v>土</v>
      </c>
      <c r="X152" s="544" t="str">
        <f t="shared" si="52"/>
        <v>日</v>
      </c>
      <c r="Y152" s="544" t="str">
        <f t="shared" si="52"/>
        <v>月</v>
      </c>
      <c r="Z152" s="544" t="str">
        <f t="shared" si="52"/>
        <v>火</v>
      </c>
      <c r="AA152" s="544" t="str">
        <f t="shared" si="52"/>
        <v>水</v>
      </c>
      <c r="AB152" s="544" t="str">
        <f t="shared" si="52"/>
        <v>木</v>
      </c>
      <c r="AC152" s="544" t="str">
        <f t="shared" si="52"/>
        <v>金</v>
      </c>
      <c r="AD152" s="545" t="str">
        <f t="shared" si="52"/>
        <v>土</v>
      </c>
      <c r="AE152" s="518"/>
      <c r="AF152" s="524" t="s">
        <v>912</v>
      </c>
      <c r="AG152" s="515">
        <f>+COUNTA(C153:AD154)</f>
        <v>0</v>
      </c>
    </row>
    <row r="153" spans="2:33" ht="13.5" customHeight="1">
      <c r="B153" s="3082" t="s">
        <v>913</v>
      </c>
      <c r="C153" s="3084"/>
      <c r="D153" s="3085"/>
      <c r="E153" s="3085"/>
      <c r="F153" s="3085"/>
      <c r="G153" s="3085"/>
      <c r="H153" s="3085"/>
      <c r="I153" s="3085"/>
      <c r="J153" s="3085"/>
      <c r="K153" s="3085"/>
      <c r="L153" s="3085"/>
      <c r="M153" s="3085"/>
      <c r="N153" s="3085"/>
      <c r="O153" s="3085"/>
      <c r="P153" s="3085"/>
      <c r="Q153" s="3085"/>
      <c r="R153" s="3085"/>
      <c r="S153" s="3085"/>
      <c r="T153" s="3085"/>
      <c r="U153" s="3085"/>
      <c r="V153" s="3085"/>
      <c r="W153" s="3085"/>
      <c r="X153" s="3085"/>
      <c r="Y153" s="3085"/>
      <c r="Z153" s="3085"/>
      <c r="AA153" s="3085"/>
      <c r="AB153" s="3085"/>
      <c r="AC153" s="3085"/>
      <c r="AD153" s="3103"/>
      <c r="AE153" s="518"/>
      <c r="AF153" s="525" t="s">
        <v>914</v>
      </c>
      <c r="AG153" s="526">
        <f>COUNTA(C151:AD151)-AG152</f>
        <v>28</v>
      </c>
    </row>
    <row r="154" spans="2:33" ht="13.5" customHeight="1">
      <c r="B154" s="3083"/>
      <c r="C154" s="3084"/>
      <c r="D154" s="3086"/>
      <c r="E154" s="3086"/>
      <c r="F154" s="3086"/>
      <c r="G154" s="3086"/>
      <c r="H154" s="3086"/>
      <c r="I154" s="3086"/>
      <c r="J154" s="3086"/>
      <c r="K154" s="3086"/>
      <c r="L154" s="3086"/>
      <c r="M154" s="3086"/>
      <c r="N154" s="3086"/>
      <c r="O154" s="3086"/>
      <c r="P154" s="3086"/>
      <c r="Q154" s="3086"/>
      <c r="R154" s="3086"/>
      <c r="S154" s="3086"/>
      <c r="T154" s="3086"/>
      <c r="U154" s="3086"/>
      <c r="V154" s="3086"/>
      <c r="W154" s="3086"/>
      <c r="X154" s="3086"/>
      <c r="Y154" s="3086"/>
      <c r="Z154" s="3086"/>
      <c r="AA154" s="3086"/>
      <c r="AB154" s="3086"/>
      <c r="AC154" s="3086"/>
      <c r="AD154" s="3104"/>
      <c r="AE154" s="518"/>
      <c r="AF154" s="525" t="s">
        <v>915</v>
      </c>
      <c r="AG154" s="527">
        <f>+COUNTA(C155:AD156)</f>
        <v>0</v>
      </c>
    </row>
    <row r="155" spans="2:33" ht="13.5" customHeight="1">
      <c r="B155" s="3105" t="s">
        <v>902</v>
      </c>
      <c r="C155" s="3107"/>
      <c r="D155" s="3108"/>
      <c r="E155" s="3108"/>
      <c r="F155" s="3108"/>
      <c r="G155" s="3108"/>
      <c r="H155" s="3108"/>
      <c r="I155" s="3108"/>
      <c r="J155" s="3108"/>
      <c r="K155" s="3108"/>
      <c r="L155" s="3108"/>
      <c r="M155" s="3108"/>
      <c r="N155" s="3108"/>
      <c r="O155" s="3108"/>
      <c r="P155" s="3108"/>
      <c r="Q155" s="3108"/>
      <c r="R155" s="3108"/>
      <c r="S155" s="3108"/>
      <c r="T155" s="3108"/>
      <c r="U155" s="3108"/>
      <c r="V155" s="3108"/>
      <c r="W155" s="3108"/>
      <c r="X155" s="3108"/>
      <c r="Y155" s="3108"/>
      <c r="Z155" s="3108"/>
      <c r="AA155" s="3108"/>
      <c r="AB155" s="3108"/>
      <c r="AC155" s="3108"/>
      <c r="AD155" s="3110"/>
      <c r="AE155" s="518"/>
      <c r="AF155" s="525" t="s">
        <v>916</v>
      </c>
      <c r="AG155" s="528">
        <f>+AG154/AG153</f>
        <v>0</v>
      </c>
    </row>
    <row r="156" spans="2:33">
      <c r="B156" s="3106"/>
      <c r="C156" s="3107"/>
      <c r="D156" s="3109"/>
      <c r="E156" s="3109"/>
      <c r="F156" s="3109"/>
      <c r="G156" s="3109"/>
      <c r="H156" s="3109"/>
      <c r="I156" s="3109"/>
      <c r="J156" s="3109"/>
      <c r="K156" s="3109"/>
      <c r="L156" s="3109"/>
      <c r="M156" s="3109"/>
      <c r="N156" s="3109"/>
      <c r="O156" s="3109"/>
      <c r="P156" s="3109"/>
      <c r="Q156" s="3109"/>
      <c r="R156" s="3109"/>
      <c r="S156" s="3109"/>
      <c r="T156" s="3109"/>
      <c r="U156" s="3109"/>
      <c r="V156" s="3109"/>
      <c r="W156" s="3109"/>
      <c r="X156" s="3109"/>
      <c r="Y156" s="3109"/>
      <c r="Z156" s="3109"/>
      <c r="AA156" s="3109"/>
      <c r="AB156" s="3109"/>
      <c r="AC156" s="3109"/>
      <c r="AD156" s="3111"/>
      <c r="AE156" s="518"/>
      <c r="AF156" s="525" t="s">
        <v>896</v>
      </c>
      <c r="AG156" s="527">
        <f>+COUNTA(C157:AD158)</f>
        <v>0</v>
      </c>
    </row>
    <row r="157" spans="2:33">
      <c r="B157" s="3116" t="s">
        <v>905</v>
      </c>
      <c r="C157" s="3118"/>
      <c r="D157" s="3112"/>
      <c r="E157" s="3112"/>
      <c r="F157" s="3112"/>
      <c r="G157" s="3112"/>
      <c r="H157" s="3112"/>
      <c r="I157" s="3112"/>
      <c r="J157" s="3112"/>
      <c r="K157" s="3112"/>
      <c r="L157" s="3112"/>
      <c r="M157" s="3112"/>
      <c r="N157" s="3112"/>
      <c r="O157" s="3112"/>
      <c r="P157" s="3112"/>
      <c r="Q157" s="3112"/>
      <c r="R157" s="3112"/>
      <c r="S157" s="3112"/>
      <c r="T157" s="3112"/>
      <c r="U157" s="3112"/>
      <c r="V157" s="3112"/>
      <c r="W157" s="3112"/>
      <c r="X157" s="3112"/>
      <c r="Y157" s="3112"/>
      <c r="Z157" s="3112"/>
      <c r="AA157" s="3112"/>
      <c r="AB157" s="3112"/>
      <c r="AC157" s="3112"/>
      <c r="AD157" s="3114"/>
      <c r="AE157" s="518"/>
      <c r="AF157" s="529" t="s">
        <v>917</v>
      </c>
      <c r="AG157" s="530">
        <f>+AG156/AG153</f>
        <v>0</v>
      </c>
    </row>
    <row r="158" spans="2:33">
      <c r="B158" s="3117"/>
      <c r="C158" s="3119"/>
      <c r="D158" s="3113"/>
      <c r="E158" s="3113"/>
      <c r="F158" s="3113"/>
      <c r="G158" s="3113"/>
      <c r="H158" s="3113"/>
      <c r="I158" s="3113"/>
      <c r="J158" s="3113"/>
      <c r="K158" s="3113"/>
      <c r="L158" s="3113"/>
      <c r="M158" s="3113"/>
      <c r="N158" s="3113"/>
      <c r="O158" s="3113"/>
      <c r="P158" s="3113"/>
      <c r="Q158" s="3113"/>
      <c r="R158" s="3113"/>
      <c r="S158" s="3113"/>
      <c r="T158" s="3113"/>
      <c r="U158" s="3113"/>
      <c r="V158" s="3113"/>
      <c r="W158" s="3113"/>
      <c r="X158" s="3113"/>
      <c r="Y158" s="3113"/>
      <c r="Z158" s="3113"/>
      <c r="AA158" s="3113"/>
      <c r="AB158" s="3113"/>
      <c r="AC158" s="3113"/>
      <c r="AD158" s="3115"/>
      <c r="AE158" s="518"/>
      <c r="AF158" s="531"/>
      <c r="AG158" s="532"/>
    </row>
    <row r="159" spans="2:33">
      <c r="C159" s="533"/>
      <c r="D159" s="533"/>
      <c r="E159" s="533"/>
      <c r="F159" s="533"/>
      <c r="G159" s="533"/>
      <c r="H159" s="533"/>
      <c r="I159" s="533"/>
      <c r="J159" s="533"/>
      <c r="K159" s="533"/>
      <c r="L159" s="533"/>
      <c r="M159" s="533"/>
      <c r="N159" s="533"/>
      <c r="O159" s="533"/>
      <c r="P159" s="533"/>
      <c r="Q159" s="533"/>
      <c r="R159" s="533"/>
      <c r="S159" s="533"/>
      <c r="T159" s="533"/>
      <c r="U159" s="533"/>
      <c r="V159" s="533"/>
      <c r="W159" s="533"/>
      <c r="X159" s="533"/>
      <c r="Y159" s="533"/>
      <c r="Z159" s="533"/>
      <c r="AA159" s="533"/>
      <c r="AB159" s="533"/>
      <c r="AC159" s="533"/>
      <c r="AD159" s="533"/>
    </row>
    <row r="160" spans="2:33">
      <c r="B160" s="534" t="s">
        <v>910</v>
      </c>
      <c r="C160" s="535">
        <f>+AD151+1</f>
        <v>44857</v>
      </c>
      <c r="D160" s="536">
        <f>+C160+1</f>
        <v>44858</v>
      </c>
      <c r="E160" s="536">
        <f t="shared" ref="E160:V160" si="53">+D160+1</f>
        <v>44859</v>
      </c>
      <c r="F160" s="536">
        <f t="shared" si="53"/>
        <v>44860</v>
      </c>
      <c r="G160" s="536">
        <f t="shared" si="53"/>
        <v>44861</v>
      </c>
      <c r="H160" s="536">
        <f t="shared" si="53"/>
        <v>44862</v>
      </c>
      <c r="I160" s="536">
        <f t="shared" si="53"/>
        <v>44863</v>
      </c>
      <c r="J160" s="536">
        <f t="shared" si="53"/>
        <v>44864</v>
      </c>
      <c r="K160" s="536">
        <f t="shared" si="53"/>
        <v>44865</v>
      </c>
      <c r="L160" s="536">
        <f t="shared" si="53"/>
        <v>44866</v>
      </c>
      <c r="M160" s="536">
        <f t="shared" si="53"/>
        <v>44867</v>
      </c>
      <c r="N160" s="536">
        <f t="shared" si="53"/>
        <v>44868</v>
      </c>
      <c r="O160" s="536">
        <f t="shared" si="53"/>
        <v>44869</v>
      </c>
      <c r="P160" s="536">
        <f t="shared" si="53"/>
        <v>44870</v>
      </c>
      <c r="Q160" s="536">
        <f t="shared" si="53"/>
        <v>44871</v>
      </c>
      <c r="R160" s="536">
        <f t="shared" si="53"/>
        <v>44872</v>
      </c>
      <c r="S160" s="536">
        <f t="shared" si="53"/>
        <v>44873</v>
      </c>
      <c r="T160" s="536">
        <f t="shared" si="53"/>
        <v>44874</v>
      </c>
      <c r="U160" s="536">
        <f t="shared" si="53"/>
        <v>44875</v>
      </c>
      <c r="V160" s="536">
        <f t="shared" si="53"/>
        <v>44876</v>
      </c>
      <c r="W160" s="536">
        <f>+V160+1</f>
        <v>44877</v>
      </c>
      <c r="X160" s="536">
        <f t="shared" ref="X160:Z160" si="54">+W160+1</f>
        <v>44878</v>
      </c>
      <c r="Y160" s="536">
        <f t="shared" si="54"/>
        <v>44879</v>
      </c>
      <c r="Z160" s="536">
        <f t="shared" si="54"/>
        <v>44880</v>
      </c>
      <c r="AA160" s="536">
        <f>+Z160+1</f>
        <v>44881</v>
      </c>
      <c r="AB160" s="536">
        <f t="shared" ref="AB160" si="55">+AA160+1</f>
        <v>44882</v>
      </c>
      <c r="AC160" s="536">
        <f>+AB160+1</f>
        <v>44883</v>
      </c>
      <c r="AD160" s="537">
        <f t="shared" ref="AD160" si="56">+AC160+1</f>
        <v>44884</v>
      </c>
      <c r="AE160" s="523"/>
      <c r="AF160" s="3080">
        <f>+AF151+1</f>
        <v>17</v>
      </c>
      <c r="AG160" s="3081"/>
    </row>
    <row r="161" spans="2:33">
      <c r="B161" s="538" t="s">
        <v>911</v>
      </c>
      <c r="C161" s="539" t="str">
        <f>TEXT(WEEKDAY(+C160),"aaa")</f>
        <v>日</v>
      </c>
      <c r="D161" s="540" t="str">
        <f t="shared" ref="D161:AD161" si="57">TEXT(WEEKDAY(+D160),"aaa")</f>
        <v>月</v>
      </c>
      <c r="E161" s="540" t="str">
        <f t="shared" si="57"/>
        <v>火</v>
      </c>
      <c r="F161" s="540" t="str">
        <f t="shared" si="57"/>
        <v>水</v>
      </c>
      <c r="G161" s="540" t="str">
        <f t="shared" si="57"/>
        <v>木</v>
      </c>
      <c r="H161" s="540" t="str">
        <f t="shared" si="57"/>
        <v>金</v>
      </c>
      <c r="I161" s="540" t="str">
        <f t="shared" si="57"/>
        <v>土</v>
      </c>
      <c r="J161" s="540" t="str">
        <f t="shared" si="57"/>
        <v>日</v>
      </c>
      <c r="K161" s="540" t="str">
        <f t="shared" si="57"/>
        <v>月</v>
      </c>
      <c r="L161" s="540" t="str">
        <f t="shared" si="57"/>
        <v>火</v>
      </c>
      <c r="M161" s="540" t="str">
        <f t="shared" si="57"/>
        <v>水</v>
      </c>
      <c r="N161" s="540" t="str">
        <f t="shared" si="57"/>
        <v>木</v>
      </c>
      <c r="O161" s="540" t="str">
        <f t="shared" si="57"/>
        <v>金</v>
      </c>
      <c r="P161" s="540" t="str">
        <f t="shared" si="57"/>
        <v>土</v>
      </c>
      <c r="Q161" s="540" t="str">
        <f t="shared" si="57"/>
        <v>日</v>
      </c>
      <c r="R161" s="540" t="str">
        <f t="shared" si="57"/>
        <v>月</v>
      </c>
      <c r="S161" s="540" t="str">
        <f t="shared" si="57"/>
        <v>火</v>
      </c>
      <c r="T161" s="540" t="str">
        <f t="shared" si="57"/>
        <v>水</v>
      </c>
      <c r="U161" s="540" t="str">
        <f t="shared" si="57"/>
        <v>木</v>
      </c>
      <c r="V161" s="540" t="str">
        <f t="shared" si="57"/>
        <v>金</v>
      </c>
      <c r="W161" s="540" t="str">
        <f t="shared" si="57"/>
        <v>土</v>
      </c>
      <c r="X161" s="540" t="str">
        <f t="shared" si="57"/>
        <v>日</v>
      </c>
      <c r="Y161" s="540" t="str">
        <f t="shared" si="57"/>
        <v>月</v>
      </c>
      <c r="Z161" s="540" t="str">
        <f t="shared" si="57"/>
        <v>火</v>
      </c>
      <c r="AA161" s="540" t="str">
        <f t="shared" si="57"/>
        <v>水</v>
      </c>
      <c r="AB161" s="540" t="str">
        <f t="shared" si="57"/>
        <v>木</v>
      </c>
      <c r="AC161" s="540" t="str">
        <f t="shared" si="57"/>
        <v>金</v>
      </c>
      <c r="AD161" s="541" t="str">
        <f t="shared" si="57"/>
        <v>土</v>
      </c>
      <c r="AE161" s="518"/>
      <c r="AF161" s="524" t="s">
        <v>912</v>
      </c>
      <c r="AG161" s="515">
        <f>+COUNTA(C162:AD163)</f>
        <v>0</v>
      </c>
    </row>
    <row r="162" spans="2:33" ht="13.5" customHeight="1">
      <c r="B162" s="3082" t="s">
        <v>913</v>
      </c>
      <c r="C162" s="3084"/>
      <c r="D162" s="3085"/>
      <c r="E162" s="3085"/>
      <c r="F162" s="3085"/>
      <c r="G162" s="3085"/>
      <c r="H162" s="3085"/>
      <c r="I162" s="3085"/>
      <c r="J162" s="3085"/>
      <c r="K162" s="3085"/>
      <c r="L162" s="3085"/>
      <c r="M162" s="3085"/>
      <c r="N162" s="3085"/>
      <c r="O162" s="3085"/>
      <c r="P162" s="3085"/>
      <c r="Q162" s="3085"/>
      <c r="R162" s="3085"/>
      <c r="S162" s="3085"/>
      <c r="T162" s="3085"/>
      <c r="U162" s="3085"/>
      <c r="V162" s="3085"/>
      <c r="W162" s="3085"/>
      <c r="X162" s="3085"/>
      <c r="Y162" s="3085"/>
      <c r="Z162" s="3085"/>
      <c r="AA162" s="3085"/>
      <c r="AB162" s="3085"/>
      <c r="AC162" s="3085"/>
      <c r="AD162" s="3103"/>
      <c r="AE162" s="518"/>
      <c r="AF162" s="525" t="s">
        <v>914</v>
      </c>
      <c r="AG162" s="526">
        <f>COUNTA(C160:AD160)-AG161</f>
        <v>28</v>
      </c>
    </row>
    <row r="163" spans="2:33" ht="13.5" customHeight="1">
      <c r="B163" s="3083"/>
      <c r="C163" s="3084"/>
      <c r="D163" s="3086"/>
      <c r="E163" s="3086"/>
      <c r="F163" s="3086"/>
      <c r="G163" s="3086"/>
      <c r="H163" s="3086"/>
      <c r="I163" s="3086"/>
      <c r="J163" s="3086"/>
      <c r="K163" s="3086"/>
      <c r="L163" s="3086"/>
      <c r="M163" s="3086"/>
      <c r="N163" s="3086"/>
      <c r="O163" s="3086"/>
      <c r="P163" s="3086"/>
      <c r="Q163" s="3086"/>
      <c r="R163" s="3086"/>
      <c r="S163" s="3086"/>
      <c r="T163" s="3086"/>
      <c r="U163" s="3086"/>
      <c r="V163" s="3086"/>
      <c r="W163" s="3086"/>
      <c r="X163" s="3086"/>
      <c r="Y163" s="3086"/>
      <c r="Z163" s="3086"/>
      <c r="AA163" s="3086"/>
      <c r="AB163" s="3086"/>
      <c r="AC163" s="3086"/>
      <c r="AD163" s="3104"/>
      <c r="AE163" s="518"/>
      <c r="AF163" s="525" t="s">
        <v>915</v>
      </c>
      <c r="AG163" s="527">
        <f>+COUNTA(C164:AD165)</f>
        <v>0</v>
      </c>
    </row>
    <row r="164" spans="2:33" ht="13.5" customHeight="1">
      <c r="B164" s="3122" t="s">
        <v>902</v>
      </c>
      <c r="C164" s="3107"/>
      <c r="D164" s="3108"/>
      <c r="E164" s="3108"/>
      <c r="F164" s="3108"/>
      <c r="G164" s="3108"/>
      <c r="H164" s="3108"/>
      <c r="I164" s="3108"/>
      <c r="J164" s="3108"/>
      <c r="K164" s="3108"/>
      <c r="L164" s="3108"/>
      <c r="M164" s="3108"/>
      <c r="N164" s="3108"/>
      <c r="O164" s="3108"/>
      <c r="P164" s="3108"/>
      <c r="Q164" s="3108"/>
      <c r="R164" s="3108"/>
      <c r="S164" s="3108"/>
      <c r="T164" s="3108"/>
      <c r="U164" s="3108"/>
      <c r="V164" s="3108"/>
      <c r="W164" s="3108"/>
      <c r="X164" s="3108"/>
      <c r="Y164" s="3108"/>
      <c r="Z164" s="3108"/>
      <c r="AA164" s="3108"/>
      <c r="AB164" s="3108"/>
      <c r="AC164" s="3108"/>
      <c r="AD164" s="3110"/>
      <c r="AE164" s="518"/>
      <c r="AF164" s="525" t="s">
        <v>916</v>
      </c>
      <c r="AG164" s="528">
        <f>+AG163/AG162</f>
        <v>0</v>
      </c>
    </row>
    <row r="165" spans="2:33">
      <c r="B165" s="3123"/>
      <c r="C165" s="3107"/>
      <c r="D165" s="3109"/>
      <c r="E165" s="3109"/>
      <c r="F165" s="3109"/>
      <c r="G165" s="3109"/>
      <c r="H165" s="3109"/>
      <c r="I165" s="3109"/>
      <c r="J165" s="3109"/>
      <c r="K165" s="3109"/>
      <c r="L165" s="3109"/>
      <c r="M165" s="3109"/>
      <c r="N165" s="3109"/>
      <c r="O165" s="3109"/>
      <c r="P165" s="3109"/>
      <c r="Q165" s="3109"/>
      <c r="R165" s="3109"/>
      <c r="S165" s="3109"/>
      <c r="T165" s="3109"/>
      <c r="U165" s="3109"/>
      <c r="V165" s="3109"/>
      <c r="W165" s="3109"/>
      <c r="X165" s="3109"/>
      <c r="Y165" s="3109"/>
      <c r="Z165" s="3109"/>
      <c r="AA165" s="3109"/>
      <c r="AB165" s="3109"/>
      <c r="AC165" s="3109"/>
      <c r="AD165" s="3111"/>
      <c r="AE165" s="518"/>
      <c r="AF165" s="525" t="s">
        <v>896</v>
      </c>
      <c r="AG165" s="527">
        <f>+COUNTA(C166:AD167)</f>
        <v>0</v>
      </c>
    </row>
    <row r="166" spans="2:33">
      <c r="B166" s="3120" t="s">
        <v>905</v>
      </c>
      <c r="C166" s="3118"/>
      <c r="D166" s="3112"/>
      <c r="E166" s="3112"/>
      <c r="F166" s="3112"/>
      <c r="G166" s="3112"/>
      <c r="H166" s="3112"/>
      <c r="I166" s="3112"/>
      <c r="J166" s="3112"/>
      <c r="K166" s="3112"/>
      <c r="L166" s="3112"/>
      <c r="M166" s="3112"/>
      <c r="N166" s="3112"/>
      <c r="O166" s="3112"/>
      <c r="P166" s="3112"/>
      <c r="Q166" s="3112"/>
      <c r="R166" s="3112"/>
      <c r="S166" s="3112"/>
      <c r="T166" s="3112"/>
      <c r="U166" s="3112"/>
      <c r="V166" s="3112"/>
      <c r="W166" s="3112"/>
      <c r="X166" s="3112"/>
      <c r="Y166" s="3112"/>
      <c r="Z166" s="3112"/>
      <c r="AA166" s="3112"/>
      <c r="AB166" s="3112"/>
      <c r="AC166" s="3112"/>
      <c r="AD166" s="3114"/>
      <c r="AE166" s="518"/>
      <c r="AF166" s="529" t="s">
        <v>917</v>
      </c>
      <c r="AG166" s="530">
        <f>+AG165/AG162</f>
        <v>0</v>
      </c>
    </row>
    <row r="167" spans="2:33">
      <c r="B167" s="3121"/>
      <c r="C167" s="3119"/>
      <c r="D167" s="3113"/>
      <c r="E167" s="3113"/>
      <c r="F167" s="3113"/>
      <c r="G167" s="3113"/>
      <c r="H167" s="3113"/>
      <c r="I167" s="3113"/>
      <c r="J167" s="3113"/>
      <c r="K167" s="3113"/>
      <c r="L167" s="3113"/>
      <c r="M167" s="3113"/>
      <c r="N167" s="3113"/>
      <c r="O167" s="3113"/>
      <c r="P167" s="3113"/>
      <c r="Q167" s="3113"/>
      <c r="R167" s="3113"/>
      <c r="S167" s="3113"/>
      <c r="T167" s="3113"/>
      <c r="U167" s="3113"/>
      <c r="V167" s="3113"/>
      <c r="W167" s="3113"/>
      <c r="X167" s="3113"/>
      <c r="Y167" s="3113"/>
      <c r="Z167" s="3113"/>
      <c r="AA167" s="3113"/>
      <c r="AB167" s="3113"/>
      <c r="AC167" s="3113"/>
      <c r="AD167" s="3115"/>
      <c r="AE167" s="518"/>
      <c r="AF167" s="531"/>
      <c r="AG167" s="532"/>
    </row>
    <row r="168" spans="2:33">
      <c r="C168" s="533"/>
      <c r="D168" s="533"/>
      <c r="E168" s="533"/>
      <c r="F168" s="533"/>
      <c r="G168" s="533"/>
      <c r="H168" s="533"/>
      <c r="I168" s="533"/>
      <c r="J168" s="533"/>
      <c r="K168" s="533"/>
      <c r="L168" s="533"/>
      <c r="M168" s="533"/>
      <c r="N168" s="533"/>
      <c r="O168" s="533"/>
      <c r="P168" s="533"/>
      <c r="Q168" s="533"/>
      <c r="R168" s="533"/>
      <c r="S168" s="533"/>
      <c r="T168" s="533"/>
      <c r="U168" s="533"/>
      <c r="V168" s="533"/>
      <c r="W168" s="533"/>
      <c r="X168" s="533"/>
      <c r="Y168" s="533"/>
      <c r="Z168" s="533"/>
      <c r="AA168" s="533"/>
      <c r="AB168" s="533"/>
      <c r="AC168" s="533"/>
      <c r="AD168" s="533"/>
    </row>
    <row r="169" spans="2:33">
      <c r="B169" s="519" t="s">
        <v>910</v>
      </c>
      <c r="C169" s="546">
        <f>+AD160+1</f>
        <v>44885</v>
      </c>
      <c r="D169" s="521">
        <f>+C169+1</f>
        <v>44886</v>
      </c>
      <c r="E169" s="521">
        <f t="shared" ref="E169:V169" si="58">+D169+1</f>
        <v>44887</v>
      </c>
      <c r="F169" s="521">
        <f t="shared" si="58"/>
        <v>44888</v>
      </c>
      <c r="G169" s="521">
        <f t="shared" si="58"/>
        <v>44889</v>
      </c>
      <c r="H169" s="521">
        <f t="shared" si="58"/>
        <v>44890</v>
      </c>
      <c r="I169" s="521">
        <f t="shared" si="58"/>
        <v>44891</v>
      </c>
      <c r="J169" s="521">
        <f t="shared" si="58"/>
        <v>44892</v>
      </c>
      <c r="K169" s="521">
        <f t="shared" si="58"/>
        <v>44893</v>
      </c>
      <c r="L169" s="521">
        <f t="shared" si="58"/>
        <v>44894</v>
      </c>
      <c r="M169" s="521">
        <f t="shared" si="58"/>
        <v>44895</v>
      </c>
      <c r="N169" s="521">
        <f t="shared" si="58"/>
        <v>44896</v>
      </c>
      <c r="O169" s="521">
        <f t="shared" si="58"/>
        <v>44897</v>
      </c>
      <c r="P169" s="521">
        <f t="shared" si="58"/>
        <v>44898</v>
      </c>
      <c r="Q169" s="521">
        <f t="shared" si="58"/>
        <v>44899</v>
      </c>
      <c r="R169" s="521">
        <f t="shared" si="58"/>
        <v>44900</v>
      </c>
      <c r="S169" s="521">
        <f t="shared" si="58"/>
        <v>44901</v>
      </c>
      <c r="T169" s="521">
        <f t="shared" si="58"/>
        <v>44902</v>
      </c>
      <c r="U169" s="521">
        <f t="shared" si="58"/>
        <v>44903</v>
      </c>
      <c r="V169" s="521">
        <f t="shared" si="58"/>
        <v>44904</v>
      </c>
      <c r="W169" s="521">
        <f>+V169+1</f>
        <v>44905</v>
      </c>
      <c r="X169" s="521">
        <f t="shared" ref="X169:Z169" si="59">+W169+1</f>
        <v>44906</v>
      </c>
      <c r="Y169" s="521">
        <f t="shared" si="59"/>
        <v>44907</v>
      </c>
      <c r="Z169" s="521">
        <f t="shared" si="59"/>
        <v>44908</v>
      </c>
      <c r="AA169" s="521">
        <f>+Z169+1</f>
        <v>44909</v>
      </c>
      <c r="AB169" s="521">
        <f t="shared" ref="AB169:AD169" si="60">+AA169+1</f>
        <v>44910</v>
      </c>
      <c r="AC169" s="521">
        <f t="shared" si="60"/>
        <v>44911</v>
      </c>
      <c r="AD169" s="547">
        <f t="shared" si="60"/>
        <v>44912</v>
      </c>
      <c r="AE169" s="523"/>
      <c r="AF169" s="3080">
        <f>+AF160+1</f>
        <v>18</v>
      </c>
      <c r="AG169" s="3081"/>
    </row>
    <row r="170" spans="2:33">
      <c r="B170" s="542" t="s">
        <v>911</v>
      </c>
      <c r="C170" s="548" t="str">
        <f>TEXT(WEEKDAY(+C169),"aaa")</f>
        <v>日</v>
      </c>
      <c r="D170" s="544" t="str">
        <f t="shared" ref="D170:AD170" si="61">TEXT(WEEKDAY(+D169),"aaa")</f>
        <v>月</v>
      </c>
      <c r="E170" s="544" t="str">
        <f t="shared" si="61"/>
        <v>火</v>
      </c>
      <c r="F170" s="544" t="str">
        <f t="shared" si="61"/>
        <v>水</v>
      </c>
      <c r="G170" s="544" t="str">
        <f t="shared" si="61"/>
        <v>木</v>
      </c>
      <c r="H170" s="544" t="str">
        <f t="shared" si="61"/>
        <v>金</v>
      </c>
      <c r="I170" s="544" t="str">
        <f t="shared" si="61"/>
        <v>土</v>
      </c>
      <c r="J170" s="544" t="str">
        <f t="shared" si="61"/>
        <v>日</v>
      </c>
      <c r="K170" s="544" t="str">
        <f t="shared" si="61"/>
        <v>月</v>
      </c>
      <c r="L170" s="544" t="str">
        <f t="shared" si="61"/>
        <v>火</v>
      </c>
      <c r="M170" s="544" t="str">
        <f t="shared" si="61"/>
        <v>水</v>
      </c>
      <c r="N170" s="544" t="str">
        <f t="shared" si="61"/>
        <v>木</v>
      </c>
      <c r="O170" s="544" t="str">
        <f t="shared" si="61"/>
        <v>金</v>
      </c>
      <c r="P170" s="544" t="str">
        <f t="shared" si="61"/>
        <v>土</v>
      </c>
      <c r="Q170" s="544" t="str">
        <f t="shared" si="61"/>
        <v>日</v>
      </c>
      <c r="R170" s="544" t="str">
        <f t="shared" si="61"/>
        <v>月</v>
      </c>
      <c r="S170" s="544" t="str">
        <f t="shared" si="61"/>
        <v>火</v>
      </c>
      <c r="T170" s="544" t="str">
        <f t="shared" si="61"/>
        <v>水</v>
      </c>
      <c r="U170" s="544" t="str">
        <f t="shared" si="61"/>
        <v>木</v>
      </c>
      <c r="V170" s="544" t="str">
        <f t="shared" si="61"/>
        <v>金</v>
      </c>
      <c r="W170" s="544" t="str">
        <f t="shared" si="61"/>
        <v>土</v>
      </c>
      <c r="X170" s="544" t="str">
        <f t="shared" si="61"/>
        <v>日</v>
      </c>
      <c r="Y170" s="544" t="str">
        <f t="shared" si="61"/>
        <v>月</v>
      </c>
      <c r="Z170" s="544" t="str">
        <f t="shared" si="61"/>
        <v>火</v>
      </c>
      <c r="AA170" s="544" t="str">
        <f t="shared" si="61"/>
        <v>水</v>
      </c>
      <c r="AB170" s="544" t="str">
        <f t="shared" si="61"/>
        <v>木</v>
      </c>
      <c r="AC170" s="544" t="str">
        <f t="shared" si="61"/>
        <v>金</v>
      </c>
      <c r="AD170" s="545" t="str">
        <f t="shared" si="61"/>
        <v>土</v>
      </c>
      <c r="AE170" s="518"/>
      <c r="AF170" s="524" t="s">
        <v>912</v>
      </c>
      <c r="AG170" s="515">
        <f>+COUNTA(C171:AD172)</f>
        <v>0</v>
      </c>
    </row>
    <row r="171" spans="2:33" ht="13.5" customHeight="1">
      <c r="B171" s="3082" t="s">
        <v>913</v>
      </c>
      <c r="C171" s="3084"/>
      <c r="D171" s="3085"/>
      <c r="E171" s="3085"/>
      <c r="F171" s="3085"/>
      <c r="G171" s="3085"/>
      <c r="H171" s="3085"/>
      <c r="I171" s="3085"/>
      <c r="J171" s="3085"/>
      <c r="K171" s="3085"/>
      <c r="L171" s="3085"/>
      <c r="M171" s="3085"/>
      <c r="N171" s="3085"/>
      <c r="O171" s="3085"/>
      <c r="P171" s="3085"/>
      <c r="Q171" s="3085"/>
      <c r="R171" s="3085"/>
      <c r="S171" s="3085"/>
      <c r="T171" s="3085"/>
      <c r="U171" s="3085"/>
      <c r="V171" s="3085"/>
      <c r="W171" s="3085"/>
      <c r="X171" s="3085"/>
      <c r="Y171" s="3085"/>
      <c r="Z171" s="3085"/>
      <c r="AA171" s="3085"/>
      <c r="AB171" s="3085"/>
      <c r="AC171" s="3085"/>
      <c r="AD171" s="3103"/>
      <c r="AE171" s="518"/>
      <c r="AF171" s="525" t="s">
        <v>914</v>
      </c>
      <c r="AG171" s="526">
        <f>COUNTA(C169:AD169)-AG170</f>
        <v>28</v>
      </c>
    </row>
    <row r="172" spans="2:33" ht="13.5" customHeight="1">
      <c r="B172" s="3083"/>
      <c r="C172" s="3084"/>
      <c r="D172" s="3086"/>
      <c r="E172" s="3086"/>
      <c r="F172" s="3086"/>
      <c r="G172" s="3086"/>
      <c r="H172" s="3086"/>
      <c r="I172" s="3086"/>
      <c r="J172" s="3086"/>
      <c r="K172" s="3086"/>
      <c r="L172" s="3086"/>
      <c r="M172" s="3086"/>
      <c r="N172" s="3086"/>
      <c r="O172" s="3086"/>
      <c r="P172" s="3086"/>
      <c r="Q172" s="3086"/>
      <c r="R172" s="3086"/>
      <c r="S172" s="3086"/>
      <c r="T172" s="3086"/>
      <c r="U172" s="3086"/>
      <c r="V172" s="3086"/>
      <c r="W172" s="3086"/>
      <c r="X172" s="3086"/>
      <c r="Y172" s="3086"/>
      <c r="Z172" s="3086"/>
      <c r="AA172" s="3086"/>
      <c r="AB172" s="3086"/>
      <c r="AC172" s="3086"/>
      <c r="AD172" s="3104"/>
      <c r="AE172" s="518"/>
      <c r="AF172" s="525" t="s">
        <v>915</v>
      </c>
      <c r="AG172" s="527">
        <f>+COUNTA(C173:AD174)</f>
        <v>0</v>
      </c>
    </row>
    <row r="173" spans="2:33" ht="13.5" customHeight="1">
      <c r="B173" s="3105" t="s">
        <v>902</v>
      </c>
      <c r="C173" s="3107"/>
      <c r="D173" s="3108"/>
      <c r="E173" s="3108"/>
      <c r="F173" s="3108"/>
      <c r="G173" s="3108"/>
      <c r="H173" s="3108"/>
      <c r="I173" s="3108"/>
      <c r="J173" s="3108"/>
      <c r="K173" s="3108"/>
      <c r="L173" s="3108"/>
      <c r="M173" s="3108"/>
      <c r="N173" s="3108"/>
      <c r="O173" s="3108"/>
      <c r="P173" s="3108"/>
      <c r="Q173" s="3108"/>
      <c r="R173" s="3108"/>
      <c r="S173" s="3108"/>
      <c r="T173" s="3108"/>
      <c r="U173" s="3108"/>
      <c r="V173" s="3108"/>
      <c r="W173" s="3108"/>
      <c r="X173" s="3108"/>
      <c r="Y173" s="3108"/>
      <c r="Z173" s="3108"/>
      <c r="AA173" s="3108"/>
      <c r="AB173" s="3108"/>
      <c r="AC173" s="3108"/>
      <c r="AD173" s="3110"/>
      <c r="AE173" s="518"/>
      <c r="AF173" s="525" t="s">
        <v>916</v>
      </c>
      <c r="AG173" s="528">
        <f>+AG172/AG171</f>
        <v>0</v>
      </c>
    </row>
    <row r="174" spans="2:33">
      <c r="B174" s="3106"/>
      <c r="C174" s="3107"/>
      <c r="D174" s="3109"/>
      <c r="E174" s="3109"/>
      <c r="F174" s="3109"/>
      <c r="G174" s="3109"/>
      <c r="H174" s="3109"/>
      <c r="I174" s="3109"/>
      <c r="J174" s="3109"/>
      <c r="K174" s="3109"/>
      <c r="L174" s="3109"/>
      <c r="M174" s="3109"/>
      <c r="N174" s="3109"/>
      <c r="O174" s="3109"/>
      <c r="P174" s="3109"/>
      <c r="Q174" s="3109"/>
      <c r="R174" s="3109"/>
      <c r="S174" s="3109"/>
      <c r="T174" s="3109"/>
      <c r="U174" s="3109"/>
      <c r="V174" s="3109"/>
      <c r="W174" s="3109"/>
      <c r="X174" s="3109"/>
      <c r="Y174" s="3109"/>
      <c r="Z174" s="3109"/>
      <c r="AA174" s="3109"/>
      <c r="AB174" s="3109"/>
      <c r="AC174" s="3109"/>
      <c r="AD174" s="3111"/>
      <c r="AE174" s="518"/>
      <c r="AF174" s="525" t="s">
        <v>896</v>
      </c>
      <c r="AG174" s="527">
        <f>+COUNTA(C175:AD176)</f>
        <v>0</v>
      </c>
    </row>
    <row r="175" spans="2:33">
      <c r="B175" s="3116" t="s">
        <v>905</v>
      </c>
      <c r="C175" s="3118"/>
      <c r="D175" s="3112"/>
      <c r="E175" s="3112"/>
      <c r="F175" s="3112"/>
      <c r="G175" s="3112"/>
      <c r="H175" s="3112"/>
      <c r="I175" s="3112"/>
      <c r="J175" s="3112"/>
      <c r="K175" s="3112"/>
      <c r="L175" s="3112"/>
      <c r="M175" s="3112"/>
      <c r="N175" s="3112"/>
      <c r="O175" s="3112"/>
      <c r="P175" s="3112"/>
      <c r="Q175" s="3112"/>
      <c r="R175" s="3112"/>
      <c r="S175" s="3112"/>
      <c r="T175" s="3112"/>
      <c r="U175" s="3112"/>
      <c r="V175" s="3112"/>
      <c r="W175" s="3112"/>
      <c r="X175" s="3112"/>
      <c r="Y175" s="3112"/>
      <c r="Z175" s="3112"/>
      <c r="AA175" s="3112"/>
      <c r="AB175" s="3112"/>
      <c r="AC175" s="3112"/>
      <c r="AD175" s="3114"/>
      <c r="AE175" s="518"/>
      <c r="AF175" s="529" t="s">
        <v>917</v>
      </c>
      <c r="AG175" s="530">
        <f>+AG174/AG171</f>
        <v>0</v>
      </c>
    </row>
    <row r="176" spans="2:33">
      <c r="B176" s="3117"/>
      <c r="C176" s="3119"/>
      <c r="D176" s="3113"/>
      <c r="E176" s="3113"/>
      <c r="F176" s="3113"/>
      <c r="G176" s="3113"/>
      <c r="H176" s="3113"/>
      <c r="I176" s="3113"/>
      <c r="J176" s="3113"/>
      <c r="K176" s="3113"/>
      <c r="L176" s="3113"/>
      <c r="M176" s="3113"/>
      <c r="N176" s="3113"/>
      <c r="O176" s="3113"/>
      <c r="P176" s="3113"/>
      <c r="Q176" s="3113"/>
      <c r="R176" s="3113"/>
      <c r="S176" s="3113"/>
      <c r="T176" s="3113"/>
      <c r="U176" s="3113"/>
      <c r="V176" s="3113"/>
      <c r="W176" s="3113"/>
      <c r="X176" s="3113"/>
      <c r="Y176" s="3113"/>
      <c r="Z176" s="3113"/>
      <c r="AA176" s="3113"/>
      <c r="AB176" s="3113"/>
      <c r="AC176" s="3113"/>
      <c r="AD176" s="3115"/>
      <c r="AE176" s="518"/>
      <c r="AF176" s="531"/>
      <c r="AG176" s="532"/>
    </row>
  </sheetData>
  <mergeCells count="1614">
    <mergeCell ref="G3:P3"/>
    <mergeCell ref="Y175:Y176"/>
    <mergeCell ref="Z175:Z176"/>
    <mergeCell ref="AA175:AA176"/>
    <mergeCell ref="AB175:AB176"/>
    <mergeCell ref="AC175:AC176"/>
    <mergeCell ref="AD175:AD176"/>
    <mergeCell ref="S175:S176"/>
    <mergeCell ref="T175:T176"/>
    <mergeCell ref="U175:U176"/>
    <mergeCell ref="V175:V176"/>
    <mergeCell ref="W175:W176"/>
    <mergeCell ref="X175:X176"/>
    <mergeCell ref="M175:M176"/>
    <mergeCell ref="N175:N176"/>
    <mergeCell ref="O175:O176"/>
    <mergeCell ref="P175:P176"/>
    <mergeCell ref="Q175:Q176"/>
    <mergeCell ref="R175:R176"/>
    <mergeCell ref="G175:G176"/>
    <mergeCell ref="H175:H176"/>
    <mergeCell ref="I175:I176"/>
    <mergeCell ref="J175:J176"/>
    <mergeCell ref="K175:K176"/>
    <mergeCell ref="L175:L176"/>
    <mergeCell ref="Z173:Z174"/>
    <mergeCell ref="AA173:AA174"/>
    <mergeCell ref="AB173:AB174"/>
    <mergeCell ref="AC173:AC174"/>
    <mergeCell ref="AD173:AD174"/>
    <mergeCell ref="Y171:Y172"/>
    <mergeCell ref="Z171:Z172"/>
    <mergeCell ref="B175:B176"/>
    <mergeCell ref="C175:C176"/>
    <mergeCell ref="D175:D176"/>
    <mergeCell ref="E175:E176"/>
    <mergeCell ref="F175:F176"/>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T171:T172"/>
    <mergeCell ref="U171:U172"/>
    <mergeCell ref="V171:V172"/>
    <mergeCell ref="W171:W172"/>
    <mergeCell ref="X171:X172"/>
    <mergeCell ref="M171:M172"/>
    <mergeCell ref="N171:N172"/>
    <mergeCell ref="O171:O172"/>
    <mergeCell ref="P171:P172"/>
    <mergeCell ref="Q171:Q172"/>
    <mergeCell ref="R171:R172"/>
    <mergeCell ref="G171:G172"/>
    <mergeCell ref="H171:H172"/>
    <mergeCell ref="I171:I172"/>
    <mergeCell ref="J171:J172"/>
    <mergeCell ref="K171:K172"/>
    <mergeCell ref="L171:L172"/>
    <mergeCell ref="AB166:AB167"/>
    <mergeCell ref="AC166:AC167"/>
    <mergeCell ref="AD166:AD167"/>
    <mergeCell ref="AF169:AG169"/>
    <mergeCell ref="B171:B172"/>
    <mergeCell ref="C171:C172"/>
    <mergeCell ref="D171:D172"/>
    <mergeCell ref="E171:E172"/>
    <mergeCell ref="F171:F172"/>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AA171:AA172"/>
    <mergeCell ref="AB171:AB172"/>
    <mergeCell ref="AC171:AC172"/>
    <mergeCell ref="AD171:AD172"/>
    <mergeCell ref="S171:S172"/>
    <mergeCell ref="B166:B167"/>
    <mergeCell ref="C166:C167"/>
    <mergeCell ref="D166:D167"/>
    <mergeCell ref="E166:E167"/>
    <mergeCell ref="F166:F167"/>
    <mergeCell ref="G166:G167"/>
    <mergeCell ref="H166:H167"/>
    <mergeCell ref="V164:V165"/>
    <mergeCell ref="W164:W165"/>
    <mergeCell ref="X164:X165"/>
    <mergeCell ref="Y164:Y165"/>
    <mergeCell ref="Z164:Z165"/>
    <mergeCell ref="AA164:AA165"/>
    <mergeCell ref="P164:P165"/>
    <mergeCell ref="Q164:Q165"/>
    <mergeCell ref="R164:R165"/>
    <mergeCell ref="S164:S165"/>
    <mergeCell ref="T164:T165"/>
    <mergeCell ref="U164:U165"/>
    <mergeCell ref="J164:J165"/>
    <mergeCell ref="K164:K165"/>
    <mergeCell ref="L164:L165"/>
    <mergeCell ref="M164:M165"/>
    <mergeCell ref="N164:N165"/>
    <mergeCell ref="O164:O165"/>
    <mergeCell ref="AA166:AA167"/>
    <mergeCell ref="AC162:AC163"/>
    <mergeCell ref="AD162:AD163"/>
    <mergeCell ref="B164:B165"/>
    <mergeCell ref="C164:C165"/>
    <mergeCell ref="D164:D165"/>
    <mergeCell ref="E164:E165"/>
    <mergeCell ref="F164:F165"/>
    <mergeCell ref="G164:G165"/>
    <mergeCell ref="H164:H165"/>
    <mergeCell ref="I164:I165"/>
    <mergeCell ref="W162:W163"/>
    <mergeCell ref="X162:X163"/>
    <mergeCell ref="Y162:Y163"/>
    <mergeCell ref="Z162:Z163"/>
    <mergeCell ref="AA162:AA163"/>
    <mergeCell ref="AB162:AB163"/>
    <mergeCell ref="Q162:Q163"/>
    <mergeCell ref="R162:R163"/>
    <mergeCell ref="S162:S163"/>
    <mergeCell ref="T162:T163"/>
    <mergeCell ref="U162:U163"/>
    <mergeCell ref="V162:V163"/>
    <mergeCell ref="K162:K163"/>
    <mergeCell ref="L162:L163"/>
    <mergeCell ref="M162:M163"/>
    <mergeCell ref="N162:N163"/>
    <mergeCell ref="O162:O163"/>
    <mergeCell ref="P162:P163"/>
    <mergeCell ref="AB164:AB165"/>
    <mergeCell ref="AC164:AC165"/>
    <mergeCell ref="AD164:AD165"/>
    <mergeCell ref="AF160:AG160"/>
    <mergeCell ref="B162:B163"/>
    <mergeCell ref="C162:C163"/>
    <mergeCell ref="D162:D163"/>
    <mergeCell ref="E162:E163"/>
    <mergeCell ref="F162:F163"/>
    <mergeCell ref="G162:G163"/>
    <mergeCell ref="H162:H163"/>
    <mergeCell ref="I162:I163"/>
    <mergeCell ref="J162:J163"/>
    <mergeCell ref="Y157:Y158"/>
    <mergeCell ref="Z157:Z158"/>
    <mergeCell ref="AA157:AA158"/>
    <mergeCell ref="AB157:AB158"/>
    <mergeCell ref="AC157:AC158"/>
    <mergeCell ref="AD157:AD158"/>
    <mergeCell ref="S157:S158"/>
    <mergeCell ref="T157:T158"/>
    <mergeCell ref="U157:U158"/>
    <mergeCell ref="V157:V158"/>
    <mergeCell ref="W157:W158"/>
    <mergeCell ref="X157:X158"/>
    <mergeCell ref="M157:M158"/>
    <mergeCell ref="N157:N158"/>
    <mergeCell ref="O157:O158"/>
    <mergeCell ref="P157:P158"/>
    <mergeCell ref="Q157:Q158"/>
    <mergeCell ref="R157:R158"/>
    <mergeCell ref="G157:G158"/>
    <mergeCell ref="H157:H158"/>
    <mergeCell ref="I157:I158"/>
    <mergeCell ref="J157:J158"/>
    <mergeCell ref="K157:K158"/>
    <mergeCell ref="L157:L158"/>
    <mergeCell ref="Z155:Z156"/>
    <mergeCell ref="AA155:AA156"/>
    <mergeCell ref="AB155:AB156"/>
    <mergeCell ref="AC155:AC156"/>
    <mergeCell ref="AD155:AD156"/>
    <mergeCell ref="B157:B158"/>
    <mergeCell ref="C157:C158"/>
    <mergeCell ref="D157:D158"/>
    <mergeCell ref="E157:E158"/>
    <mergeCell ref="F157:F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Y153:Y154"/>
    <mergeCell ref="Z153:Z154"/>
    <mergeCell ref="AA153:AA154"/>
    <mergeCell ref="AB153:AB154"/>
    <mergeCell ref="AC153:AC154"/>
    <mergeCell ref="AD153:AD154"/>
    <mergeCell ref="S153:S154"/>
    <mergeCell ref="T153:T154"/>
    <mergeCell ref="U153:U154"/>
    <mergeCell ref="V153:V154"/>
    <mergeCell ref="W153:W154"/>
    <mergeCell ref="X153:X154"/>
    <mergeCell ref="M153:M154"/>
    <mergeCell ref="N153:N154"/>
    <mergeCell ref="O153:O154"/>
    <mergeCell ref="P153:P154"/>
    <mergeCell ref="Q153:Q154"/>
    <mergeCell ref="R153:R154"/>
    <mergeCell ref="G153:G154"/>
    <mergeCell ref="H153:H154"/>
    <mergeCell ref="I153:I154"/>
    <mergeCell ref="J153:J154"/>
    <mergeCell ref="K153:K154"/>
    <mergeCell ref="L153:L154"/>
    <mergeCell ref="AB148:AB149"/>
    <mergeCell ref="AC148:AC149"/>
    <mergeCell ref="AD148:AD149"/>
    <mergeCell ref="AF151:AG151"/>
    <mergeCell ref="B153:B154"/>
    <mergeCell ref="C153:C154"/>
    <mergeCell ref="D153:D154"/>
    <mergeCell ref="E153:E154"/>
    <mergeCell ref="F153:F154"/>
    <mergeCell ref="U148:U149"/>
    <mergeCell ref="V148:V149"/>
    <mergeCell ref="W148:W149"/>
    <mergeCell ref="X148:X149"/>
    <mergeCell ref="Y148:Y149"/>
    <mergeCell ref="Z148:Z149"/>
    <mergeCell ref="O148:O149"/>
    <mergeCell ref="P148:P149"/>
    <mergeCell ref="Q148:Q149"/>
    <mergeCell ref="R148:R149"/>
    <mergeCell ref="S148:S149"/>
    <mergeCell ref="T148:T149"/>
    <mergeCell ref="I148:I149"/>
    <mergeCell ref="J148:J149"/>
    <mergeCell ref="K148:K149"/>
    <mergeCell ref="L148:L149"/>
    <mergeCell ref="M148:M149"/>
    <mergeCell ref="N148:N149"/>
    <mergeCell ref="B148:B149"/>
    <mergeCell ref="C148:C149"/>
    <mergeCell ref="D148:D149"/>
    <mergeCell ref="E148:E149"/>
    <mergeCell ref="F148:F149"/>
    <mergeCell ref="G148:G149"/>
    <mergeCell ref="H148:H149"/>
    <mergeCell ref="V146:V147"/>
    <mergeCell ref="W146:W147"/>
    <mergeCell ref="X146:X147"/>
    <mergeCell ref="Y146:Y147"/>
    <mergeCell ref="Z146:Z147"/>
    <mergeCell ref="AA146:AA147"/>
    <mergeCell ref="P146:P147"/>
    <mergeCell ref="Q146:Q147"/>
    <mergeCell ref="R146:R147"/>
    <mergeCell ref="S146:S147"/>
    <mergeCell ref="T146:T147"/>
    <mergeCell ref="U146:U147"/>
    <mergeCell ref="J146:J147"/>
    <mergeCell ref="K146:K147"/>
    <mergeCell ref="L146:L147"/>
    <mergeCell ref="M146:M147"/>
    <mergeCell ref="N146:N147"/>
    <mergeCell ref="O146:O147"/>
    <mergeCell ref="AA148:AA149"/>
    <mergeCell ref="AC144:AC145"/>
    <mergeCell ref="AD144:AD145"/>
    <mergeCell ref="B146:B147"/>
    <mergeCell ref="C146:C147"/>
    <mergeCell ref="D146:D147"/>
    <mergeCell ref="E146:E147"/>
    <mergeCell ref="F146:F147"/>
    <mergeCell ref="G146:G147"/>
    <mergeCell ref="H146:H147"/>
    <mergeCell ref="I146:I147"/>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AB146:AB147"/>
    <mergeCell ref="AC146:AC147"/>
    <mergeCell ref="AD146:AD147"/>
    <mergeCell ref="AF142:AG142"/>
    <mergeCell ref="B144:B145"/>
    <mergeCell ref="C144:C145"/>
    <mergeCell ref="D144:D145"/>
    <mergeCell ref="E144:E145"/>
    <mergeCell ref="F144:F145"/>
    <mergeCell ref="G144:G145"/>
    <mergeCell ref="H144:H145"/>
    <mergeCell ref="I144:I145"/>
    <mergeCell ref="J144:J145"/>
    <mergeCell ref="Y139:Y140"/>
    <mergeCell ref="Z139:Z140"/>
    <mergeCell ref="AA139:AA140"/>
    <mergeCell ref="AB139:AB140"/>
    <mergeCell ref="AC139:AC140"/>
    <mergeCell ref="AD139:AD140"/>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Z137:Z138"/>
    <mergeCell ref="AA137:AA138"/>
    <mergeCell ref="AB137:AB138"/>
    <mergeCell ref="AC137:AC138"/>
    <mergeCell ref="AD137:AD138"/>
    <mergeCell ref="B139:B140"/>
    <mergeCell ref="C139:C140"/>
    <mergeCell ref="D139:D140"/>
    <mergeCell ref="E139:E140"/>
    <mergeCell ref="F139:F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Y135:Y136"/>
    <mergeCell ref="Z135:Z136"/>
    <mergeCell ref="AA135:AA136"/>
    <mergeCell ref="AB135:AB136"/>
    <mergeCell ref="AC135:AC136"/>
    <mergeCell ref="AD135:AD136"/>
    <mergeCell ref="S135:S136"/>
    <mergeCell ref="T135:T136"/>
    <mergeCell ref="U135:U136"/>
    <mergeCell ref="V135:V136"/>
    <mergeCell ref="W135:W136"/>
    <mergeCell ref="X135:X136"/>
    <mergeCell ref="M135:M136"/>
    <mergeCell ref="N135:N136"/>
    <mergeCell ref="O135:O136"/>
    <mergeCell ref="P135:P136"/>
    <mergeCell ref="Q135:Q136"/>
    <mergeCell ref="R135:R136"/>
    <mergeCell ref="G135:G136"/>
    <mergeCell ref="H135:H136"/>
    <mergeCell ref="I135:I136"/>
    <mergeCell ref="J135:J136"/>
    <mergeCell ref="K135:K136"/>
    <mergeCell ref="L135:L136"/>
    <mergeCell ref="AB130:AB131"/>
    <mergeCell ref="AC130:AC131"/>
    <mergeCell ref="AD130:AD131"/>
    <mergeCell ref="AF133:AG133"/>
    <mergeCell ref="B135:B136"/>
    <mergeCell ref="C135:C136"/>
    <mergeCell ref="D135:D136"/>
    <mergeCell ref="E135:E136"/>
    <mergeCell ref="F135:F136"/>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B130:B131"/>
    <mergeCell ref="C130:C131"/>
    <mergeCell ref="D130:D131"/>
    <mergeCell ref="E130:E131"/>
    <mergeCell ref="F130:F131"/>
    <mergeCell ref="G130:G131"/>
    <mergeCell ref="H130:H131"/>
    <mergeCell ref="V128:V129"/>
    <mergeCell ref="W128:W129"/>
    <mergeCell ref="X128:X129"/>
    <mergeCell ref="Y128:Y129"/>
    <mergeCell ref="Z128:Z129"/>
    <mergeCell ref="AA128:AA129"/>
    <mergeCell ref="P128:P129"/>
    <mergeCell ref="Q128:Q129"/>
    <mergeCell ref="R128:R129"/>
    <mergeCell ref="S128:S129"/>
    <mergeCell ref="T128:T129"/>
    <mergeCell ref="U128:U129"/>
    <mergeCell ref="J128:J129"/>
    <mergeCell ref="K128:K129"/>
    <mergeCell ref="L128:L129"/>
    <mergeCell ref="M128:M129"/>
    <mergeCell ref="N128:N129"/>
    <mergeCell ref="O128:O129"/>
    <mergeCell ref="AA130:AA131"/>
    <mergeCell ref="AC126:AC127"/>
    <mergeCell ref="AD126:AD127"/>
    <mergeCell ref="B128:B129"/>
    <mergeCell ref="C128:C129"/>
    <mergeCell ref="D128:D129"/>
    <mergeCell ref="E128:E129"/>
    <mergeCell ref="F128:F129"/>
    <mergeCell ref="G128:G129"/>
    <mergeCell ref="H128:H129"/>
    <mergeCell ref="I128:I129"/>
    <mergeCell ref="W126:W127"/>
    <mergeCell ref="X126:X127"/>
    <mergeCell ref="Y126:Y127"/>
    <mergeCell ref="Z126:Z127"/>
    <mergeCell ref="AA126:AA127"/>
    <mergeCell ref="AB126:AB127"/>
    <mergeCell ref="Q126:Q127"/>
    <mergeCell ref="R126:R127"/>
    <mergeCell ref="S126:S127"/>
    <mergeCell ref="T126:T127"/>
    <mergeCell ref="U126:U127"/>
    <mergeCell ref="V126:V127"/>
    <mergeCell ref="K126:K127"/>
    <mergeCell ref="L126:L127"/>
    <mergeCell ref="M126:M127"/>
    <mergeCell ref="N126:N127"/>
    <mergeCell ref="O126:O127"/>
    <mergeCell ref="P126:P127"/>
    <mergeCell ref="AB128:AB129"/>
    <mergeCell ref="AC128:AC129"/>
    <mergeCell ref="AD128:AD129"/>
    <mergeCell ref="AF124:AG124"/>
    <mergeCell ref="B126:B127"/>
    <mergeCell ref="C126:C127"/>
    <mergeCell ref="D126:D127"/>
    <mergeCell ref="E126:E127"/>
    <mergeCell ref="F126:F127"/>
    <mergeCell ref="G126:G127"/>
    <mergeCell ref="H126:H127"/>
    <mergeCell ref="I126:I127"/>
    <mergeCell ref="J126:J127"/>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Z119:Z120"/>
    <mergeCell ref="AA119:AA120"/>
    <mergeCell ref="AB119:AB120"/>
    <mergeCell ref="AC119:AC120"/>
    <mergeCell ref="AD119:AD120"/>
    <mergeCell ref="B121:B122"/>
    <mergeCell ref="C121:C122"/>
    <mergeCell ref="D121:D122"/>
    <mergeCell ref="E121:E122"/>
    <mergeCell ref="F121:F122"/>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Y117:Y118"/>
    <mergeCell ref="Z117:Z118"/>
    <mergeCell ref="AA117:AA118"/>
    <mergeCell ref="AB117:AB118"/>
    <mergeCell ref="AC117:AC118"/>
    <mergeCell ref="AD117:AD118"/>
    <mergeCell ref="S117:S118"/>
    <mergeCell ref="T117:T118"/>
    <mergeCell ref="U117:U118"/>
    <mergeCell ref="V117:V118"/>
    <mergeCell ref="W117:W118"/>
    <mergeCell ref="X117:X118"/>
    <mergeCell ref="M117:M118"/>
    <mergeCell ref="N117:N118"/>
    <mergeCell ref="O117:O118"/>
    <mergeCell ref="P117:P118"/>
    <mergeCell ref="Q117:Q118"/>
    <mergeCell ref="R117:R118"/>
    <mergeCell ref="G117:G118"/>
    <mergeCell ref="H117:H118"/>
    <mergeCell ref="I117:I118"/>
    <mergeCell ref="J117:J118"/>
    <mergeCell ref="K117:K118"/>
    <mergeCell ref="L117:L118"/>
    <mergeCell ref="AB112:AB113"/>
    <mergeCell ref="AC112:AC113"/>
    <mergeCell ref="AD112:AD113"/>
    <mergeCell ref="AF115:AG115"/>
    <mergeCell ref="B117:B118"/>
    <mergeCell ref="C117:C118"/>
    <mergeCell ref="D117:D118"/>
    <mergeCell ref="E117:E118"/>
    <mergeCell ref="F117:F118"/>
    <mergeCell ref="U112:U113"/>
    <mergeCell ref="V112:V113"/>
    <mergeCell ref="W112:W113"/>
    <mergeCell ref="X112:X113"/>
    <mergeCell ref="Y112:Y113"/>
    <mergeCell ref="Z112:Z113"/>
    <mergeCell ref="O112:O113"/>
    <mergeCell ref="P112:P113"/>
    <mergeCell ref="Q112:Q113"/>
    <mergeCell ref="R112:R113"/>
    <mergeCell ref="S112:S113"/>
    <mergeCell ref="T112:T113"/>
    <mergeCell ref="I112:I113"/>
    <mergeCell ref="J112:J113"/>
    <mergeCell ref="K112:K113"/>
    <mergeCell ref="L112:L113"/>
    <mergeCell ref="M112:M113"/>
    <mergeCell ref="N112:N113"/>
    <mergeCell ref="B112:B113"/>
    <mergeCell ref="C112:C113"/>
    <mergeCell ref="D112:D113"/>
    <mergeCell ref="E112:E113"/>
    <mergeCell ref="F112:F113"/>
    <mergeCell ref="G112:G113"/>
    <mergeCell ref="H112:H113"/>
    <mergeCell ref="V110:V111"/>
    <mergeCell ref="W110:W111"/>
    <mergeCell ref="X110:X111"/>
    <mergeCell ref="Y110:Y111"/>
    <mergeCell ref="Z110:Z111"/>
    <mergeCell ref="AA110:AA111"/>
    <mergeCell ref="P110:P111"/>
    <mergeCell ref="Q110:Q111"/>
    <mergeCell ref="R110:R111"/>
    <mergeCell ref="S110:S111"/>
    <mergeCell ref="T110:T111"/>
    <mergeCell ref="U110:U111"/>
    <mergeCell ref="J110:J111"/>
    <mergeCell ref="K110:K111"/>
    <mergeCell ref="L110:L111"/>
    <mergeCell ref="M110:M111"/>
    <mergeCell ref="N110:N111"/>
    <mergeCell ref="O110:O111"/>
    <mergeCell ref="AA112:AA113"/>
    <mergeCell ref="AC108:AC109"/>
    <mergeCell ref="AD108:AD109"/>
    <mergeCell ref="B110:B111"/>
    <mergeCell ref="C110:C111"/>
    <mergeCell ref="D110:D111"/>
    <mergeCell ref="E110:E111"/>
    <mergeCell ref="F110:F111"/>
    <mergeCell ref="G110:G111"/>
    <mergeCell ref="H110:H111"/>
    <mergeCell ref="I110:I111"/>
    <mergeCell ref="W108:W109"/>
    <mergeCell ref="X108:X109"/>
    <mergeCell ref="Y108:Y109"/>
    <mergeCell ref="Z108:Z109"/>
    <mergeCell ref="AA108:AA109"/>
    <mergeCell ref="AB108:AB109"/>
    <mergeCell ref="Q108:Q109"/>
    <mergeCell ref="R108:R109"/>
    <mergeCell ref="S108:S109"/>
    <mergeCell ref="T108:T109"/>
    <mergeCell ref="U108:U109"/>
    <mergeCell ref="V108:V109"/>
    <mergeCell ref="K108:K109"/>
    <mergeCell ref="L108:L109"/>
    <mergeCell ref="M108:M109"/>
    <mergeCell ref="N108:N109"/>
    <mergeCell ref="O108:O109"/>
    <mergeCell ref="P108:P109"/>
    <mergeCell ref="AB110:AB111"/>
    <mergeCell ref="AC110:AC111"/>
    <mergeCell ref="AD110:AD111"/>
    <mergeCell ref="AF106:AG106"/>
    <mergeCell ref="B108:B109"/>
    <mergeCell ref="C108:C109"/>
    <mergeCell ref="D108:D109"/>
    <mergeCell ref="E108:E109"/>
    <mergeCell ref="F108:F109"/>
    <mergeCell ref="G108:G109"/>
    <mergeCell ref="H108:H109"/>
    <mergeCell ref="I108:I109"/>
    <mergeCell ref="J108:J109"/>
    <mergeCell ref="Y103:Y104"/>
    <mergeCell ref="Z103:Z104"/>
    <mergeCell ref="AA103:AA104"/>
    <mergeCell ref="AB103:AB104"/>
    <mergeCell ref="AC103:AC104"/>
    <mergeCell ref="AD103:AD104"/>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K103:K104"/>
    <mergeCell ref="L103:L104"/>
    <mergeCell ref="Z101:Z102"/>
    <mergeCell ref="AA101:AA102"/>
    <mergeCell ref="AB101:AB102"/>
    <mergeCell ref="AC101:AC102"/>
    <mergeCell ref="AD101:AD102"/>
    <mergeCell ref="B103:B104"/>
    <mergeCell ref="C103:C104"/>
    <mergeCell ref="D103:D104"/>
    <mergeCell ref="E103:E104"/>
    <mergeCell ref="F103:F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Y99:Y100"/>
    <mergeCell ref="Z99:Z100"/>
    <mergeCell ref="AA99:AA100"/>
    <mergeCell ref="AB99:AB100"/>
    <mergeCell ref="AC99:AC100"/>
    <mergeCell ref="AD99:AD100"/>
    <mergeCell ref="S99:S100"/>
    <mergeCell ref="T99:T100"/>
    <mergeCell ref="U99:U100"/>
    <mergeCell ref="V99:V100"/>
    <mergeCell ref="W99:W100"/>
    <mergeCell ref="X99:X100"/>
    <mergeCell ref="M99:M100"/>
    <mergeCell ref="N99:N100"/>
    <mergeCell ref="O99:O100"/>
    <mergeCell ref="P99:P100"/>
    <mergeCell ref="Q99:Q100"/>
    <mergeCell ref="R99:R100"/>
    <mergeCell ref="G99:G100"/>
    <mergeCell ref="H99:H100"/>
    <mergeCell ref="I99:I100"/>
    <mergeCell ref="J99:J100"/>
    <mergeCell ref="K99:K100"/>
    <mergeCell ref="L99:L100"/>
    <mergeCell ref="B94:E94"/>
    <mergeCell ref="G94:K94"/>
    <mergeCell ref="L94:N94"/>
    <mergeCell ref="P94:R94"/>
    <mergeCell ref="AF97:AG97"/>
    <mergeCell ref="B99:B100"/>
    <mergeCell ref="C99:C100"/>
    <mergeCell ref="D99:D100"/>
    <mergeCell ref="E99:E100"/>
    <mergeCell ref="F99:F100"/>
    <mergeCell ref="AA86:AA87"/>
    <mergeCell ref="AB86:AB87"/>
    <mergeCell ref="AC86:AC87"/>
    <mergeCell ref="AD86:AD87"/>
    <mergeCell ref="B92:E92"/>
    <mergeCell ref="B93:E93"/>
    <mergeCell ref="G93:K93"/>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AB84:AB85"/>
    <mergeCell ref="AC84:AC85"/>
    <mergeCell ref="AD84:AD85"/>
    <mergeCell ref="B86:B87"/>
    <mergeCell ref="C86:C87"/>
    <mergeCell ref="D86:D87"/>
    <mergeCell ref="E86:E87"/>
    <mergeCell ref="F86:F87"/>
    <mergeCell ref="G86:G87"/>
    <mergeCell ref="H86:H87"/>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AC82:AC83"/>
    <mergeCell ref="AD82:AD83"/>
    <mergeCell ref="B84:B85"/>
    <mergeCell ref="C84:C85"/>
    <mergeCell ref="D84:D85"/>
    <mergeCell ref="E84:E85"/>
    <mergeCell ref="F84:F85"/>
    <mergeCell ref="G84:G85"/>
    <mergeCell ref="H84:H85"/>
    <mergeCell ref="I84:I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F80:AG80"/>
    <mergeCell ref="B82:B83"/>
    <mergeCell ref="C82:C83"/>
    <mergeCell ref="D82:D83"/>
    <mergeCell ref="E82:E83"/>
    <mergeCell ref="F82:F83"/>
    <mergeCell ref="G82:G83"/>
    <mergeCell ref="H82:H83"/>
    <mergeCell ref="I82:I83"/>
    <mergeCell ref="J82:J83"/>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Z75:Z76"/>
    <mergeCell ref="AA75:AA76"/>
    <mergeCell ref="AB75:AB76"/>
    <mergeCell ref="AC75:AC76"/>
    <mergeCell ref="AD75:AD76"/>
    <mergeCell ref="B77:B78"/>
    <mergeCell ref="C77:C78"/>
    <mergeCell ref="D77:D78"/>
    <mergeCell ref="E77:E78"/>
    <mergeCell ref="F77:F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Y73:Y74"/>
    <mergeCell ref="Z73:Z74"/>
    <mergeCell ref="AA73:AA74"/>
    <mergeCell ref="AB73:AB74"/>
    <mergeCell ref="AC73:AC74"/>
    <mergeCell ref="AD73:AD74"/>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AB68:AB69"/>
    <mergeCell ref="AC68:AC69"/>
    <mergeCell ref="AD68:AD69"/>
    <mergeCell ref="AF71:AG71"/>
    <mergeCell ref="B73:B74"/>
    <mergeCell ref="C73:C74"/>
    <mergeCell ref="D73:D74"/>
    <mergeCell ref="E73:E74"/>
    <mergeCell ref="F73:F74"/>
    <mergeCell ref="U68:U69"/>
    <mergeCell ref="V68:V69"/>
    <mergeCell ref="W68:W69"/>
    <mergeCell ref="X68:X69"/>
    <mergeCell ref="Y68:Y69"/>
    <mergeCell ref="Z68:Z69"/>
    <mergeCell ref="O68:O69"/>
    <mergeCell ref="P68:P69"/>
    <mergeCell ref="Q68:Q69"/>
    <mergeCell ref="R68:R69"/>
    <mergeCell ref="S68:S69"/>
    <mergeCell ref="T68:T69"/>
    <mergeCell ref="I68:I69"/>
    <mergeCell ref="J68:J69"/>
    <mergeCell ref="K68:K69"/>
    <mergeCell ref="L68:L69"/>
    <mergeCell ref="M68:M69"/>
    <mergeCell ref="N68:N69"/>
    <mergeCell ref="B68:B69"/>
    <mergeCell ref="C68:C69"/>
    <mergeCell ref="D68:D69"/>
    <mergeCell ref="E68:E69"/>
    <mergeCell ref="F68:F69"/>
    <mergeCell ref="G68:G69"/>
    <mergeCell ref="H68:H69"/>
    <mergeCell ref="V66:V67"/>
    <mergeCell ref="W66:W67"/>
    <mergeCell ref="X66:X67"/>
    <mergeCell ref="Y66:Y67"/>
    <mergeCell ref="Z66:Z67"/>
    <mergeCell ref="AA66:AA67"/>
    <mergeCell ref="P66:P67"/>
    <mergeCell ref="Q66:Q67"/>
    <mergeCell ref="R66:R67"/>
    <mergeCell ref="S66:S67"/>
    <mergeCell ref="T66:T67"/>
    <mergeCell ref="U66:U67"/>
    <mergeCell ref="J66:J67"/>
    <mergeCell ref="K66:K67"/>
    <mergeCell ref="L66:L67"/>
    <mergeCell ref="M66:M67"/>
    <mergeCell ref="N66:N67"/>
    <mergeCell ref="O66:O67"/>
    <mergeCell ref="AA68:AA69"/>
    <mergeCell ref="AC64:AC65"/>
    <mergeCell ref="AD64:AD65"/>
    <mergeCell ref="B66:B67"/>
    <mergeCell ref="C66:C67"/>
    <mergeCell ref="D66:D67"/>
    <mergeCell ref="E66:E67"/>
    <mergeCell ref="F66:F67"/>
    <mergeCell ref="G66:G67"/>
    <mergeCell ref="H66:H67"/>
    <mergeCell ref="I66:I67"/>
    <mergeCell ref="W64:W65"/>
    <mergeCell ref="X64:X65"/>
    <mergeCell ref="Y64:Y65"/>
    <mergeCell ref="Z64:Z65"/>
    <mergeCell ref="AA64:AA65"/>
    <mergeCell ref="AB64:AB65"/>
    <mergeCell ref="Q64:Q65"/>
    <mergeCell ref="R64:R65"/>
    <mergeCell ref="S64:S65"/>
    <mergeCell ref="T64:T65"/>
    <mergeCell ref="U64:U65"/>
    <mergeCell ref="V64:V65"/>
    <mergeCell ref="K64:K65"/>
    <mergeCell ref="L64:L65"/>
    <mergeCell ref="M64:M65"/>
    <mergeCell ref="N64:N65"/>
    <mergeCell ref="O64:O65"/>
    <mergeCell ref="P64:P65"/>
    <mergeCell ref="AB66:AB67"/>
    <mergeCell ref="AC66:AC67"/>
    <mergeCell ref="AD66:AD67"/>
    <mergeCell ref="AF62:AG62"/>
    <mergeCell ref="B64:B65"/>
    <mergeCell ref="C64:C65"/>
    <mergeCell ref="D64:D65"/>
    <mergeCell ref="E64:E65"/>
    <mergeCell ref="F64:F65"/>
    <mergeCell ref="G64:G65"/>
    <mergeCell ref="H64:H65"/>
    <mergeCell ref="I64:I65"/>
    <mergeCell ref="J64:J65"/>
    <mergeCell ref="Y59:Y60"/>
    <mergeCell ref="Z59:Z60"/>
    <mergeCell ref="AA59:AA60"/>
    <mergeCell ref="AB59:AB60"/>
    <mergeCell ref="AC59:AC60"/>
    <mergeCell ref="AD59:AD60"/>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Z57:Z58"/>
    <mergeCell ref="AA57:AA58"/>
    <mergeCell ref="AB57:AB58"/>
    <mergeCell ref="AC57:AC58"/>
    <mergeCell ref="AD57:AD58"/>
    <mergeCell ref="B59:B60"/>
    <mergeCell ref="C59:C60"/>
    <mergeCell ref="D59:D60"/>
    <mergeCell ref="E59:E60"/>
    <mergeCell ref="F59:F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Y55:Y56"/>
    <mergeCell ref="Z55:Z56"/>
    <mergeCell ref="AA55:AA56"/>
    <mergeCell ref="AB55:AB56"/>
    <mergeCell ref="AC55:AC56"/>
    <mergeCell ref="AD55:AD56"/>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AB50:AB51"/>
    <mergeCell ref="AC50:AC51"/>
    <mergeCell ref="AD50:AD51"/>
    <mergeCell ref="AF53:AG53"/>
    <mergeCell ref="B55:B56"/>
    <mergeCell ref="C55:C56"/>
    <mergeCell ref="D55:D56"/>
    <mergeCell ref="E55:E56"/>
    <mergeCell ref="F55:F56"/>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B50:B51"/>
    <mergeCell ref="C50:C51"/>
    <mergeCell ref="D50:D51"/>
    <mergeCell ref="E50:E51"/>
    <mergeCell ref="F50:F51"/>
    <mergeCell ref="G50:G51"/>
    <mergeCell ref="H50:H51"/>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A50:AA51"/>
    <mergeCell ref="AC46:AC47"/>
    <mergeCell ref="AD46:AD47"/>
    <mergeCell ref="B48:B49"/>
    <mergeCell ref="C48:C49"/>
    <mergeCell ref="D48:D49"/>
    <mergeCell ref="E48:E49"/>
    <mergeCell ref="F48:F49"/>
    <mergeCell ref="G48:G49"/>
    <mergeCell ref="H48:H49"/>
    <mergeCell ref="I48:I49"/>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B48:AB49"/>
    <mergeCell ref="AC48:AC49"/>
    <mergeCell ref="AD48:AD49"/>
    <mergeCell ref="AF44:AG44"/>
    <mergeCell ref="B46:B47"/>
    <mergeCell ref="C46:C47"/>
    <mergeCell ref="D46:D47"/>
    <mergeCell ref="E46:E47"/>
    <mergeCell ref="F46:F47"/>
    <mergeCell ref="G46:G47"/>
    <mergeCell ref="H46:H47"/>
    <mergeCell ref="I46:I47"/>
    <mergeCell ref="J46:J47"/>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Z39:Z40"/>
    <mergeCell ref="AA39:AA40"/>
    <mergeCell ref="AB39:AB40"/>
    <mergeCell ref="AC39:AC40"/>
    <mergeCell ref="AD39:AD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B32:AB33"/>
    <mergeCell ref="AC32:AC33"/>
    <mergeCell ref="AD32:AD33"/>
    <mergeCell ref="AF35:AG35"/>
    <mergeCell ref="B37:B38"/>
    <mergeCell ref="C37:C38"/>
    <mergeCell ref="D37:D38"/>
    <mergeCell ref="E37:E38"/>
    <mergeCell ref="F37:F38"/>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B32:B33"/>
    <mergeCell ref="C32:C33"/>
    <mergeCell ref="D32:D33"/>
    <mergeCell ref="E32:E33"/>
    <mergeCell ref="F32:F33"/>
    <mergeCell ref="G32:G33"/>
    <mergeCell ref="H32:H33"/>
    <mergeCell ref="V30:V31"/>
    <mergeCell ref="W30:W31"/>
    <mergeCell ref="X30:X31"/>
    <mergeCell ref="Y30:Y31"/>
    <mergeCell ref="Z30:Z31"/>
    <mergeCell ref="AA30:AA31"/>
    <mergeCell ref="P30:P31"/>
    <mergeCell ref="Q30:Q31"/>
    <mergeCell ref="R30:R31"/>
    <mergeCell ref="S30:S31"/>
    <mergeCell ref="T30:T31"/>
    <mergeCell ref="U30:U31"/>
    <mergeCell ref="J30:J31"/>
    <mergeCell ref="K30:K31"/>
    <mergeCell ref="L30:L31"/>
    <mergeCell ref="M30:M31"/>
    <mergeCell ref="N30:N31"/>
    <mergeCell ref="O30:O31"/>
    <mergeCell ref="AA32:AA33"/>
    <mergeCell ref="AC28:AC29"/>
    <mergeCell ref="AD28:AD29"/>
    <mergeCell ref="B30:B31"/>
    <mergeCell ref="C30:C31"/>
    <mergeCell ref="D30:D31"/>
    <mergeCell ref="E30:E31"/>
    <mergeCell ref="F30:F31"/>
    <mergeCell ref="G30:G31"/>
    <mergeCell ref="H30:H31"/>
    <mergeCell ref="I30:I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B30:AB31"/>
    <mergeCell ref="AC30:AC31"/>
    <mergeCell ref="AD30:AD31"/>
    <mergeCell ref="AF26:AG26"/>
    <mergeCell ref="B28:B29"/>
    <mergeCell ref="C28:C29"/>
    <mergeCell ref="D28:D29"/>
    <mergeCell ref="E28:E29"/>
    <mergeCell ref="F28:F29"/>
    <mergeCell ref="G28:G29"/>
    <mergeCell ref="H28:H29"/>
    <mergeCell ref="I28:I29"/>
    <mergeCell ref="J28:J29"/>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Z21:Z22"/>
    <mergeCell ref="AA21:AA22"/>
    <mergeCell ref="AB21:AB22"/>
    <mergeCell ref="AC21:AC22"/>
    <mergeCell ref="AD21:AD22"/>
    <mergeCell ref="B23:B24"/>
    <mergeCell ref="C23:C24"/>
    <mergeCell ref="D23:D24"/>
    <mergeCell ref="E23:E24"/>
    <mergeCell ref="F23:F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B14:AB15"/>
    <mergeCell ref="AC14:AC15"/>
    <mergeCell ref="AD14:AD15"/>
    <mergeCell ref="AF17:AG17"/>
    <mergeCell ref="B19:B20"/>
    <mergeCell ref="C19:C20"/>
    <mergeCell ref="D19:D20"/>
    <mergeCell ref="E19:E20"/>
    <mergeCell ref="F19:F20"/>
    <mergeCell ref="U14:U15"/>
    <mergeCell ref="V14:V15"/>
    <mergeCell ref="W14:W15"/>
    <mergeCell ref="X14:X15"/>
    <mergeCell ref="Y14:Y15"/>
    <mergeCell ref="Z14:Z15"/>
    <mergeCell ref="O14:O15"/>
    <mergeCell ref="P14:P15"/>
    <mergeCell ref="Q14:Q15"/>
    <mergeCell ref="R14:R15"/>
    <mergeCell ref="S14:S15"/>
    <mergeCell ref="T14:T15"/>
    <mergeCell ref="I14:I15"/>
    <mergeCell ref="J14:J15"/>
    <mergeCell ref="K14:K15"/>
    <mergeCell ref="L14:L15"/>
    <mergeCell ref="M14:M15"/>
    <mergeCell ref="N14:N15"/>
    <mergeCell ref="B14:B15"/>
    <mergeCell ref="C14:C15"/>
    <mergeCell ref="D14:D15"/>
    <mergeCell ref="E14:E15"/>
    <mergeCell ref="F14:F15"/>
    <mergeCell ref="G14:G15"/>
    <mergeCell ref="H14:H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AA14:AA15"/>
    <mergeCell ref="AC10:AC11"/>
    <mergeCell ref="AD10:AD11"/>
    <mergeCell ref="B12:B13"/>
    <mergeCell ref="C12:C13"/>
    <mergeCell ref="D12:D13"/>
    <mergeCell ref="E12:E13"/>
    <mergeCell ref="F12:F13"/>
    <mergeCell ref="G12:G13"/>
    <mergeCell ref="H12:H13"/>
    <mergeCell ref="I12:I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B12:AB13"/>
    <mergeCell ref="AC12:AC13"/>
    <mergeCell ref="AD12:AD13"/>
    <mergeCell ref="U2:V2"/>
    <mergeCell ref="W2:X2"/>
    <mergeCell ref="Y2:Z2"/>
    <mergeCell ref="AB2:AF2"/>
    <mergeCell ref="B3:E3"/>
    <mergeCell ref="S3:T3"/>
    <mergeCell ref="U3:V3"/>
    <mergeCell ref="W3:X3"/>
    <mergeCell ref="Y3:Z3"/>
    <mergeCell ref="AB3:AF3"/>
    <mergeCell ref="AF8:AG8"/>
    <mergeCell ref="B10:B11"/>
    <mergeCell ref="C10:C11"/>
    <mergeCell ref="D10:D11"/>
    <mergeCell ref="E10:E11"/>
    <mergeCell ref="F10:F11"/>
    <mergeCell ref="G10:G11"/>
    <mergeCell ref="H10:H11"/>
    <mergeCell ref="I10:I11"/>
    <mergeCell ref="J10:J11"/>
    <mergeCell ref="AB4:AF4"/>
    <mergeCell ref="B5:E5"/>
    <mergeCell ref="G5:K5"/>
    <mergeCell ref="L5:N5"/>
    <mergeCell ref="P5:R5"/>
    <mergeCell ref="AB5:AF5"/>
    <mergeCell ref="B4:E4"/>
    <mergeCell ref="G4:K4"/>
    <mergeCell ref="S4:T4"/>
    <mergeCell ref="U4:V4"/>
    <mergeCell ref="W4:X4"/>
    <mergeCell ref="Y4:Z4"/>
  </mergeCells>
  <phoneticPr fontId="10"/>
  <conditionalFormatting sqref="C9:AE9 C18:AE18 C72:AD72 C63:AD63 C54:AD54 C45:AD45 C36:AD36 C27:AD27 AE19 AE10 C81:AD81">
    <cfRule type="containsText" dxfId="271" priority="228" operator="containsText" text="日">
      <formula>NOT(ISERROR(SEARCH("日",C9)))</formula>
    </cfRule>
    <cfRule type="containsText" dxfId="270" priority="229" operator="containsText" text="土">
      <formula>NOT(ISERROR(SEARCH("土",C9)))</formula>
    </cfRule>
  </conditionalFormatting>
  <conditionalFormatting sqref="AE27:AE28 AE36:AE37 AE45:AE46 AE54:AE55 AE63:AE64 AE72:AE73 AE81:AE82 AE90:AE91">
    <cfRule type="containsText" dxfId="269" priority="226" operator="containsText" text="日">
      <formula>NOT(ISERROR(SEARCH("日",AE27)))</formula>
    </cfRule>
    <cfRule type="containsText" dxfId="268" priority="227" operator="containsText" text="土">
      <formula>NOT(ISERROR(SEARCH("土",AE27)))</formula>
    </cfRule>
  </conditionalFormatting>
  <conditionalFormatting sqref="Y3:Z4">
    <cfRule type="cellIs" dxfId="267" priority="223" operator="greaterThanOrEqual">
      <formula>0.285</formula>
    </cfRule>
    <cfRule type="cellIs" dxfId="266" priority="224" operator="greaterThanOrEqual">
      <formula>0.25</formula>
    </cfRule>
    <cfRule type="cellIs" dxfId="265" priority="225" operator="greaterThanOrEqual">
      <formula>0.214</formula>
    </cfRule>
  </conditionalFormatting>
  <conditionalFormatting sqref="C98:AE98 C107:AE107 C161:AD161 C152:AD152 C143:AD143 C134:AD134 C125:AD125 C116:AD116 AE108 AE99 C170:AD170">
    <cfRule type="containsText" dxfId="264" priority="221" operator="containsText" text="日">
      <formula>NOT(ISERROR(SEARCH("日",C98)))</formula>
    </cfRule>
    <cfRule type="containsText" dxfId="263" priority="222" operator="containsText" text="土">
      <formula>NOT(ISERROR(SEARCH("土",C98)))</formula>
    </cfRule>
  </conditionalFormatting>
  <conditionalFormatting sqref="AE116:AE117 AE125:AE126 AE134:AE135 AE143:AE144 AE152:AE153 AE161:AE162 AE170:AE171">
    <cfRule type="containsText" dxfId="262" priority="219" operator="containsText" text="日">
      <formula>NOT(ISERROR(SEARCH("日",AE116)))</formula>
    </cfRule>
    <cfRule type="containsText" dxfId="261" priority="220" operator="containsText" text="土">
      <formula>NOT(ISERROR(SEARCH("土",AE116)))</formula>
    </cfRule>
  </conditionalFormatting>
  <conditionalFormatting sqref="C1:AD2 C16:AD18 C25:AD27 C34:AD36 C43:AD45 C52:AD54 C61:AD63 C70:AD72 C79:AD81 C88:AD98 C105:AD107 C114:AD116 C123:AD125 C132:AD134 C141:AD143 C150:AD152 C159:AD161 C168:AD170 C177:AD1048576 C3:F3 Q3:AD3 C4:AD9">
    <cfRule type="cellIs" dxfId="260" priority="217" operator="equal">
      <formula>"雨"</formula>
    </cfRule>
    <cfRule type="cellIs" dxfId="259" priority="218" operator="equal">
      <formula>"休"</formula>
    </cfRule>
  </conditionalFormatting>
  <conditionalFormatting sqref="C10:D10">
    <cfRule type="containsText" dxfId="258" priority="215" operator="containsText" text="日">
      <formula>NOT(ISERROR(SEARCH("日",C10)))</formula>
    </cfRule>
    <cfRule type="containsText" dxfId="257" priority="216" operator="containsText" text="土">
      <formula>NOT(ISERROR(SEARCH("土",C10)))</formula>
    </cfRule>
  </conditionalFormatting>
  <conditionalFormatting sqref="E10:AD10">
    <cfRule type="containsText" dxfId="256" priority="213" operator="containsText" text="日">
      <formula>NOT(ISERROR(SEARCH("日",E10)))</formula>
    </cfRule>
    <cfRule type="containsText" dxfId="255" priority="214" operator="containsText" text="土">
      <formula>NOT(ISERROR(SEARCH("土",E10)))</formula>
    </cfRule>
  </conditionalFormatting>
  <conditionalFormatting sqref="C10:AD11">
    <cfRule type="cellIs" dxfId="254" priority="211" operator="equal">
      <formula>"雨"</formula>
    </cfRule>
    <cfRule type="cellIs" dxfId="253" priority="212" operator="equal">
      <formula>"休"</formula>
    </cfRule>
  </conditionalFormatting>
  <conditionalFormatting sqref="C10:AD10">
    <cfRule type="containsText" dxfId="252" priority="209" operator="containsText" text="日">
      <formula>NOT(ISERROR(SEARCH("日",C10)))</formula>
    </cfRule>
    <cfRule type="containsText" dxfId="251" priority="210" operator="containsText" text="土">
      <formula>NOT(ISERROR(SEARCH("土",C10)))</formula>
    </cfRule>
  </conditionalFormatting>
  <conditionalFormatting sqref="E10:AD10">
    <cfRule type="containsText" dxfId="250" priority="207" operator="containsText" text="日">
      <formula>NOT(ISERROR(SEARCH("日",E10)))</formula>
    </cfRule>
    <cfRule type="containsText" dxfId="249" priority="208" operator="containsText" text="土">
      <formula>NOT(ISERROR(SEARCH("土",E10)))</formula>
    </cfRule>
  </conditionalFormatting>
  <conditionalFormatting sqref="C19:D19">
    <cfRule type="containsText" dxfId="248" priority="205" operator="containsText" text="日">
      <formula>NOT(ISERROR(SEARCH("日",C19)))</formula>
    </cfRule>
    <cfRule type="containsText" dxfId="247" priority="206" operator="containsText" text="土">
      <formula>NOT(ISERROR(SEARCH("土",C19)))</formula>
    </cfRule>
  </conditionalFormatting>
  <conditionalFormatting sqref="E19:AD19">
    <cfRule type="containsText" dxfId="246" priority="203" operator="containsText" text="日">
      <formula>NOT(ISERROR(SEARCH("日",E19)))</formula>
    </cfRule>
    <cfRule type="containsText" dxfId="245" priority="204" operator="containsText" text="土">
      <formula>NOT(ISERROR(SEARCH("土",E19)))</formula>
    </cfRule>
  </conditionalFormatting>
  <conditionalFormatting sqref="C19:AD20">
    <cfRule type="cellIs" dxfId="244" priority="201" operator="equal">
      <formula>"雨"</formula>
    </cfRule>
    <cfRule type="cellIs" dxfId="243" priority="202" operator="equal">
      <formula>"休"</formula>
    </cfRule>
  </conditionalFormatting>
  <conditionalFormatting sqref="C19:AD19">
    <cfRule type="containsText" dxfId="242" priority="199" operator="containsText" text="日">
      <formula>NOT(ISERROR(SEARCH("日",C19)))</formula>
    </cfRule>
    <cfRule type="containsText" dxfId="241" priority="200" operator="containsText" text="土">
      <formula>NOT(ISERROR(SEARCH("土",C19)))</formula>
    </cfRule>
  </conditionalFormatting>
  <conditionalFormatting sqref="E19:AD19">
    <cfRule type="containsText" dxfId="240" priority="197" operator="containsText" text="日">
      <formula>NOT(ISERROR(SEARCH("日",E19)))</formula>
    </cfRule>
    <cfRule type="containsText" dxfId="239" priority="198" operator="containsText" text="土">
      <formula>NOT(ISERROR(SEARCH("土",E19)))</formula>
    </cfRule>
  </conditionalFormatting>
  <conditionalFormatting sqref="C28:D28">
    <cfRule type="containsText" dxfId="238" priority="195" operator="containsText" text="日">
      <formula>NOT(ISERROR(SEARCH("日",C28)))</formula>
    </cfRule>
    <cfRule type="containsText" dxfId="237" priority="196" operator="containsText" text="土">
      <formula>NOT(ISERROR(SEARCH("土",C28)))</formula>
    </cfRule>
  </conditionalFormatting>
  <conditionalFormatting sqref="E28:AD28">
    <cfRule type="containsText" dxfId="236" priority="193" operator="containsText" text="日">
      <formula>NOT(ISERROR(SEARCH("日",E28)))</formula>
    </cfRule>
    <cfRule type="containsText" dxfId="235" priority="194" operator="containsText" text="土">
      <formula>NOT(ISERROR(SEARCH("土",E28)))</formula>
    </cfRule>
  </conditionalFormatting>
  <conditionalFormatting sqref="C28:AD29">
    <cfRule type="cellIs" dxfId="234" priority="191" operator="equal">
      <formula>"雨"</formula>
    </cfRule>
    <cfRule type="cellIs" dxfId="233" priority="192" operator="equal">
      <formula>"休"</formula>
    </cfRule>
  </conditionalFormatting>
  <conditionalFormatting sqref="C28:AD28">
    <cfRule type="containsText" dxfId="232" priority="189" operator="containsText" text="日">
      <formula>NOT(ISERROR(SEARCH("日",C28)))</formula>
    </cfRule>
    <cfRule type="containsText" dxfId="231" priority="190" operator="containsText" text="土">
      <formula>NOT(ISERROR(SEARCH("土",C28)))</formula>
    </cfRule>
  </conditionalFormatting>
  <conditionalFormatting sqref="E28:AD28">
    <cfRule type="containsText" dxfId="230" priority="187" operator="containsText" text="日">
      <formula>NOT(ISERROR(SEARCH("日",E28)))</formula>
    </cfRule>
    <cfRule type="containsText" dxfId="229" priority="188" operator="containsText" text="土">
      <formula>NOT(ISERROR(SEARCH("土",E28)))</formula>
    </cfRule>
  </conditionalFormatting>
  <conditionalFormatting sqref="C37:D37">
    <cfRule type="containsText" dxfId="228" priority="185" operator="containsText" text="日">
      <formula>NOT(ISERROR(SEARCH("日",C37)))</formula>
    </cfRule>
    <cfRule type="containsText" dxfId="227" priority="186" operator="containsText" text="土">
      <formula>NOT(ISERROR(SEARCH("土",C37)))</formula>
    </cfRule>
  </conditionalFormatting>
  <conditionalFormatting sqref="E37:AD37">
    <cfRule type="containsText" dxfId="226" priority="183" operator="containsText" text="日">
      <formula>NOT(ISERROR(SEARCH("日",E37)))</formula>
    </cfRule>
    <cfRule type="containsText" dxfId="225" priority="184" operator="containsText" text="土">
      <formula>NOT(ISERROR(SEARCH("土",E37)))</formula>
    </cfRule>
  </conditionalFormatting>
  <conditionalFormatting sqref="C37:AD38">
    <cfRule type="cellIs" dxfId="224" priority="181" operator="equal">
      <formula>"雨"</formula>
    </cfRule>
    <cfRule type="cellIs" dxfId="223" priority="182" operator="equal">
      <formula>"休"</formula>
    </cfRule>
  </conditionalFormatting>
  <conditionalFormatting sqref="C37:AD37">
    <cfRule type="containsText" dxfId="222" priority="179" operator="containsText" text="日">
      <formula>NOT(ISERROR(SEARCH("日",C37)))</formula>
    </cfRule>
    <cfRule type="containsText" dxfId="221" priority="180" operator="containsText" text="土">
      <formula>NOT(ISERROR(SEARCH("土",C37)))</formula>
    </cfRule>
  </conditionalFormatting>
  <conditionalFormatting sqref="E37:AD37">
    <cfRule type="containsText" dxfId="220" priority="177" operator="containsText" text="日">
      <formula>NOT(ISERROR(SEARCH("日",E37)))</formula>
    </cfRule>
    <cfRule type="containsText" dxfId="219" priority="178" operator="containsText" text="土">
      <formula>NOT(ISERROR(SEARCH("土",E37)))</formula>
    </cfRule>
  </conditionalFormatting>
  <conditionalFormatting sqref="C46:D46">
    <cfRule type="containsText" dxfId="218" priority="175" operator="containsText" text="日">
      <formula>NOT(ISERROR(SEARCH("日",C46)))</formula>
    </cfRule>
    <cfRule type="containsText" dxfId="217" priority="176" operator="containsText" text="土">
      <formula>NOT(ISERROR(SEARCH("土",C46)))</formula>
    </cfRule>
  </conditionalFormatting>
  <conditionalFormatting sqref="E46:AD46">
    <cfRule type="containsText" dxfId="216" priority="173" operator="containsText" text="日">
      <formula>NOT(ISERROR(SEARCH("日",E46)))</formula>
    </cfRule>
    <cfRule type="containsText" dxfId="215" priority="174" operator="containsText" text="土">
      <formula>NOT(ISERROR(SEARCH("土",E46)))</formula>
    </cfRule>
  </conditionalFormatting>
  <conditionalFormatting sqref="C46:AD47">
    <cfRule type="cellIs" dxfId="214" priority="171" operator="equal">
      <formula>"雨"</formula>
    </cfRule>
    <cfRule type="cellIs" dxfId="213" priority="172" operator="equal">
      <formula>"休"</formula>
    </cfRule>
  </conditionalFormatting>
  <conditionalFormatting sqref="C46:AD46">
    <cfRule type="containsText" dxfId="212" priority="169" operator="containsText" text="日">
      <formula>NOT(ISERROR(SEARCH("日",C46)))</formula>
    </cfRule>
    <cfRule type="containsText" dxfId="211" priority="170" operator="containsText" text="土">
      <formula>NOT(ISERROR(SEARCH("土",C46)))</formula>
    </cfRule>
  </conditionalFormatting>
  <conditionalFormatting sqref="E46:AD46">
    <cfRule type="containsText" dxfId="210" priority="167" operator="containsText" text="日">
      <formula>NOT(ISERROR(SEARCH("日",E46)))</formula>
    </cfRule>
    <cfRule type="containsText" dxfId="209" priority="168" operator="containsText" text="土">
      <formula>NOT(ISERROR(SEARCH("土",E46)))</formula>
    </cfRule>
  </conditionalFormatting>
  <conditionalFormatting sqref="C55:D55">
    <cfRule type="containsText" dxfId="208" priority="165" operator="containsText" text="日">
      <formula>NOT(ISERROR(SEARCH("日",C55)))</formula>
    </cfRule>
    <cfRule type="containsText" dxfId="207" priority="166" operator="containsText" text="土">
      <formula>NOT(ISERROR(SEARCH("土",C55)))</formula>
    </cfRule>
  </conditionalFormatting>
  <conditionalFormatting sqref="E55:AD55">
    <cfRule type="containsText" dxfId="206" priority="163" operator="containsText" text="日">
      <formula>NOT(ISERROR(SEARCH("日",E55)))</formula>
    </cfRule>
    <cfRule type="containsText" dxfId="205" priority="164" operator="containsText" text="土">
      <formula>NOT(ISERROR(SEARCH("土",E55)))</formula>
    </cfRule>
  </conditionalFormatting>
  <conditionalFormatting sqref="C55:AD56">
    <cfRule type="cellIs" dxfId="204" priority="161" operator="equal">
      <formula>"雨"</formula>
    </cfRule>
    <cfRule type="cellIs" dxfId="203" priority="162" operator="equal">
      <formula>"休"</formula>
    </cfRule>
  </conditionalFormatting>
  <conditionalFormatting sqref="C55:AD55">
    <cfRule type="containsText" dxfId="202" priority="159" operator="containsText" text="日">
      <formula>NOT(ISERROR(SEARCH("日",C55)))</formula>
    </cfRule>
    <cfRule type="containsText" dxfId="201" priority="160" operator="containsText" text="土">
      <formula>NOT(ISERROR(SEARCH("土",C55)))</formula>
    </cfRule>
  </conditionalFormatting>
  <conditionalFormatting sqref="E55:AD55">
    <cfRule type="containsText" dxfId="200" priority="157" operator="containsText" text="日">
      <formula>NOT(ISERROR(SEARCH("日",E55)))</formula>
    </cfRule>
    <cfRule type="containsText" dxfId="199" priority="158" operator="containsText" text="土">
      <formula>NOT(ISERROR(SEARCH("土",E55)))</formula>
    </cfRule>
  </conditionalFormatting>
  <conditionalFormatting sqref="C64:D64">
    <cfRule type="containsText" dxfId="198" priority="155" operator="containsText" text="日">
      <formula>NOT(ISERROR(SEARCH("日",C64)))</formula>
    </cfRule>
    <cfRule type="containsText" dxfId="197" priority="156" operator="containsText" text="土">
      <formula>NOT(ISERROR(SEARCH("土",C64)))</formula>
    </cfRule>
  </conditionalFormatting>
  <conditionalFormatting sqref="E64:AD64">
    <cfRule type="containsText" dxfId="196" priority="153" operator="containsText" text="日">
      <formula>NOT(ISERROR(SEARCH("日",E64)))</formula>
    </cfRule>
    <cfRule type="containsText" dxfId="195" priority="154" operator="containsText" text="土">
      <formula>NOT(ISERROR(SEARCH("土",E64)))</formula>
    </cfRule>
  </conditionalFormatting>
  <conditionalFormatting sqref="C64:AD65">
    <cfRule type="cellIs" dxfId="194" priority="151" operator="equal">
      <formula>"雨"</formula>
    </cfRule>
    <cfRule type="cellIs" dxfId="193" priority="152" operator="equal">
      <formula>"休"</formula>
    </cfRule>
  </conditionalFormatting>
  <conditionalFormatting sqref="C64:AD64">
    <cfRule type="containsText" dxfId="192" priority="149" operator="containsText" text="日">
      <formula>NOT(ISERROR(SEARCH("日",C64)))</formula>
    </cfRule>
    <cfRule type="containsText" dxfId="191" priority="150" operator="containsText" text="土">
      <formula>NOT(ISERROR(SEARCH("土",C64)))</formula>
    </cfRule>
  </conditionalFormatting>
  <conditionalFormatting sqref="E64:AD64">
    <cfRule type="containsText" dxfId="190" priority="147" operator="containsText" text="日">
      <formula>NOT(ISERROR(SEARCH("日",E64)))</formula>
    </cfRule>
    <cfRule type="containsText" dxfId="189" priority="148" operator="containsText" text="土">
      <formula>NOT(ISERROR(SEARCH("土",E64)))</formula>
    </cfRule>
  </conditionalFormatting>
  <conditionalFormatting sqref="C73:D73">
    <cfRule type="containsText" dxfId="188" priority="145" operator="containsText" text="日">
      <formula>NOT(ISERROR(SEARCH("日",C73)))</formula>
    </cfRule>
    <cfRule type="containsText" dxfId="187" priority="146" operator="containsText" text="土">
      <formula>NOT(ISERROR(SEARCH("土",C73)))</formula>
    </cfRule>
  </conditionalFormatting>
  <conditionalFormatting sqref="E73:AD73">
    <cfRule type="containsText" dxfId="186" priority="143" operator="containsText" text="日">
      <formula>NOT(ISERROR(SEARCH("日",E73)))</formula>
    </cfRule>
    <cfRule type="containsText" dxfId="185" priority="144" operator="containsText" text="土">
      <formula>NOT(ISERROR(SEARCH("土",E73)))</formula>
    </cfRule>
  </conditionalFormatting>
  <conditionalFormatting sqref="C73:AD74">
    <cfRule type="cellIs" dxfId="184" priority="141" operator="equal">
      <formula>"雨"</formula>
    </cfRule>
    <cfRule type="cellIs" dxfId="183" priority="142" operator="equal">
      <formula>"休"</formula>
    </cfRule>
  </conditionalFormatting>
  <conditionalFormatting sqref="C73:AD73">
    <cfRule type="containsText" dxfId="182" priority="139" operator="containsText" text="日">
      <formula>NOT(ISERROR(SEARCH("日",C73)))</formula>
    </cfRule>
    <cfRule type="containsText" dxfId="181" priority="140" operator="containsText" text="土">
      <formula>NOT(ISERROR(SEARCH("土",C73)))</formula>
    </cfRule>
  </conditionalFormatting>
  <conditionalFormatting sqref="E73:AD73">
    <cfRule type="containsText" dxfId="180" priority="137" operator="containsText" text="日">
      <formula>NOT(ISERROR(SEARCH("日",E73)))</formula>
    </cfRule>
    <cfRule type="containsText" dxfId="179" priority="138" operator="containsText" text="土">
      <formula>NOT(ISERROR(SEARCH("土",E73)))</formula>
    </cfRule>
  </conditionalFormatting>
  <conditionalFormatting sqref="C82:D82">
    <cfRule type="containsText" dxfId="178" priority="135" operator="containsText" text="日">
      <formula>NOT(ISERROR(SEARCH("日",C82)))</formula>
    </cfRule>
    <cfRule type="containsText" dxfId="177" priority="136" operator="containsText" text="土">
      <formula>NOT(ISERROR(SEARCH("土",C82)))</formula>
    </cfRule>
  </conditionalFormatting>
  <conditionalFormatting sqref="E82:AD82">
    <cfRule type="containsText" dxfId="176" priority="133" operator="containsText" text="日">
      <formula>NOT(ISERROR(SEARCH("日",E82)))</formula>
    </cfRule>
    <cfRule type="containsText" dxfId="175" priority="134" operator="containsText" text="土">
      <formula>NOT(ISERROR(SEARCH("土",E82)))</formula>
    </cfRule>
  </conditionalFormatting>
  <conditionalFormatting sqref="C82:AD83">
    <cfRule type="cellIs" dxfId="174" priority="131" operator="equal">
      <formula>"雨"</formula>
    </cfRule>
    <cfRule type="cellIs" dxfId="173" priority="132" operator="equal">
      <formula>"休"</formula>
    </cfRule>
  </conditionalFormatting>
  <conditionalFormatting sqref="C82:AD82">
    <cfRule type="containsText" dxfId="172" priority="129" operator="containsText" text="日">
      <formula>NOT(ISERROR(SEARCH("日",C82)))</formula>
    </cfRule>
    <cfRule type="containsText" dxfId="171" priority="130" operator="containsText" text="土">
      <formula>NOT(ISERROR(SEARCH("土",C82)))</formula>
    </cfRule>
  </conditionalFormatting>
  <conditionalFormatting sqref="E82:AD82">
    <cfRule type="containsText" dxfId="170" priority="127" operator="containsText" text="日">
      <formula>NOT(ISERROR(SEARCH("日",E82)))</formula>
    </cfRule>
    <cfRule type="containsText" dxfId="169" priority="128" operator="containsText" text="土">
      <formula>NOT(ISERROR(SEARCH("土",E82)))</formula>
    </cfRule>
  </conditionalFormatting>
  <conditionalFormatting sqref="C99:D99">
    <cfRule type="containsText" dxfId="168" priority="125" operator="containsText" text="日">
      <formula>NOT(ISERROR(SEARCH("日",C99)))</formula>
    </cfRule>
    <cfRule type="containsText" dxfId="167" priority="126" operator="containsText" text="土">
      <formula>NOT(ISERROR(SEARCH("土",C99)))</formula>
    </cfRule>
  </conditionalFormatting>
  <conditionalFormatting sqref="E99:AD99">
    <cfRule type="containsText" dxfId="166" priority="123" operator="containsText" text="日">
      <formula>NOT(ISERROR(SEARCH("日",E99)))</formula>
    </cfRule>
    <cfRule type="containsText" dxfId="165" priority="124" operator="containsText" text="土">
      <formula>NOT(ISERROR(SEARCH("土",E99)))</formula>
    </cfRule>
  </conditionalFormatting>
  <conditionalFormatting sqref="C99:AD100">
    <cfRule type="cellIs" dxfId="164" priority="121" operator="equal">
      <formula>"雨"</formula>
    </cfRule>
    <cfRule type="cellIs" dxfId="163" priority="122" operator="equal">
      <formula>"休"</formula>
    </cfRule>
  </conditionalFormatting>
  <conditionalFormatting sqref="C99:AD99">
    <cfRule type="containsText" dxfId="162" priority="119" operator="containsText" text="日">
      <formula>NOT(ISERROR(SEARCH("日",C99)))</formula>
    </cfRule>
    <cfRule type="containsText" dxfId="161" priority="120" operator="containsText" text="土">
      <formula>NOT(ISERROR(SEARCH("土",C99)))</formula>
    </cfRule>
  </conditionalFormatting>
  <conditionalFormatting sqref="E99:AD99">
    <cfRule type="containsText" dxfId="160" priority="117" operator="containsText" text="日">
      <formula>NOT(ISERROR(SEARCH("日",E99)))</formula>
    </cfRule>
    <cfRule type="containsText" dxfId="159" priority="118" operator="containsText" text="土">
      <formula>NOT(ISERROR(SEARCH("土",E99)))</formula>
    </cfRule>
  </conditionalFormatting>
  <conditionalFormatting sqref="C108:D108">
    <cfRule type="containsText" dxfId="158" priority="115" operator="containsText" text="日">
      <formula>NOT(ISERROR(SEARCH("日",C108)))</formula>
    </cfRule>
    <cfRule type="containsText" dxfId="157" priority="116" operator="containsText" text="土">
      <formula>NOT(ISERROR(SEARCH("土",C108)))</formula>
    </cfRule>
  </conditionalFormatting>
  <conditionalFormatting sqref="E108:AD108">
    <cfRule type="containsText" dxfId="156" priority="113" operator="containsText" text="日">
      <formula>NOT(ISERROR(SEARCH("日",E108)))</formula>
    </cfRule>
    <cfRule type="containsText" dxfId="155" priority="114" operator="containsText" text="土">
      <formula>NOT(ISERROR(SEARCH("土",E108)))</formula>
    </cfRule>
  </conditionalFormatting>
  <conditionalFormatting sqref="C108:AD109">
    <cfRule type="cellIs" dxfId="154" priority="111" operator="equal">
      <formula>"雨"</formula>
    </cfRule>
    <cfRule type="cellIs" dxfId="153" priority="112" operator="equal">
      <formula>"休"</formula>
    </cfRule>
  </conditionalFormatting>
  <conditionalFormatting sqref="C108:AD108">
    <cfRule type="containsText" dxfId="152" priority="109" operator="containsText" text="日">
      <formula>NOT(ISERROR(SEARCH("日",C108)))</formula>
    </cfRule>
    <cfRule type="containsText" dxfId="151" priority="110" operator="containsText" text="土">
      <formula>NOT(ISERROR(SEARCH("土",C108)))</formula>
    </cfRule>
  </conditionalFormatting>
  <conditionalFormatting sqref="E108:AD108">
    <cfRule type="containsText" dxfId="150" priority="107" operator="containsText" text="日">
      <formula>NOT(ISERROR(SEARCH("日",E108)))</formula>
    </cfRule>
    <cfRule type="containsText" dxfId="149" priority="108" operator="containsText" text="土">
      <formula>NOT(ISERROR(SEARCH("土",E108)))</formula>
    </cfRule>
  </conditionalFormatting>
  <conditionalFormatting sqref="C117:D117">
    <cfRule type="containsText" dxfId="148" priority="105" operator="containsText" text="日">
      <formula>NOT(ISERROR(SEARCH("日",C117)))</formula>
    </cfRule>
    <cfRule type="containsText" dxfId="147" priority="106" operator="containsText" text="土">
      <formula>NOT(ISERROR(SEARCH("土",C117)))</formula>
    </cfRule>
  </conditionalFormatting>
  <conditionalFormatting sqref="E117:AD117">
    <cfRule type="containsText" dxfId="146" priority="103" operator="containsText" text="日">
      <formula>NOT(ISERROR(SEARCH("日",E117)))</formula>
    </cfRule>
    <cfRule type="containsText" dxfId="145" priority="104" operator="containsText" text="土">
      <formula>NOT(ISERROR(SEARCH("土",E117)))</formula>
    </cfRule>
  </conditionalFormatting>
  <conditionalFormatting sqref="C117:AD118">
    <cfRule type="cellIs" dxfId="144" priority="101" operator="equal">
      <formula>"雨"</formula>
    </cfRule>
    <cfRule type="cellIs" dxfId="143" priority="102" operator="equal">
      <formula>"休"</formula>
    </cfRule>
  </conditionalFormatting>
  <conditionalFormatting sqref="C117:AD117">
    <cfRule type="containsText" dxfId="142" priority="99" operator="containsText" text="日">
      <formula>NOT(ISERROR(SEARCH("日",C117)))</formula>
    </cfRule>
    <cfRule type="containsText" dxfId="141" priority="100" operator="containsText" text="土">
      <formula>NOT(ISERROR(SEARCH("土",C117)))</formula>
    </cfRule>
  </conditionalFormatting>
  <conditionalFormatting sqref="E117:AD117">
    <cfRule type="containsText" dxfId="140" priority="97" operator="containsText" text="日">
      <formula>NOT(ISERROR(SEARCH("日",E117)))</formula>
    </cfRule>
    <cfRule type="containsText" dxfId="139" priority="98" operator="containsText" text="土">
      <formula>NOT(ISERROR(SEARCH("土",E117)))</formula>
    </cfRule>
  </conditionalFormatting>
  <conditionalFormatting sqref="C126:D126">
    <cfRule type="containsText" dxfId="138" priority="95" operator="containsText" text="日">
      <formula>NOT(ISERROR(SEARCH("日",C126)))</formula>
    </cfRule>
    <cfRule type="containsText" dxfId="137" priority="96" operator="containsText" text="土">
      <formula>NOT(ISERROR(SEARCH("土",C126)))</formula>
    </cfRule>
  </conditionalFormatting>
  <conditionalFormatting sqref="E126:AD126">
    <cfRule type="containsText" dxfId="136" priority="93" operator="containsText" text="日">
      <formula>NOT(ISERROR(SEARCH("日",E126)))</formula>
    </cfRule>
    <cfRule type="containsText" dxfId="135" priority="94" operator="containsText" text="土">
      <formula>NOT(ISERROR(SEARCH("土",E126)))</formula>
    </cfRule>
  </conditionalFormatting>
  <conditionalFormatting sqref="C126:AD127">
    <cfRule type="cellIs" dxfId="134" priority="91" operator="equal">
      <formula>"雨"</formula>
    </cfRule>
    <cfRule type="cellIs" dxfId="133" priority="92" operator="equal">
      <formula>"休"</formula>
    </cfRule>
  </conditionalFormatting>
  <conditionalFormatting sqref="C126:AD126">
    <cfRule type="containsText" dxfId="132" priority="89" operator="containsText" text="日">
      <formula>NOT(ISERROR(SEARCH("日",C126)))</formula>
    </cfRule>
    <cfRule type="containsText" dxfId="131" priority="90" operator="containsText" text="土">
      <formula>NOT(ISERROR(SEARCH("土",C126)))</formula>
    </cfRule>
  </conditionalFormatting>
  <conditionalFormatting sqref="E126:AD126">
    <cfRule type="containsText" dxfId="130" priority="87" operator="containsText" text="日">
      <formula>NOT(ISERROR(SEARCH("日",E126)))</formula>
    </cfRule>
    <cfRule type="containsText" dxfId="129" priority="88" operator="containsText" text="土">
      <formula>NOT(ISERROR(SEARCH("土",E126)))</formula>
    </cfRule>
  </conditionalFormatting>
  <conditionalFormatting sqref="C135:D135">
    <cfRule type="containsText" dxfId="128" priority="85" operator="containsText" text="日">
      <formula>NOT(ISERROR(SEARCH("日",C135)))</formula>
    </cfRule>
    <cfRule type="containsText" dxfId="127" priority="86" operator="containsText" text="土">
      <formula>NOT(ISERROR(SEARCH("土",C135)))</formula>
    </cfRule>
  </conditionalFormatting>
  <conditionalFormatting sqref="E135:AD135">
    <cfRule type="containsText" dxfId="126" priority="83" operator="containsText" text="日">
      <formula>NOT(ISERROR(SEARCH("日",E135)))</formula>
    </cfRule>
    <cfRule type="containsText" dxfId="125" priority="84" operator="containsText" text="土">
      <formula>NOT(ISERROR(SEARCH("土",E135)))</formula>
    </cfRule>
  </conditionalFormatting>
  <conditionalFormatting sqref="C135:AD136">
    <cfRule type="cellIs" dxfId="124" priority="81" operator="equal">
      <formula>"雨"</formula>
    </cfRule>
    <cfRule type="cellIs" dxfId="123" priority="82" operator="equal">
      <formula>"休"</formula>
    </cfRule>
  </conditionalFormatting>
  <conditionalFormatting sqref="C135:AD135">
    <cfRule type="containsText" dxfId="122" priority="79" operator="containsText" text="日">
      <formula>NOT(ISERROR(SEARCH("日",C135)))</formula>
    </cfRule>
    <cfRule type="containsText" dxfId="121" priority="80" operator="containsText" text="土">
      <formula>NOT(ISERROR(SEARCH("土",C135)))</formula>
    </cfRule>
  </conditionalFormatting>
  <conditionalFormatting sqref="E135:AD135">
    <cfRule type="containsText" dxfId="120" priority="77" operator="containsText" text="日">
      <formula>NOT(ISERROR(SEARCH("日",E135)))</formula>
    </cfRule>
    <cfRule type="containsText" dxfId="119" priority="78" operator="containsText" text="土">
      <formula>NOT(ISERROR(SEARCH("土",E135)))</formula>
    </cfRule>
  </conditionalFormatting>
  <conditionalFormatting sqref="C144:D144">
    <cfRule type="containsText" dxfId="118" priority="75" operator="containsText" text="日">
      <formula>NOT(ISERROR(SEARCH("日",C144)))</formula>
    </cfRule>
    <cfRule type="containsText" dxfId="117" priority="76" operator="containsText" text="土">
      <formula>NOT(ISERROR(SEARCH("土",C144)))</formula>
    </cfRule>
  </conditionalFormatting>
  <conditionalFormatting sqref="E144:AD144">
    <cfRule type="containsText" dxfId="116" priority="73" operator="containsText" text="日">
      <formula>NOT(ISERROR(SEARCH("日",E144)))</formula>
    </cfRule>
    <cfRule type="containsText" dxfId="115" priority="74" operator="containsText" text="土">
      <formula>NOT(ISERROR(SEARCH("土",E144)))</formula>
    </cfRule>
  </conditionalFormatting>
  <conditionalFormatting sqref="C144:AD145">
    <cfRule type="cellIs" dxfId="114" priority="71" operator="equal">
      <formula>"雨"</formula>
    </cfRule>
    <cfRule type="cellIs" dxfId="113" priority="72" operator="equal">
      <formula>"休"</formula>
    </cfRule>
  </conditionalFormatting>
  <conditionalFormatting sqref="C144:AD144">
    <cfRule type="containsText" dxfId="112" priority="69" operator="containsText" text="日">
      <formula>NOT(ISERROR(SEARCH("日",C144)))</formula>
    </cfRule>
    <cfRule type="containsText" dxfId="111" priority="70" operator="containsText" text="土">
      <formula>NOT(ISERROR(SEARCH("土",C144)))</formula>
    </cfRule>
  </conditionalFormatting>
  <conditionalFormatting sqref="E144:AD144">
    <cfRule type="containsText" dxfId="110" priority="67" operator="containsText" text="日">
      <formula>NOT(ISERROR(SEARCH("日",E144)))</formula>
    </cfRule>
    <cfRule type="containsText" dxfId="109" priority="68" operator="containsText" text="土">
      <formula>NOT(ISERROR(SEARCH("土",E144)))</formula>
    </cfRule>
  </conditionalFormatting>
  <conditionalFormatting sqref="C153:D153">
    <cfRule type="containsText" dxfId="108" priority="65" operator="containsText" text="日">
      <formula>NOT(ISERROR(SEARCH("日",C153)))</formula>
    </cfRule>
    <cfRule type="containsText" dxfId="107" priority="66" operator="containsText" text="土">
      <formula>NOT(ISERROR(SEARCH("土",C153)))</formula>
    </cfRule>
  </conditionalFormatting>
  <conditionalFormatting sqref="E153:AD153">
    <cfRule type="containsText" dxfId="106" priority="63" operator="containsText" text="日">
      <formula>NOT(ISERROR(SEARCH("日",E153)))</formula>
    </cfRule>
    <cfRule type="containsText" dxfId="105" priority="64" operator="containsText" text="土">
      <formula>NOT(ISERROR(SEARCH("土",E153)))</formula>
    </cfRule>
  </conditionalFormatting>
  <conditionalFormatting sqref="C153:AD154">
    <cfRule type="cellIs" dxfId="104" priority="61" operator="equal">
      <formula>"雨"</formula>
    </cfRule>
    <cfRule type="cellIs" dxfId="103" priority="62" operator="equal">
      <formula>"休"</formula>
    </cfRule>
  </conditionalFormatting>
  <conditionalFormatting sqref="C153:AD153">
    <cfRule type="containsText" dxfId="102" priority="59" operator="containsText" text="日">
      <formula>NOT(ISERROR(SEARCH("日",C153)))</formula>
    </cfRule>
    <cfRule type="containsText" dxfId="101" priority="60" operator="containsText" text="土">
      <formula>NOT(ISERROR(SEARCH("土",C153)))</formula>
    </cfRule>
  </conditionalFormatting>
  <conditionalFormatting sqref="E153:AD153">
    <cfRule type="containsText" dxfId="100" priority="57" operator="containsText" text="日">
      <formula>NOT(ISERROR(SEARCH("日",E153)))</formula>
    </cfRule>
    <cfRule type="containsText" dxfId="99" priority="58" operator="containsText" text="土">
      <formula>NOT(ISERROR(SEARCH("土",E153)))</formula>
    </cfRule>
  </conditionalFormatting>
  <conditionalFormatting sqref="C162:D162">
    <cfRule type="containsText" dxfId="98" priority="55" operator="containsText" text="日">
      <formula>NOT(ISERROR(SEARCH("日",C162)))</formula>
    </cfRule>
    <cfRule type="containsText" dxfId="97" priority="56" operator="containsText" text="土">
      <formula>NOT(ISERROR(SEARCH("土",C162)))</formula>
    </cfRule>
  </conditionalFormatting>
  <conditionalFormatting sqref="E162:AD162">
    <cfRule type="containsText" dxfId="96" priority="53" operator="containsText" text="日">
      <formula>NOT(ISERROR(SEARCH("日",E162)))</formula>
    </cfRule>
    <cfRule type="containsText" dxfId="95" priority="54" operator="containsText" text="土">
      <formula>NOT(ISERROR(SEARCH("土",E162)))</formula>
    </cfRule>
  </conditionalFormatting>
  <conditionalFormatting sqref="C162:AD163">
    <cfRule type="cellIs" dxfId="94" priority="51" operator="equal">
      <formula>"雨"</formula>
    </cfRule>
    <cfRule type="cellIs" dxfId="93" priority="52" operator="equal">
      <formula>"休"</formula>
    </cfRule>
  </conditionalFormatting>
  <conditionalFormatting sqref="C162:AD162">
    <cfRule type="containsText" dxfId="92" priority="49" operator="containsText" text="日">
      <formula>NOT(ISERROR(SEARCH("日",C162)))</formula>
    </cfRule>
    <cfRule type="containsText" dxfId="91" priority="50" operator="containsText" text="土">
      <formula>NOT(ISERROR(SEARCH("土",C162)))</formula>
    </cfRule>
  </conditionalFormatting>
  <conditionalFormatting sqref="E162:AD162">
    <cfRule type="containsText" dxfId="90" priority="47" operator="containsText" text="日">
      <formula>NOT(ISERROR(SEARCH("日",E162)))</formula>
    </cfRule>
    <cfRule type="containsText" dxfId="89" priority="48" operator="containsText" text="土">
      <formula>NOT(ISERROR(SEARCH("土",E162)))</formula>
    </cfRule>
  </conditionalFormatting>
  <conditionalFormatting sqref="C171:D171">
    <cfRule type="containsText" dxfId="88" priority="45" operator="containsText" text="日">
      <formula>NOT(ISERROR(SEARCH("日",C171)))</formula>
    </cfRule>
    <cfRule type="containsText" dxfId="87" priority="46" operator="containsText" text="土">
      <formula>NOT(ISERROR(SEARCH("土",C171)))</formula>
    </cfRule>
  </conditionalFormatting>
  <conditionalFormatting sqref="E171:AD171">
    <cfRule type="containsText" dxfId="86" priority="43" operator="containsText" text="日">
      <formula>NOT(ISERROR(SEARCH("日",E171)))</formula>
    </cfRule>
    <cfRule type="containsText" dxfId="85" priority="44" operator="containsText" text="土">
      <formula>NOT(ISERROR(SEARCH("土",E171)))</formula>
    </cfRule>
  </conditionalFormatting>
  <conditionalFormatting sqref="C171:AD172">
    <cfRule type="cellIs" dxfId="84" priority="41" operator="equal">
      <formula>"雨"</formula>
    </cfRule>
    <cfRule type="cellIs" dxfId="83" priority="42" operator="equal">
      <formula>"休"</formula>
    </cfRule>
  </conditionalFormatting>
  <conditionalFormatting sqref="C171:AD171">
    <cfRule type="containsText" dxfId="82" priority="39" operator="containsText" text="日">
      <formula>NOT(ISERROR(SEARCH("日",C171)))</formula>
    </cfRule>
    <cfRule type="containsText" dxfId="81" priority="40" operator="containsText" text="土">
      <formula>NOT(ISERROR(SEARCH("土",C171)))</formula>
    </cfRule>
  </conditionalFormatting>
  <conditionalFormatting sqref="E171:AD171">
    <cfRule type="containsText" dxfId="80" priority="37" operator="containsText" text="日">
      <formula>NOT(ISERROR(SEARCH("日",E171)))</formula>
    </cfRule>
    <cfRule type="containsText" dxfId="79" priority="38" operator="containsText" text="土">
      <formula>NOT(ISERROR(SEARCH("土",E171)))</formula>
    </cfRule>
  </conditionalFormatting>
  <conditionalFormatting sqref="C173:AD176">
    <cfRule type="cellIs" dxfId="78" priority="35" operator="equal">
      <formula>"雨"</formula>
    </cfRule>
    <cfRule type="cellIs" dxfId="77" priority="36" operator="equal">
      <formula>"休"</formula>
    </cfRule>
  </conditionalFormatting>
  <conditionalFormatting sqref="C164:AD167">
    <cfRule type="cellIs" dxfId="76" priority="33" operator="equal">
      <formula>"雨"</formula>
    </cfRule>
    <cfRule type="cellIs" dxfId="75" priority="34" operator="equal">
      <formula>"休"</formula>
    </cfRule>
  </conditionalFormatting>
  <conditionalFormatting sqref="C155:AD158">
    <cfRule type="cellIs" dxfId="74" priority="31" operator="equal">
      <formula>"雨"</formula>
    </cfRule>
    <cfRule type="cellIs" dxfId="73" priority="32" operator="equal">
      <formula>"休"</formula>
    </cfRule>
  </conditionalFormatting>
  <conditionalFormatting sqref="C146:AD149">
    <cfRule type="cellIs" dxfId="72" priority="29" operator="equal">
      <formula>"雨"</formula>
    </cfRule>
    <cfRule type="cellIs" dxfId="71" priority="30" operator="equal">
      <formula>"休"</formula>
    </cfRule>
  </conditionalFormatting>
  <conditionalFormatting sqref="C137:AD140">
    <cfRule type="cellIs" dxfId="70" priority="27" operator="equal">
      <formula>"雨"</formula>
    </cfRule>
    <cfRule type="cellIs" dxfId="69" priority="28" operator="equal">
      <formula>"休"</formula>
    </cfRule>
  </conditionalFormatting>
  <conditionalFormatting sqref="C128:AD131">
    <cfRule type="cellIs" dxfId="68" priority="25" operator="equal">
      <formula>"雨"</formula>
    </cfRule>
    <cfRule type="cellIs" dxfId="67" priority="26" operator="equal">
      <formula>"休"</formula>
    </cfRule>
  </conditionalFormatting>
  <conditionalFormatting sqref="C119:AD122">
    <cfRule type="cellIs" dxfId="66" priority="23" operator="equal">
      <formula>"雨"</formula>
    </cfRule>
    <cfRule type="cellIs" dxfId="65" priority="24" operator="equal">
      <formula>"休"</formula>
    </cfRule>
  </conditionalFormatting>
  <conditionalFormatting sqref="C110:AD113">
    <cfRule type="cellIs" dxfId="64" priority="21" operator="equal">
      <formula>"雨"</formula>
    </cfRule>
    <cfRule type="cellIs" dxfId="63" priority="22" operator="equal">
      <formula>"休"</formula>
    </cfRule>
  </conditionalFormatting>
  <conditionalFormatting sqref="C101:AD104">
    <cfRule type="cellIs" dxfId="62" priority="19" operator="equal">
      <formula>"雨"</formula>
    </cfRule>
    <cfRule type="cellIs" dxfId="61" priority="20" operator="equal">
      <formula>"休"</formula>
    </cfRule>
  </conditionalFormatting>
  <conditionalFormatting sqref="C84:AD87">
    <cfRule type="cellIs" dxfId="60" priority="17" operator="equal">
      <formula>"雨"</formula>
    </cfRule>
    <cfRule type="cellIs" dxfId="59" priority="18" operator="equal">
      <formula>"休"</formula>
    </cfRule>
  </conditionalFormatting>
  <conditionalFormatting sqref="C75:AD78">
    <cfRule type="cellIs" dxfId="58" priority="15" operator="equal">
      <formula>"雨"</formula>
    </cfRule>
    <cfRule type="cellIs" dxfId="57" priority="16" operator="equal">
      <formula>"休"</formula>
    </cfRule>
  </conditionalFormatting>
  <conditionalFormatting sqref="C66:AD69">
    <cfRule type="cellIs" dxfId="56" priority="13" operator="equal">
      <formula>"雨"</formula>
    </cfRule>
    <cfRule type="cellIs" dxfId="55" priority="14" operator="equal">
      <formula>"休"</formula>
    </cfRule>
  </conditionalFormatting>
  <conditionalFormatting sqref="C57:AD60">
    <cfRule type="cellIs" dxfId="54" priority="11" operator="equal">
      <formula>"雨"</formula>
    </cfRule>
    <cfRule type="cellIs" dxfId="53" priority="12" operator="equal">
      <formula>"休"</formula>
    </cfRule>
  </conditionalFormatting>
  <conditionalFormatting sqref="C48:AD51">
    <cfRule type="cellIs" dxfId="52" priority="9" operator="equal">
      <formula>"雨"</formula>
    </cfRule>
    <cfRule type="cellIs" dxfId="51" priority="10" operator="equal">
      <formula>"休"</formula>
    </cfRule>
  </conditionalFormatting>
  <conditionalFormatting sqref="C39:AD42">
    <cfRule type="cellIs" dxfId="50" priority="7" operator="equal">
      <formula>"雨"</formula>
    </cfRule>
    <cfRule type="cellIs" dxfId="49" priority="8" operator="equal">
      <formula>"休"</formula>
    </cfRule>
  </conditionalFormatting>
  <conditionalFormatting sqref="C30:AD33">
    <cfRule type="cellIs" dxfId="48" priority="5" operator="equal">
      <formula>"雨"</formula>
    </cfRule>
    <cfRule type="cellIs" dxfId="47" priority="6" operator="equal">
      <formula>"休"</formula>
    </cfRule>
  </conditionalFormatting>
  <conditionalFormatting sqref="C21:AD24">
    <cfRule type="cellIs" dxfId="46" priority="3" operator="equal">
      <formula>"雨"</formula>
    </cfRule>
    <cfRule type="cellIs" dxfId="45" priority="4" operator="equal">
      <formula>"休"</formula>
    </cfRule>
  </conditionalFormatting>
  <conditionalFormatting sqref="C12:AD15">
    <cfRule type="cellIs" dxfId="44" priority="1" operator="equal">
      <formula>"雨"</formula>
    </cfRule>
    <cfRule type="cellIs" dxfId="43" priority="2" operator="equal">
      <formula>"休"</formula>
    </cfRule>
  </conditionalFormatting>
  <dataValidations count="5">
    <dataValidation type="list" allowBlank="1" showInputMessage="1" showErrorMessage="1" sqref="C173:AD174 C164:AD165 C155:AD156 C146:AD147 C137:AD138 C128:AD129 C119:AD120 C110:AD111 C101:AD102 C84:AD85 C75:AD76 C66:AD67 C57:AD58 C48:AD49 C39:AD40 C30:AD31 C21:AD22 C12:AD13" xr:uid="{00000000-0002-0000-2600-000000000000}">
      <formula1>"休"</formula1>
    </dataValidation>
    <dataValidation type="list" showInputMessage="1" showErrorMessage="1" sqref="C175:AD176 C166:AD167 C157:AD158 C148:AD149 C139:AD140 C130:AD131 C121:AD122 C112:AD113 C103:AD104 C86:AD87 C77:AD78 C68:AD69 C59:AD60 C50:AD51 C41:AD42 C32:AD33 C23:AD24 C14:AD15" xr:uid="{00000000-0002-0000-2600-000001000000}">
      <formula1>"休,雨"</formula1>
    </dataValidation>
    <dataValidation type="list" allowBlank="1" showInputMessage="1" showErrorMessage="1" sqref="C10:AD11 C55:AD56 C19:AD20 C28:AD29 C37:AD38 C46:AD47 C64:AD65 C73:AD74 C82:AD83 C99:AD100 C108:AD109 C117:AD118 C126:AD127 C135:AD136 C144:AD145 C153:AD154 C162:AD163 C171:AD172" xr:uid="{00000000-0002-0000-2600-000002000000}">
      <formula1>"中止,製作,夏休,冬休,その他"</formula1>
    </dataValidation>
    <dataValidation type="list" showInputMessage="1" showErrorMessage="1" sqref="AE76 AE13 AE22 AE31 AE40 AE49 AE58 AE67 AE85 AE165 AE102 AE111 AE120 AE129 AE138 AE147 AE156 AE174" xr:uid="{00000000-0002-0000-2600-000003000000}">
      <formula1>"　,祝,中止"</formula1>
    </dataValidation>
    <dataValidation type="list" showInputMessage="1" showErrorMessage="1" sqref="AE68:AE69 AE14:AE15 AE59:AE60 AE77:AE78 AE50:AE51 AE41:AE42 AE32:AE33 AE23:AE24 AE86:AE87 AE157:AE158 AE103:AE104 AE148:AE149 AE166:AE167 AE139:AE140 AE130:AE131 AE121:AE122 AE112:AE113 AE175:AE176" xr:uid="{00000000-0002-0000-2600-000004000000}">
      <formula1>"　,休"</formula1>
    </dataValidation>
  </dataValidations>
  <pageMargins left="0.51181102362204722" right="0.11811023622047245" top="0.55118110236220474" bottom="0.35433070866141736" header="0.31496062992125984" footer="0.31496062992125984"/>
  <pageSetup paperSize="9" scale="71" orientation="portrait"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AI88"/>
  <sheetViews>
    <sheetView view="pageBreakPreview" zoomScale="80" zoomScaleNormal="100" zoomScaleSheetLayoutView="80" workbookViewId="0">
      <selection activeCell="AQ20" sqref="AQ20"/>
    </sheetView>
  </sheetViews>
  <sheetFormatPr defaultColWidth="9" defaultRowHeight="13.2"/>
  <cols>
    <col min="1" max="1" width="2.109375" style="653" customWidth="1"/>
    <col min="2" max="2" width="9.6640625" style="651" customWidth="1"/>
    <col min="3" max="30" width="3.77734375" style="651" customWidth="1"/>
    <col min="31" max="31" width="2" style="651" customWidth="1"/>
    <col min="32" max="32" width="11.109375" style="653" customWidth="1"/>
    <col min="33" max="33" width="6.44140625" style="651" bestFit="1" customWidth="1"/>
    <col min="34" max="16384" width="9" style="653"/>
  </cols>
  <sheetData>
    <row r="1" spans="1:35" ht="19.2">
      <c r="A1" s="650" t="s">
        <v>1017</v>
      </c>
      <c r="B1" s="650"/>
      <c r="AE1" s="652"/>
      <c r="AG1" s="654" t="s">
        <v>1018</v>
      </c>
    </row>
    <row r="2" spans="1:35" ht="13.5" customHeight="1">
      <c r="Q2" s="653"/>
      <c r="S2" s="655"/>
      <c r="T2" s="656"/>
      <c r="U2" s="3127" t="s">
        <v>895</v>
      </c>
      <c r="V2" s="3128"/>
      <c r="W2" s="3127" t="s">
        <v>896</v>
      </c>
      <c r="X2" s="3128"/>
      <c r="Y2" s="3129" t="s">
        <v>897</v>
      </c>
      <c r="Z2" s="3130"/>
      <c r="AB2" s="3131" t="s">
        <v>898</v>
      </c>
      <c r="AC2" s="3129"/>
      <c r="AD2" s="3129"/>
      <c r="AE2" s="3129"/>
      <c r="AF2" s="3129"/>
      <c r="AG2" s="657" t="s">
        <v>899</v>
      </c>
    </row>
    <row r="3" spans="1:35" ht="13.5" customHeight="1" thickBot="1">
      <c r="B3" s="3132" t="s">
        <v>900</v>
      </c>
      <c r="C3" s="3132"/>
      <c r="D3" s="3132"/>
      <c r="E3" s="3132"/>
      <c r="F3" s="651" t="s">
        <v>1019</v>
      </c>
      <c r="G3" s="658" t="s">
        <v>1020</v>
      </c>
      <c r="H3" s="658"/>
      <c r="I3" s="658"/>
      <c r="J3" s="658"/>
      <c r="K3" s="658"/>
      <c r="L3" s="658"/>
      <c r="M3" s="658"/>
      <c r="N3" s="658"/>
      <c r="O3" s="658"/>
      <c r="P3" s="658"/>
      <c r="R3" s="653"/>
      <c r="S3" s="3039" t="s">
        <v>902</v>
      </c>
      <c r="T3" s="3133"/>
      <c r="U3" s="3134">
        <f>+AG10+AG19+AG28+AG37+AG46+AG55+AG64+AG73+AG82</f>
        <v>241</v>
      </c>
      <c r="V3" s="3135"/>
      <c r="W3" s="3136">
        <f>+AG11+AG20+AG29+AG38+AG47+AG56+AG65+AG74+AG83</f>
        <v>70</v>
      </c>
      <c r="X3" s="3133"/>
      <c r="Y3" s="3137">
        <f>+W3/U3</f>
        <v>0.29045643153526973</v>
      </c>
      <c r="Z3" s="3138"/>
      <c r="AB3" s="3139" t="s">
        <v>903</v>
      </c>
      <c r="AC3" s="3140"/>
      <c r="AD3" s="3140"/>
      <c r="AE3" s="3140"/>
      <c r="AF3" s="3140"/>
      <c r="AG3" s="659">
        <f>+AI3-W4</f>
        <v>10</v>
      </c>
      <c r="AI3" s="660">
        <f>ROUNDUP(+U4*0.285,0)</f>
        <v>69</v>
      </c>
    </row>
    <row r="4" spans="1:35" ht="13.5" customHeight="1" thickBot="1">
      <c r="B4" s="3132" t="s">
        <v>904</v>
      </c>
      <c r="C4" s="3132"/>
      <c r="D4" s="3132"/>
      <c r="E4" s="3132"/>
      <c r="F4" s="651" t="s">
        <v>1019</v>
      </c>
      <c r="G4" s="3149">
        <v>43668</v>
      </c>
      <c r="H4" s="3150"/>
      <c r="I4" s="3150"/>
      <c r="J4" s="3151"/>
      <c r="R4" s="653"/>
      <c r="S4" s="3152" t="s">
        <v>905</v>
      </c>
      <c r="T4" s="3153"/>
      <c r="U4" s="3154">
        <f>+U3</f>
        <v>241</v>
      </c>
      <c r="V4" s="3155"/>
      <c r="W4" s="3156">
        <f>+AG13+AG22+AG31+AG40+AG49+AG58+AG67+AG76+AG85</f>
        <v>59</v>
      </c>
      <c r="X4" s="3153"/>
      <c r="Y4" s="3157">
        <f>+W4/U4</f>
        <v>0.24481327800829875</v>
      </c>
      <c r="Z4" s="3158"/>
      <c r="AB4" s="3141" t="s">
        <v>906</v>
      </c>
      <c r="AC4" s="3142"/>
      <c r="AD4" s="3142"/>
      <c r="AE4" s="3142"/>
      <c r="AF4" s="3142"/>
      <c r="AG4" s="659">
        <f>+AI4-W4</f>
        <v>2</v>
      </c>
      <c r="AI4" s="660">
        <f>ROUNDUP(+U4*0.25,0)</f>
        <v>61</v>
      </c>
    </row>
    <row r="5" spans="1:35" ht="13.5" customHeight="1">
      <c r="B5" s="3143" t="s">
        <v>907</v>
      </c>
      <c r="C5" s="3143"/>
      <c r="D5" s="3143"/>
      <c r="E5" s="3143"/>
      <c r="F5" s="651" t="s">
        <v>1019</v>
      </c>
      <c r="G5" s="3144">
        <v>43917</v>
      </c>
      <c r="H5" s="3144"/>
      <c r="I5" s="3144"/>
      <c r="J5" s="3144"/>
      <c r="L5" s="3145" t="s">
        <v>908</v>
      </c>
      <c r="M5" s="3145"/>
      <c r="N5" s="3145"/>
      <c r="O5" s="651" t="s">
        <v>1019</v>
      </c>
      <c r="P5" s="3146">
        <f>+G5-G4+1</f>
        <v>250</v>
      </c>
      <c r="Q5" s="3146"/>
      <c r="R5" s="3146"/>
      <c r="AA5" s="661"/>
      <c r="AB5" s="3147" t="s">
        <v>909</v>
      </c>
      <c r="AC5" s="3148"/>
      <c r="AD5" s="3148"/>
      <c r="AE5" s="3148"/>
      <c r="AF5" s="3148"/>
      <c r="AG5" s="662">
        <f>+AI5-W4</f>
        <v>-7</v>
      </c>
      <c r="AI5" s="660">
        <f>ROUNDUP(+U4*0.214,0)</f>
        <v>52</v>
      </c>
    </row>
    <row r="6" spans="1:35" ht="13.5" customHeight="1">
      <c r="C6" s="653"/>
      <c r="D6" s="653"/>
      <c r="E6" s="653"/>
      <c r="F6" s="653"/>
      <c r="W6" s="663"/>
      <c r="X6" s="663"/>
      <c r="Y6" s="663"/>
      <c r="Z6" s="663"/>
      <c r="AA6" s="663"/>
      <c r="AB6" s="663"/>
      <c r="AC6" s="663"/>
      <c r="AD6" s="663"/>
      <c r="AE6" s="663"/>
    </row>
    <row r="7" spans="1:35" ht="13.5" customHeight="1"/>
    <row r="8" spans="1:35">
      <c r="B8" s="664" t="s">
        <v>910</v>
      </c>
      <c r="C8" s="665">
        <f>+G4</f>
        <v>43668</v>
      </c>
      <c r="D8" s="666">
        <f>+C8+1</f>
        <v>43669</v>
      </c>
      <c r="E8" s="666">
        <f t="shared" ref="E8:AD8" si="0">+D8+1</f>
        <v>43670</v>
      </c>
      <c r="F8" s="666">
        <f t="shared" si="0"/>
        <v>43671</v>
      </c>
      <c r="G8" s="666">
        <f t="shared" si="0"/>
        <v>43672</v>
      </c>
      <c r="H8" s="666">
        <f t="shared" si="0"/>
        <v>43673</v>
      </c>
      <c r="I8" s="666">
        <f t="shared" si="0"/>
        <v>43674</v>
      </c>
      <c r="J8" s="666">
        <f t="shared" si="0"/>
        <v>43675</v>
      </c>
      <c r="K8" s="666">
        <f t="shared" si="0"/>
        <v>43676</v>
      </c>
      <c r="L8" s="666">
        <f t="shared" si="0"/>
        <v>43677</v>
      </c>
      <c r="M8" s="666">
        <f t="shared" si="0"/>
        <v>43678</v>
      </c>
      <c r="N8" s="666">
        <f t="shared" si="0"/>
        <v>43679</v>
      </c>
      <c r="O8" s="666">
        <f t="shared" si="0"/>
        <v>43680</v>
      </c>
      <c r="P8" s="666">
        <f t="shared" si="0"/>
        <v>43681</v>
      </c>
      <c r="Q8" s="666">
        <f t="shared" si="0"/>
        <v>43682</v>
      </c>
      <c r="R8" s="666">
        <f t="shared" si="0"/>
        <v>43683</v>
      </c>
      <c r="S8" s="666">
        <f t="shared" si="0"/>
        <v>43684</v>
      </c>
      <c r="T8" s="666">
        <f t="shared" si="0"/>
        <v>43685</v>
      </c>
      <c r="U8" s="666">
        <f t="shared" si="0"/>
        <v>43686</v>
      </c>
      <c r="V8" s="666">
        <f t="shared" si="0"/>
        <v>43687</v>
      </c>
      <c r="W8" s="666">
        <f>+V8+1</f>
        <v>43688</v>
      </c>
      <c r="X8" s="666">
        <f t="shared" si="0"/>
        <v>43689</v>
      </c>
      <c r="Y8" s="666">
        <f t="shared" si="0"/>
        <v>43690</v>
      </c>
      <c r="Z8" s="666">
        <f t="shared" si="0"/>
        <v>43691</v>
      </c>
      <c r="AA8" s="666">
        <f>+Z8+1</f>
        <v>43692</v>
      </c>
      <c r="AB8" s="666">
        <f t="shared" si="0"/>
        <v>43693</v>
      </c>
      <c r="AC8" s="666">
        <f>+AB8+1</f>
        <v>43694</v>
      </c>
      <c r="AD8" s="667">
        <f t="shared" si="0"/>
        <v>43695</v>
      </c>
      <c r="AE8" s="668"/>
      <c r="AF8" s="3159">
        <v>1</v>
      </c>
      <c r="AG8" s="3160"/>
    </row>
    <row r="9" spans="1:35">
      <c r="B9" s="669" t="s">
        <v>911</v>
      </c>
      <c r="C9" s="670" t="str">
        <f>TEXT(WEEKDAY(+C8),"aaa")</f>
        <v>月</v>
      </c>
      <c r="D9" s="671" t="str">
        <f t="shared" ref="D9:AD9" si="1">TEXT(WEEKDAY(+D8),"aaa")</f>
        <v>火</v>
      </c>
      <c r="E9" s="671" t="str">
        <f t="shared" si="1"/>
        <v>水</v>
      </c>
      <c r="F9" s="671" t="str">
        <f t="shared" si="1"/>
        <v>木</v>
      </c>
      <c r="G9" s="671" t="str">
        <f t="shared" si="1"/>
        <v>金</v>
      </c>
      <c r="H9" s="671" t="str">
        <f t="shared" si="1"/>
        <v>土</v>
      </c>
      <c r="I9" s="671" t="str">
        <f t="shared" si="1"/>
        <v>日</v>
      </c>
      <c r="J9" s="671" t="str">
        <f t="shared" si="1"/>
        <v>月</v>
      </c>
      <c r="K9" s="671" t="str">
        <f t="shared" si="1"/>
        <v>火</v>
      </c>
      <c r="L9" s="671" t="str">
        <f t="shared" si="1"/>
        <v>水</v>
      </c>
      <c r="M9" s="671" t="str">
        <f t="shared" si="1"/>
        <v>木</v>
      </c>
      <c r="N9" s="671" t="str">
        <f t="shared" si="1"/>
        <v>金</v>
      </c>
      <c r="O9" s="671" t="str">
        <f t="shared" si="1"/>
        <v>土</v>
      </c>
      <c r="P9" s="671" t="str">
        <f t="shared" si="1"/>
        <v>日</v>
      </c>
      <c r="Q9" s="671" t="str">
        <f t="shared" si="1"/>
        <v>月</v>
      </c>
      <c r="R9" s="671" t="str">
        <f t="shared" si="1"/>
        <v>火</v>
      </c>
      <c r="S9" s="671" t="str">
        <f t="shared" si="1"/>
        <v>水</v>
      </c>
      <c r="T9" s="671" t="str">
        <f t="shared" si="1"/>
        <v>木</v>
      </c>
      <c r="U9" s="671" t="str">
        <f t="shared" si="1"/>
        <v>金</v>
      </c>
      <c r="V9" s="671" t="str">
        <f t="shared" si="1"/>
        <v>土</v>
      </c>
      <c r="W9" s="671" t="str">
        <f t="shared" si="1"/>
        <v>日</v>
      </c>
      <c r="X9" s="671" t="str">
        <f t="shared" si="1"/>
        <v>月</v>
      </c>
      <c r="Y9" s="671" t="str">
        <f t="shared" si="1"/>
        <v>火</v>
      </c>
      <c r="Z9" s="671" t="str">
        <f t="shared" si="1"/>
        <v>水</v>
      </c>
      <c r="AA9" s="671" t="str">
        <f t="shared" si="1"/>
        <v>木</v>
      </c>
      <c r="AB9" s="671" t="str">
        <f t="shared" si="1"/>
        <v>金</v>
      </c>
      <c r="AC9" s="671" t="str">
        <f t="shared" si="1"/>
        <v>土</v>
      </c>
      <c r="AD9" s="672" t="str">
        <f t="shared" si="1"/>
        <v>日</v>
      </c>
      <c r="AE9" s="663"/>
      <c r="AF9" s="673" t="s">
        <v>912</v>
      </c>
      <c r="AG9" s="657">
        <f>+COUNTA(C10:AD11)</f>
        <v>3</v>
      </c>
    </row>
    <row r="10" spans="1:35" ht="13.5" customHeight="1">
      <c r="B10" s="3161" t="s">
        <v>913</v>
      </c>
      <c r="C10" s="3163"/>
      <c r="D10" s="3164"/>
      <c r="E10" s="3164"/>
      <c r="F10" s="3164"/>
      <c r="G10" s="3164"/>
      <c r="H10" s="3164"/>
      <c r="I10" s="3164"/>
      <c r="J10" s="3164"/>
      <c r="K10" s="3164"/>
      <c r="L10" s="3164"/>
      <c r="M10" s="3164"/>
      <c r="N10" s="3164"/>
      <c r="O10" s="3164"/>
      <c r="P10" s="3164"/>
      <c r="Q10" s="3164"/>
      <c r="R10" s="3164"/>
      <c r="S10" s="3164"/>
      <c r="T10" s="3164"/>
      <c r="U10" s="3164"/>
      <c r="V10" s="3164"/>
      <c r="W10" s="3164"/>
      <c r="X10" s="3164"/>
      <c r="Y10" s="3164" t="s">
        <v>970</v>
      </c>
      <c r="Z10" s="3164" t="s">
        <v>970</v>
      </c>
      <c r="AA10" s="3164" t="s">
        <v>970</v>
      </c>
      <c r="AB10" s="3164"/>
      <c r="AC10" s="3164"/>
      <c r="AD10" s="3165"/>
      <c r="AE10" s="663"/>
      <c r="AF10" s="674" t="s">
        <v>914</v>
      </c>
      <c r="AG10" s="675">
        <f>COUNTA(C8:AD8)-AG9</f>
        <v>25</v>
      </c>
    </row>
    <row r="11" spans="1:35" ht="13.5" customHeight="1">
      <c r="B11" s="3162"/>
      <c r="C11" s="3163"/>
      <c r="D11" s="3164"/>
      <c r="E11" s="3164"/>
      <c r="F11" s="3164"/>
      <c r="G11" s="3164"/>
      <c r="H11" s="3164"/>
      <c r="I11" s="3164"/>
      <c r="J11" s="3164"/>
      <c r="K11" s="3164"/>
      <c r="L11" s="3164"/>
      <c r="M11" s="3164"/>
      <c r="N11" s="3164"/>
      <c r="O11" s="3164"/>
      <c r="P11" s="3164"/>
      <c r="Q11" s="3164"/>
      <c r="R11" s="3164"/>
      <c r="S11" s="3164"/>
      <c r="T11" s="3164"/>
      <c r="U11" s="3164"/>
      <c r="V11" s="3164"/>
      <c r="W11" s="3164"/>
      <c r="X11" s="3164"/>
      <c r="Y11" s="3164"/>
      <c r="Z11" s="3164"/>
      <c r="AA11" s="3164"/>
      <c r="AB11" s="3164"/>
      <c r="AC11" s="3164"/>
      <c r="AD11" s="3165"/>
      <c r="AE11" s="663"/>
      <c r="AF11" s="674" t="s">
        <v>915</v>
      </c>
      <c r="AG11" s="676">
        <f>+COUNTA(C12:AD13)</f>
        <v>9</v>
      </c>
    </row>
    <row r="12" spans="1:35" ht="13.5" customHeight="1">
      <c r="B12" s="3173" t="s">
        <v>902</v>
      </c>
      <c r="C12" s="3175"/>
      <c r="D12" s="3164"/>
      <c r="E12" s="3164"/>
      <c r="F12" s="3164"/>
      <c r="G12" s="3164"/>
      <c r="H12" s="3164" t="s">
        <v>961</v>
      </c>
      <c r="I12" s="3164" t="s">
        <v>961</v>
      </c>
      <c r="J12" s="3164"/>
      <c r="K12" s="3164"/>
      <c r="L12" s="3164"/>
      <c r="M12" s="3164"/>
      <c r="N12" s="3164"/>
      <c r="O12" s="3164" t="s">
        <v>961</v>
      </c>
      <c r="P12" s="3164" t="s">
        <v>961</v>
      </c>
      <c r="Q12" s="3164"/>
      <c r="R12" s="3164"/>
      <c r="S12" s="3164"/>
      <c r="T12" s="3164"/>
      <c r="U12" s="3164"/>
      <c r="V12" s="3164" t="s">
        <v>961</v>
      </c>
      <c r="W12" s="3164" t="s">
        <v>961</v>
      </c>
      <c r="X12" s="3164" t="s">
        <v>961</v>
      </c>
      <c r="Y12" s="3164"/>
      <c r="Z12" s="3164"/>
      <c r="AA12" s="3164"/>
      <c r="AB12" s="3164"/>
      <c r="AC12" s="3164" t="s">
        <v>961</v>
      </c>
      <c r="AD12" s="3165" t="s">
        <v>961</v>
      </c>
      <c r="AE12" s="663"/>
      <c r="AF12" s="674" t="s">
        <v>916</v>
      </c>
      <c r="AG12" s="677">
        <f>+AG11/AG10</f>
        <v>0.36</v>
      </c>
    </row>
    <row r="13" spans="1:35" ht="13.8" thickBot="1">
      <c r="B13" s="3174"/>
      <c r="C13" s="3175"/>
      <c r="D13" s="3164"/>
      <c r="E13" s="3164"/>
      <c r="F13" s="3164"/>
      <c r="G13" s="3164"/>
      <c r="H13" s="3164"/>
      <c r="I13" s="3164"/>
      <c r="J13" s="3164"/>
      <c r="K13" s="3164"/>
      <c r="L13" s="3164"/>
      <c r="M13" s="3164"/>
      <c r="N13" s="3164"/>
      <c r="O13" s="3164"/>
      <c r="P13" s="3164"/>
      <c r="Q13" s="3164"/>
      <c r="R13" s="3164"/>
      <c r="S13" s="3164"/>
      <c r="T13" s="3164"/>
      <c r="U13" s="3164"/>
      <c r="V13" s="3164"/>
      <c r="W13" s="3164"/>
      <c r="X13" s="3164"/>
      <c r="Y13" s="3172"/>
      <c r="Z13" s="3172"/>
      <c r="AA13" s="3172"/>
      <c r="AB13" s="3164"/>
      <c r="AC13" s="3164"/>
      <c r="AD13" s="3165"/>
      <c r="AE13" s="663"/>
      <c r="AF13" s="674" t="s">
        <v>896</v>
      </c>
      <c r="AG13" s="676">
        <f>+COUNTA(C14:AD15)</f>
        <v>9</v>
      </c>
    </row>
    <row r="14" spans="1:35">
      <c r="B14" s="3166" t="s">
        <v>905</v>
      </c>
      <c r="C14" s="3168"/>
      <c r="D14" s="3170"/>
      <c r="E14" s="3170"/>
      <c r="F14" s="3170"/>
      <c r="G14" s="3170" t="s">
        <v>961</v>
      </c>
      <c r="H14" s="3170"/>
      <c r="I14" s="3170" t="s">
        <v>961</v>
      </c>
      <c r="J14" s="3170"/>
      <c r="K14" s="3170"/>
      <c r="L14" s="3170"/>
      <c r="M14" s="3170"/>
      <c r="N14" s="3170"/>
      <c r="O14" s="3170" t="s">
        <v>961</v>
      </c>
      <c r="P14" s="3170" t="s">
        <v>961</v>
      </c>
      <c r="Q14" s="3170"/>
      <c r="R14" s="3170"/>
      <c r="S14" s="3170"/>
      <c r="T14" s="3170"/>
      <c r="U14" s="3170"/>
      <c r="V14" s="3170" t="s">
        <v>961</v>
      </c>
      <c r="W14" s="3170" t="s">
        <v>961</v>
      </c>
      <c r="X14" s="3184" t="s">
        <v>961</v>
      </c>
      <c r="Y14" s="3186"/>
      <c r="Z14" s="3188"/>
      <c r="AA14" s="3176"/>
      <c r="AB14" s="3178" t="s">
        <v>961</v>
      </c>
      <c r="AC14" s="3170" t="s">
        <v>961</v>
      </c>
      <c r="AD14" s="3180"/>
      <c r="AE14" s="663"/>
      <c r="AF14" s="678" t="s">
        <v>917</v>
      </c>
      <c r="AG14" s="679">
        <f>+AG13/AG10</f>
        <v>0.36</v>
      </c>
    </row>
    <row r="15" spans="1:35" ht="13.8" thickBot="1">
      <c r="B15" s="3167"/>
      <c r="C15" s="3169"/>
      <c r="D15" s="3171"/>
      <c r="E15" s="3171"/>
      <c r="F15" s="3171"/>
      <c r="G15" s="3171"/>
      <c r="H15" s="3171"/>
      <c r="I15" s="3171"/>
      <c r="J15" s="3171"/>
      <c r="K15" s="3171"/>
      <c r="L15" s="3171"/>
      <c r="M15" s="3171"/>
      <c r="N15" s="3171"/>
      <c r="O15" s="3171"/>
      <c r="P15" s="3171"/>
      <c r="Q15" s="3171"/>
      <c r="R15" s="3171"/>
      <c r="S15" s="3171"/>
      <c r="T15" s="3171"/>
      <c r="U15" s="3171"/>
      <c r="V15" s="3171"/>
      <c r="W15" s="3171"/>
      <c r="X15" s="3185"/>
      <c r="Y15" s="3187"/>
      <c r="Z15" s="3189"/>
      <c r="AA15" s="3177"/>
      <c r="AB15" s="3179"/>
      <c r="AC15" s="3171"/>
      <c r="AD15" s="3181"/>
      <c r="AE15" s="663"/>
      <c r="AF15" s="680"/>
      <c r="AG15" s="681"/>
    </row>
    <row r="16" spans="1:35">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row>
    <row r="17" spans="2:33">
      <c r="B17" s="683" t="s">
        <v>910</v>
      </c>
      <c r="C17" s="684">
        <f>+AD8+1</f>
        <v>43696</v>
      </c>
      <c r="D17" s="685">
        <f>+C17+1</f>
        <v>43697</v>
      </c>
      <c r="E17" s="685">
        <f t="shared" ref="E17:AD17" si="2">+D17+1</f>
        <v>43698</v>
      </c>
      <c r="F17" s="685">
        <f t="shared" si="2"/>
        <v>43699</v>
      </c>
      <c r="G17" s="685">
        <f t="shared" si="2"/>
        <v>43700</v>
      </c>
      <c r="H17" s="685">
        <f t="shared" si="2"/>
        <v>43701</v>
      </c>
      <c r="I17" s="685">
        <f t="shared" si="2"/>
        <v>43702</v>
      </c>
      <c r="J17" s="685">
        <f t="shared" si="2"/>
        <v>43703</v>
      </c>
      <c r="K17" s="685">
        <f t="shared" si="2"/>
        <v>43704</v>
      </c>
      <c r="L17" s="685">
        <f t="shared" si="2"/>
        <v>43705</v>
      </c>
      <c r="M17" s="685">
        <f t="shared" si="2"/>
        <v>43706</v>
      </c>
      <c r="N17" s="685">
        <f t="shared" si="2"/>
        <v>43707</v>
      </c>
      <c r="O17" s="685">
        <f t="shared" si="2"/>
        <v>43708</v>
      </c>
      <c r="P17" s="685">
        <f t="shared" si="2"/>
        <v>43709</v>
      </c>
      <c r="Q17" s="685">
        <f t="shared" si="2"/>
        <v>43710</v>
      </c>
      <c r="R17" s="685">
        <f t="shared" si="2"/>
        <v>43711</v>
      </c>
      <c r="S17" s="685">
        <f t="shared" si="2"/>
        <v>43712</v>
      </c>
      <c r="T17" s="685">
        <f t="shared" si="2"/>
        <v>43713</v>
      </c>
      <c r="U17" s="685">
        <f t="shared" si="2"/>
        <v>43714</v>
      </c>
      <c r="V17" s="685">
        <f t="shared" si="2"/>
        <v>43715</v>
      </c>
      <c r="W17" s="685">
        <f>+V17+1</f>
        <v>43716</v>
      </c>
      <c r="X17" s="685">
        <f t="shared" si="2"/>
        <v>43717</v>
      </c>
      <c r="Y17" s="685">
        <f t="shared" si="2"/>
        <v>43718</v>
      </c>
      <c r="Z17" s="685">
        <f t="shared" si="2"/>
        <v>43719</v>
      </c>
      <c r="AA17" s="685">
        <f>+Z17+1</f>
        <v>43720</v>
      </c>
      <c r="AB17" s="685">
        <f t="shared" si="2"/>
        <v>43721</v>
      </c>
      <c r="AC17" s="685">
        <f>+AB17+1</f>
        <v>43722</v>
      </c>
      <c r="AD17" s="686">
        <f t="shared" si="2"/>
        <v>43723</v>
      </c>
      <c r="AE17" s="668"/>
      <c r="AF17" s="3159">
        <f>+AF8+1</f>
        <v>2</v>
      </c>
      <c r="AG17" s="3160"/>
    </row>
    <row r="18" spans="2:33">
      <c r="B18" s="687" t="s">
        <v>911</v>
      </c>
      <c r="C18" s="688" t="str">
        <f>TEXT(WEEKDAY(+C17),"aaa")</f>
        <v>月</v>
      </c>
      <c r="D18" s="689" t="str">
        <f t="shared" ref="D18:AD18" si="3">TEXT(WEEKDAY(+D17),"aaa")</f>
        <v>火</v>
      </c>
      <c r="E18" s="689" t="str">
        <f t="shared" si="3"/>
        <v>水</v>
      </c>
      <c r="F18" s="689" t="str">
        <f t="shared" si="3"/>
        <v>木</v>
      </c>
      <c r="G18" s="689" t="str">
        <f t="shared" si="3"/>
        <v>金</v>
      </c>
      <c r="H18" s="689" t="str">
        <f t="shared" si="3"/>
        <v>土</v>
      </c>
      <c r="I18" s="689" t="str">
        <f t="shared" si="3"/>
        <v>日</v>
      </c>
      <c r="J18" s="689" t="str">
        <f t="shared" si="3"/>
        <v>月</v>
      </c>
      <c r="K18" s="689" t="str">
        <f t="shared" si="3"/>
        <v>火</v>
      </c>
      <c r="L18" s="689" t="str">
        <f t="shared" si="3"/>
        <v>水</v>
      </c>
      <c r="M18" s="689" t="str">
        <f t="shared" si="3"/>
        <v>木</v>
      </c>
      <c r="N18" s="689" t="str">
        <f t="shared" si="3"/>
        <v>金</v>
      </c>
      <c r="O18" s="689" t="str">
        <f t="shared" si="3"/>
        <v>土</v>
      </c>
      <c r="P18" s="689" t="str">
        <f t="shared" si="3"/>
        <v>日</v>
      </c>
      <c r="Q18" s="689" t="str">
        <f t="shared" si="3"/>
        <v>月</v>
      </c>
      <c r="R18" s="689" t="str">
        <f t="shared" si="3"/>
        <v>火</v>
      </c>
      <c r="S18" s="689" t="str">
        <f t="shared" si="3"/>
        <v>水</v>
      </c>
      <c r="T18" s="689" t="str">
        <f t="shared" si="3"/>
        <v>木</v>
      </c>
      <c r="U18" s="689" t="str">
        <f t="shared" si="3"/>
        <v>金</v>
      </c>
      <c r="V18" s="689" t="str">
        <f t="shared" si="3"/>
        <v>土</v>
      </c>
      <c r="W18" s="689" t="str">
        <f t="shared" si="3"/>
        <v>日</v>
      </c>
      <c r="X18" s="689" t="str">
        <f t="shared" si="3"/>
        <v>月</v>
      </c>
      <c r="Y18" s="689" t="str">
        <f t="shared" si="3"/>
        <v>火</v>
      </c>
      <c r="Z18" s="689" t="str">
        <f t="shared" si="3"/>
        <v>水</v>
      </c>
      <c r="AA18" s="689" t="str">
        <f t="shared" si="3"/>
        <v>木</v>
      </c>
      <c r="AB18" s="689" t="str">
        <f t="shared" si="3"/>
        <v>金</v>
      </c>
      <c r="AC18" s="689" t="str">
        <f t="shared" si="3"/>
        <v>土</v>
      </c>
      <c r="AD18" s="690" t="str">
        <f t="shared" si="3"/>
        <v>日</v>
      </c>
      <c r="AE18" s="663"/>
      <c r="AF18" s="673" t="s">
        <v>912</v>
      </c>
      <c r="AG18" s="657">
        <f>+COUNTA(C19:AD20)</f>
        <v>0</v>
      </c>
    </row>
    <row r="19" spans="2:33" ht="13.5" customHeight="1">
      <c r="B19" s="3161" t="s">
        <v>913</v>
      </c>
      <c r="C19" s="3182"/>
      <c r="D19" s="3183"/>
      <c r="E19" s="3183"/>
      <c r="F19" s="3183"/>
      <c r="G19" s="3183"/>
      <c r="H19" s="3183"/>
      <c r="I19" s="3183"/>
      <c r="J19" s="3183"/>
      <c r="K19" s="3183"/>
      <c r="L19" s="3183"/>
      <c r="M19" s="3183"/>
      <c r="N19" s="3183"/>
      <c r="O19" s="3183"/>
      <c r="P19" s="3183"/>
      <c r="Q19" s="3183"/>
      <c r="R19" s="3183"/>
      <c r="S19" s="3183"/>
      <c r="T19" s="3183"/>
      <c r="U19" s="3183"/>
      <c r="V19" s="3183"/>
      <c r="W19" s="3183"/>
      <c r="X19" s="3183"/>
      <c r="Y19" s="3183"/>
      <c r="Z19" s="3183"/>
      <c r="AA19" s="3183"/>
      <c r="AB19" s="3183"/>
      <c r="AC19" s="3183"/>
      <c r="AD19" s="3190"/>
      <c r="AE19" s="663"/>
      <c r="AF19" s="674" t="s">
        <v>914</v>
      </c>
      <c r="AG19" s="675">
        <f>COUNTA(C17:AD17)-AG18</f>
        <v>28</v>
      </c>
    </row>
    <row r="20" spans="2:33" ht="13.5" customHeight="1">
      <c r="B20" s="3162"/>
      <c r="C20" s="3182"/>
      <c r="D20" s="3183"/>
      <c r="E20" s="3183"/>
      <c r="F20" s="3183"/>
      <c r="G20" s="3183"/>
      <c r="H20" s="3183"/>
      <c r="I20" s="3183"/>
      <c r="J20" s="3183"/>
      <c r="K20" s="3183"/>
      <c r="L20" s="3183"/>
      <c r="M20" s="3183"/>
      <c r="N20" s="3183"/>
      <c r="O20" s="3183"/>
      <c r="P20" s="3183"/>
      <c r="Q20" s="3183"/>
      <c r="R20" s="3183"/>
      <c r="S20" s="3183"/>
      <c r="T20" s="3183"/>
      <c r="U20" s="3183"/>
      <c r="V20" s="3183"/>
      <c r="W20" s="3183"/>
      <c r="X20" s="3183"/>
      <c r="Y20" s="3183"/>
      <c r="Z20" s="3183"/>
      <c r="AA20" s="3183"/>
      <c r="AB20" s="3183"/>
      <c r="AC20" s="3183"/>
      <c r="AD20" s="3190"/>
      <c r="AE20" s="663"/>
      <c r="AF20" s="674" t="s">
        <v>915</v>
      </c>
      <c r="AG20" s="676">
        <f>+COUNTA(C21:AD22)</f>
        <v>8</v>
      </c>
    </row>
    <row r="21" spans="2:33" ht="13.5" customHeight="1">
      <c r="B21" s="3191" t="s">
        <v>902</v>
      </c>
      <c r="C21" s="3193"/>
      <c r="D21" s="3183"/>
      <c r="E21" s="3183"/>
      <c r="F21" s="3183"/>
      <c r="G21" s="3183"/>
      <c r="H21" s="3183" t="s">
        <v>961</v>
      </c>
      <c r="I21" s="3183" t="s">
        <v>961</v>
      </c>
      <c r="J21" s="3183"/>
      <c r="K21" s="3183"/>
      <c r="L21" s="3183"/>
      <c r="M21" s="3183"/>
      <c r="N21" s="3183"/>
      <c r="O21" s="3183" t="s">
        <v>961</v>
      </c>
      <c r="P21" s="3183" t="s">
        <v>961</v>
      </c>
      <c r="Q21" s="3183"/>
      <c r="R21" s="3183"/>
      <c r="S21" s="3183"/>
      <c r="T21" s="3183"/>
      <c r="U21" s="3183"/>
      <c r="V21" s="3183" t="s">
        <v>961</v>
      </c>
      <c r="W21" s="3183" t="s">
        <v>961</v>
      </c>
      <c r="X21" s="3183"/>
      <c r="Y21" s="3183"/>
      <c r="Z21" s="3183"/>
      <c r="AA21" s="3183"/>
      <c r="AB21" s="3183"/>
      <c r="AC21" s="3183" t="s">
        <v>961</v>
      </c>
      <c r="AD21" s="3190" t="s">
        <v>961</v>
      </c>
      <c r="AE21" s="663"/>
      <c r="AF21" s="674" t="s">
        <v>916</v>
      </c>
      <c r="AG21" s="677">
        <f>+AG20/AG19</f>
        <v>0.2857142857142857</v>
      </c>
    </row>
    <row r="22" spans="2:33">
      <c r="B22" s="3192"/>
      <c r="C22" s="3193"/>
      <c r="D22" s="3183"/>
      <c r="E22" s="3183"/>
      <c r="F22" s="3183"/>
      <c r="G22" s="3183"/>
      <c r="H22" s="3183"/>
      <c r="I22" s="3183"/>
      <c r="J22" s="3183"/>
      <c r="K22" s="3183"/>
      <c r="L22" s="3183"/>
      <c r="M22" s="3183"/>
      <c r="N22" s="3183"/>
      <c r="O22" s="3183"/>
      <c r="P22" s="3183"/>
      <c r="Q22" s="3183"/>
      <c r="R22" s="3183"/>
      <c r="S22" s="3183"/>
      <c r="T22" s="3183"/>
      <c r="U22" s="3183"/>
      <c r="V22" s="3183"/>
      <c r="W22" s="3183"/>
      <c r="X22" s="3183"/>
      <c r="Y22" s="3183"/>
      <c r="Z22" s="3183"/>
      <c r="AA22" s="3183"/>
      <c r="AB22" s="3183"/>
      <c r="AC22" s="3183"/>
      <c r="AD22" s="3190"/>
      <c r="AE22" s="663"/>
      <c r="AF22" s="674" t="s">
        <v>896</v>
      </c>
      <c r="AG22" s="676">
        <f>+COUNTA(C23:AD24)</f>
        <v>8</v>
      </c>
    </row>
    <row r="23" spans="2:33">
      <c r="B23" s="3194" t="s">
        <v>905</v>
      </c>
      <c r="C23" s="3196"/>
      <c r="D23" s="3198"/>
      <c r="E23" s="3198"/>
      <c r="F23" s="3198"/>
      <c r="G23" s="3198"/>
      <c r="H23" s="3198" t="s">
        <v>961</v>
      </c>
      <c r="I23" s="3198" t="s">
        <v>961</v>
      </c>
      <c r="J23" s="3198"/>
      <c r="K23" s="3198"/>
      <c r="L23" s="3198"/>
      <c r="M23" s="3198"/>
      <c r="N23" s="3198"/>
      <c r="O23" s="3198" t="s">
        <v>961</v>
      </c>
      <c r="P23" s="3198" t="s">
        <v>961</v>
      </c>
      <c r="Q23" s="3198"/>
      <c r="R23" s="3198"/>
      <c r="S23" s="3198"/>
      <c r="T23" s="3198"/>
      <c r="U23" s="3198"/>
      <c r="V23" s="3198" t="s">
        <v>961</v>
      </c>
      <c r="W23" s="3198" t="s">
        <v>961</v>
      </c>
      <c r="X23" s="3198"/>
      <c r="Y23" s="3198"/>
      <c r="Z23" s="3198"/>
      <c r="AA23" s="3198"/>
      <c r="AB23" s="3198"/>
      <c r="AC23" s="3198" t="s">
        <v>961</v>
      </c>
      <c r="AD23" s="3200" t="s">
        <v>961</v>
      </c>
      <c r="AE23" s="663"/>
      <c r="AF23" s="678" t="s">
        <v>917</v>
      </c>
      <c r="AG23" s="679">
        <f>+AG22/AG19</f>
        <v>0.2857142857142857</v>
      </c>
    </row>
    <row r="24" spans="2:33">
      <c r="B24" s="3195"/>
      <c r="C24" s="3197"/>
      <c r="D24" s="3199"/>
      <c r="E24" s="3199"/>
      <c r="F24" s="3199"/>
      <c r="G24" s="3199"/>
      <c r="H24" s="3199"/>
      <c r="I24" s="3199"/>
      <c r="J24" s="3199"/>
      <c r="K24" s="3199"/>
      <c r="L24" s="3199"/>
      <c r="M24" s="3199"/>
      <c r="N24" s="3199"/>
      <c r="O24" s="3199"/>
      <c r="P24" s="3199"/>
      <c r="Q24" s="3199"/>
      <c r="R24" s="3199"/>
      <c r="S24" s="3199"/>
      <c r="T24" s="3199"/>
      <c r="U24" s="3199"/>
      <c r="V24" s="3199"/>
      <c r="W24" s="3199"/>
      <c r="X24" s="3199"/>
      <c r="Y24" s="3199"/>
      <c r="Z24" s="3199"/>
      <c r="AA24" s="3199"/>
      <c r="AB24" s="3199"/>
      <c r="AC24" s="3199"/>
      <c r="AD24" s="3201"/>
      <c r="AE24" s="663"/>
      <c r="AF24" s="680"/>
      <c r="AG24" s="681"/>
    </row>
    <row r="25" spans="2:33">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row>
    <row r="26" spans="2:33">
      <c r="B26" s="664" t="s">
        <v>910</v>
      </c>
      <c r="C26" s="665">
        <f>+AD17+1</f>
        <v>43724</v>
      </c>
      <c r="D26" s="666">
        <f>+C26+1</f>
        <v>43725</v>
      </c>
      <c r="E26" s="666">
        <f t="shared" ref="E26:AD26" si="4">+D26+1</f>
        <v>43726</v>
      </c>
      <c r="F26" s="666">
        <f t="shared" si="4"/>
        <v>43727</v>
      </c>
      <c r="G26" s="666">
        <f t="shared" si="4"/>
        <v>43728</v>
      </c>
      <c r="H26" s="666">
        <f t="shared" si="4"/>
        <v>43729</v>
      </c>
      <c r="I26" s="666">
        <f t="shared" si="4"/>
        <v>43730</v>
      </c>
      <c r="J26" s="666">
        <f t="shared" si="4"/>
        <v>43731</v>
      </c>
      <c r="K26" s="666">
        <f t="shared" si="4"/>
        <v>43732</v>
      </c>
      <c r="L26" s="666">
        <f t="shared" si="4"/>
        <v>43733</v>
      </c>
      <c r="M26" s="666">
        <f t="shared" si="4"/>
        <v>43734</v>
      </c>
      <c r="N26" s="666">
        <f t="shared" si="4"/>
        <v>43735</v>
      </c>
      <c r="O26" s="666">
        <f t="shared" si="4"/>
        <v>43736</v>
      </c>
      <c r="P26" s="666">
        <f t="shared" si="4"/>
        <v>43737</v>
      </c>
      <c r="Q26" s="666">
        <f t="shared" si="4"/>
        <v>43738</v>
      </c>
      <c r="R26" s="666">
        <f t="shared" si="4"/>
        <v>43739</v>
      </c>
      <c r="S26" s="666">
        <f t="shared" si="4"/>
        <v>43740</v>
      </c>
      <c r="T26" s="666">
        <f t="shared" si="4"/>
        <v>43741</v>
      </c>
      <c r="U26" s="666">
        <f t="shared" si="4"/>
        <v>43742</v>
      </c>
      <c r="V26" s="666">
        <f t="shared" si="4"/>
        <v>43743</v>
      </c>
      <c r="W26" s="666">
        <f>+V26+1</f>
        <v>43744</v>
      </c>
      <c r="X26" s="666">
        <f t="shared" si="4"/>
        <v>43745</v>
      </c>
      <c r="Y26" s="666">
        <f t="shared" si="4"/>
        <v>43746</v>
      </c>
      <c r="Z26" s="666">
        <f t="shared" si="4"/>
        <v>43747</v>
      </c>
      <c r="AA26" s="666">
        <f>+Z26+1</f>
        <v>43748</v>
      </c>
      <c r="AB26" s="666">
        <f t="shared" si="4"/>
        <v>43749</v>
      </c>
      <c r="AC26" s="666">
        <f>+AB26+1</f>
        <v>43750</v>
      </c>
      <c r="AD26" s="667">
        <f t="shared" si="4"/>
        <v>43751</v>
      </c>
      <c r="AE26" s="668"/>
      <c r="AF26" s="3159">
        <f>+AF17+1</f>
        <v>3</v>
      </c>
      <c r="AG26" s="3160"/>
    </row>
    <row r="27" spans="2:33">
      <c r="B27" s="669" t="s">
        <v>911</v>
      </c>
      <c r="C27" s="670" t="str">
        <f>TEXT(WEEKDAY(+C26),"aaa")</f>
        <v>月</v>
      </c>
      <c r="D27" s="671" t="str">
        <f t="shared" ref="D27:AD27" si="5">TEXT(WEEKDAY(+D26),"aaa")</f>
        <v>火</v>
      </c>
      <c r="E27" s="671" t="str">
        <f t="shared" si="5"/>
        <v>水</v>
      </c>
      <c r="F27" s="671" t="str">
        <f t="shared" si="5"/>
        <v>木</v>
      </c>
      <c r="G27" s="671" t="str">
        <f t="shared" si="5"/>
        <v>金</v>
      </c>
      <c r="H27" s="671" t="str">
        <f t="shared" si="5"/>
        <v>土</v>
      </c>
      <c r="I27" s="671" t="str">
        <f t="shared" si="5"/>
        <v>日</v>
      </c>
      <c r="J27" s="671" t="str">
        <f t="shared" si="5"/>
        <v>月</v>
      </c>
      <c r="K27" s="671" t="str">
        <f t="shared" si="5"/>
        <v>火</v>
      </c>
      <c r="L27" s="671" t="str">
        <f t="shared" si="5"/>
        <v>水</v>
      </c>
      <c r="M27" s="671" t="str">
        <f t="shared" si="5"/>
        <v>木</v>
      </c>
      <c r="N27" s="671" t="str">
        <f t="shared" si="5"/>
        <v>金</v>
      </c>
      <c r="O27" s="671" t="str">
        <f t="shared" si="5"/>
        <v>土</v>
      </c>
      <c r="P27" s="671" t="str">
        <f t="shared" si="5"/>
        <v>日</v>
      </c>
      <c r="Q27" s="671" t="str">
        <f t="shared" si="5"/>
        <v>月</v>
      </c>
      <c r="R27" s="671" t="str">
        <f t="shared" si="5"/>
        <v>火</v>
      </c>
      <c r="S27" s="671" t="str">
        <f t="shared" si="5"/>
        <v>水</v>
      </c>
      <c r="T27" s="671" t="str">
        <f t="shared" si="5"/>
        <v>木</v>
      </c>
      <c r="U27" s="671" t="str">
        <f t="shared" si="5"/>
        <v>金</v>
      </c>
      <c r="V27" s="671" t="str">
        <f t="shared" si="5"/>
        <v>土</v>
      </c>
      <c r="W27" s="671" t="str">
        <f t="shared" si="5"/>
        <v>日</v>
      </c>
      <c r="X27" s="671" t="str">
        <f t="shared" si="5"/>
        <v>月</v>
      </c>
      <c r="Y27" s="671" t="str">
        <f t="shared" si="5"/>
        <v>火</v>
      </c>
      <c r="Z27" s="671" t="str">
        <f t="shared" si="5"/>
        <v>水</v>
      </c>
      <c r="AA27" s="671" t="str">
        <f t="shared" si="5"/>
        <v>木</v>
      </c>
      <c r="AB27" s="671" t="str">
        <f t="shared" si="5"/>
        <v>金</v>
      </c>
      <c r="AC27" s="671" t="str">
        <f t="shared" si="5"/>
        <v>土</v>
      </c>
      <c r="AD27" s="672" t="str">
        <f t="shared" si="5"/>
        <v>日</v>
      </c>
      <c r="AE27" s="663"/>
      <c r="AF27" s="673" t="s">
        <v>912</v>
      </c>
      <c r="AG27" s="657">
        <f>+COUNTA(C28:AD29)</f>
        <v>0</v>
      </c>
    </row>
    <row r="28" spans="2:33" ht="13.5" customHeight="1">
      <c r="B28" s="3161" t="s">
        <v>913</v>
      </c>
      <c r="C28" s="3163"/>
      <c r="D28" s="3164"/>
      <c r="E28" s="3164"/>
      <c r="F28" s="3164"/>
      <c r="G28" s="3164"/>
      <c r="H28" s="3164"/>
      <c r="I28" s="3164"/>
      <c r="J28" s="3164"/>
      <c r="K28" s="3164"/>
      <c r="L28" s="3164"/>
      <c r="M28" s="3164"/>
      <c r="N28" s="3164"/>
      <c r="O28" s="3164"/>
      <c r="P28" s="3164"/>
      <c r="Q28" s="3164"/>
      <c r="R28" s="3164"/>
      <c r="S28" s="3164"/>
      <c r="T28" s="3164"/>
      <c r="U28" s="3164"/>
      <c r="V28" s="3164"/>
      <c r="W28" s="3164"/>
      <c r="X28" s="3164"/>
      <c r="Y28" s="3164"/>
      <c r="Z28" s="3164"/>
      <c r="AA28" s="3164"/>
      <c r="AB28" s="3164"/>
      <c r="AC28" s="3164"/>
      <c r="AD28" s="3165"/>
      <c r="AE28" s="663"/>
      <c r="AF28" s="674" t="s">
        <v>914</v>
      </c>
      <c r="AG28" s="675">
        <f>COUNTA(C26:AD26)-AG27</f>
        <v>28</v>
      </c>
    </row>
    <row r="29" spans="2:33" ht="13.5" customHeight="1">
      <c r="B29" s="3162"/>
      <c r="C29" s="3163"/>
      <c r="D29" s="3164"/>
      <c r="E29" s="3164"/>
      <c r="F29" s="3164"/>
      <c r="G29" s="3164"/>
      <c r="H29" s="3164"/>
      <c r="I29" s="3164"/>
      <c r="J29" s="3164"/>
      <c r="K29" s="3164"/>
      <c r="L29" s="3164"/>
      <c r="M29" s="3164"/>
      <c r="N29" s="3164"/>
      <c r="O29" s="3164"/>
      <c r="P29" s="3164"/>
      <c r="Q29" s="3164"/>
      <c r="R29" s="3164"/>
      <c r="S29" s="3164"/>
      <c r="T29" s="3164"/>
      <c r="U29" s="3164"/>
      <c r="V29" s="3164"/>
      <c r="W29" s="3164"/>
      <c r="X29" s="3164"/>
      <c r="Y29" s="3164"/>
      <c r="Z29" s="3164"/>
      <c r="AA29" s="3164"/>
      <c r="AB29" s="3164"/>
      <c r="AC29" s="3164"/>
      <c r="AD29" s="3165"/>
      <c r="AE29" s="663"/>
      <c r="AF29" s="674" t="s">
        <v>915</v>
      </c>
      <c r="AG29" s="676">
        <f>+COUNTA(C30:AD31)</f>
        <v>8</v>
      </c>
    </row>
    <row r="30" spans="2:33" ht="13.5" customHeight="1">
      <c r="B30" s="3173" t="s">
        <v>902</v>
      </c>
      <c r="C30" s="3175"/>
      <c r="D30" s="3164"/>
      <c r="E30" s="3164"/>
      <c r="F30" s="3164"/>
      <c r="G30" s="3164"/>
      <c r="H30" s="3164" t="s">
        <v>961</v>
      </c>
      <c r="I30" s="3164" t="s">
        <v>961</v>
      </c>
      <c r="J30" s="3164"/>
      <c r="K30" s="3164"/>
      <c r="L30" s="3164"/>
      <c r="M30" s="3164"/>
      <c r="N30" s="3164"/>
      <c r="O30" s="3164" t="s">
        <v>961</v>
      </c>
      <c r="P30" s="3164" t="s">
        <v>961</v>
      </c>
      <c r="Q30" s="3164"/>
      <c r="R30" s="3164"/>
      <c r="S30" s="3164"/>
      <c r="T30" s="3164"/>
      <c r="U30" s="3164"/>
      <c r="V30" s="3164" t="s">
        <v>961</v>
      </c>
      <c r="W30" s="3164" t="s">
        <v>961</v>
      </c>
      <c r="X30" s="3164"/>
      <c r="Y30" s="3164"/>
      <c r="Z30" s="3164"/>
      <c r="AA30" s="3164"/>
      <c r="AB30" s="3164"/>
      <c r="AC30" s="3164" t="s">
        <v>961</v>
      </c>
      <c r="AD30" s="3165" t="s">
        <v>961</v>
      </c>
      <c r="AE30" s="663"/>
      <c r="AF30" s="674" t="s">
        <v>916</v>
      </c>
      <c r="AG30" s="677">
        <f>+AG29/AG28</f>
        <v>0.2857142857142857</v>
      </c>
    </row>
    <row r="31" spans="2:33">
      <c r="B31" s="3174"/>
      <c r="C31" s="3175"/>
      <c r="D31" s="3164"/>
      <c r="E31" s="3164"/>
      <c r="F31" s="3164"/>
      <c r="G31" s="3164"/>
      <c r="H31" s="3164"/>
      <c r="I31" s="3164"/>
      <c r="J31" s="3164"/>
      <c r="K31" s="3164"/>
      <c r="L31" s="3164"/>
      <c r="M31" s="3164"/>
      <c r="N31" s="3164"/>
      <c r="O31" s="3164"/>
      <c r="P31" s="3164"/>
      <c r="Q31" s="3164"/>
      <c r="R31" s="3164"/>
      <c r="S31" s="3164"/>
      <c r="T31" s="3164"/>
      <c r="U31" s="3164"/>
      <c r="V31" s="3164"/>
      <c r="W31" s="3164"/>
      <c r="X31" s="3164"/>
      <c r="Y31" s="3164"/>
      <c r="Z31" s="3164"/>
      <c r="AA31" s="3164"/>
      <c r="AB31" s="3164"/>
      <c r="AC31" s="3164"/>
      <c r="AD31" s="3165"/>
      <c r="AE31" s="663"/>
      <c r="AF31" s="674" t="s">
        <v>896</v>
      </c>
      <c r="AG31" s="676">
        <f>+COUNTA(C32:AD33)</f>
        <v>7</v>
      </c>
    </row>
    <row r="32" spans="2:33">
      <c r="B32" s="3166" t="s">
        <v>905</v>
      </c>
      <c r="C32" s="3168"/>
      <c r="D32" s="3170"/>
      <c r="E32" s="3170"/>
      <c r="F32" s="3170"/>
      <c r="G32" s="3170"/>
      <c r="H32" s="3170"/>
      <c r="I32" s="3170" t="s">
        <v>961</v>
      </c>
      <c r="J32" s="3170"/>
      <c r="K32" s="3170"/>
      <c r="L32" s="3170"/>
      <c r="M32" s="3170"/>
      <c r="N32" s="3170"/>
      <c r="O32" s="3170"/>
      <c r="P32" s="3170" t="s">
        <v>961</v>
      </c>
      <c r="Q32" s="3170" t="s">
        <v>1021</v>
      </c>
      <c r="R32" s="3170"/>
      <c r="S32" s="3170"/>
      <c r="T32" s="3170"/>
      <c r="U32" s="3170"/>
      <c r="V32" s="3170" t="s">
        <v>961</v>
      </c>
      <c r="W32" s="3170" t="s">
        <v>961</v>
      </c>
      <c r="X32" s="3170"/>
      <c r="Y32" s="3170"/>
      <c r="Z32" s="3170"/>
      <c r="AA32" s="3170"/>
      <c r="AB32" s="3170"/>
      <c r="AC32" s="3170" t="s">
        <v>961</v>
      </c>
      <c r="AD32" s="3180" t="s">
        <v>961</v>
      </c>
      <c r="AE32" s="663"/>
      <c r="AF32" s="678" t="s">
        <v>917</v>
      </c>
      <c r="AG32" s="679">
        <f>+AG31/AG28</f>
        <v>0.25</v>
      </c>
    </row>
    <row r="33" spans="2:33">
      <c r="B33" s="3167"/>
      <c r="C33" s="3169"/>
      <c r="D33" s="3171"/>
      <c r="E33" s="3171"/>
      <c r="F33" s="3171"/>
      <c r="G33" s="3171"/>
      <c r="H33" s="3171"/>
      <c r="I33" s="3171"/>
      <c r="J33" s="3171"/>
      <c r="K33" s="3171"/>
      <c r="L33" s="3171"/>
      <c r="M33" s="3171"/>
      <c r="N33" s="3171"/>
      <c r="O33" s="3171"/>
      <c r="P33" s="3171"/>
      <c r="Q33" s="3171"/>
      <c r="R33" s="3171"/>
      <c r="S33" s="3171"/>
      <c r="T33" s="3171"/>
      <c r="U33" s="3171"/>
      <c r="V33" s="3171"/>
      <c r="W33" s="3171"/>
      <c r="X33" s="3171"/>
      <c r="Y33" s="3171"/>
      <c r="Z33" s="3171"/>
      <c r="AA33" s="3171"/>
      <c r="AB33" s="3171"/>
      <c r="AC33" s="3171"/>
      <c r="AD33" s="3181"/>
      <c r="AE33" s="663"/>
      <c r="AF33" s="680"/>
      <c r="AG33" s="681"/>
    </row>
    <row r="34" spans="2:33">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row>
    <row r="35" spans="2:33">
      <c r="B35" s="683" t="s">
        <v>910</v>
      </c>
      <c r="C35" s="684">
        <f>+AD26+1</f>
        <v>43752</v>
      </c>
      <c r="D35" s="685">
        <f>+C35+1</f>
        <v>43753</v>
      </c>
      <c r="E35" s="685">
        <f t="shared" ref="E35:AD35" si="6">+D35+1</f>
        <v>43754</v>
      </c>
      <c r="F35" s="685">
        <f t="shared" si="6"/>
        <v>43755</v>
      </c>
      <c r="G35" s="685">
        <f t="shared" si="6"/>
        <v>43756</v>
      </c>
      <c r="H35" s="685">
        <f t="shared" si="6"/>
        <v>43757</v>
      </c>
      <c r="I35" s="685">
        <f t="shared" si="6"/>
        <v>43758</v>
      </c>
      <c r="J35" s="685">
        <f t="shared" si="6"/>
        <v>43759</v>
      </c>
      <c r="K35" s="685">
        <f t="shared" si="6"/>
        <v>43760</v>
      </c>
      <c r="L35" s="685">
        <f t="shared" si="6"/>
        <v>43761</v>
      </c>
      <c r="M35" s="685">
        <f t="shared" si="6"/>
        <v>43762</v>
      </c>
      <c r="N35" s="685">
        <f t="shared" si="6"/>
        <v>43763</v>
      </c>
      <c r="O35" s="685">
        <f t="shared" si="6"/>
        <v>43764</v>
      </c>
      <c r="P35" s="685">
        <f t="shared" si="6"/>
        <v>43765</v>
      </c>
      <c r="Q35" s="685">
        <f t="shared" si="6"/>
        <v>43766</v>
      </c>
      <c r="R35" s="685">
        <f t="shared" si="6"/>
        <v>43767</v>
      </c>
      <c r="S35" s="685">
        <f t="shared" si="6"/>
        <v>43768</v>
      </c>
      <c r="T35" s="685">
        <f t="shared" si="6"/>
        <v>43769</v>
      </c>
      <c r="U35" s="685">
        <f t="shared" si="6"/>
        <v>43770</v>
      </c>
      <c r="V35" s="685">
        <f t="shared" si="6"/>
        <v>43771</v>
      </c>
      <c r="W35" s="685">
        <f>+V35+1</f>
        <v>43772</v>
      </c>
      <c r="X35" s="685">
        <f t="shared" si="6"/>
        <v>43773</v>
      </c>
      <c r="Y35" s="685">
        <f t="shared" si="6"/>
        <v>43774</v>
      </c>
      <c r="Z35" s="685">
        <f t="shared" si="6"/>
        <v>43775</v>
      </c>
      <c r="AA35" s="685">
        <f>+Z35+1</f>
        <v>43776</v>
      </c>
      <c r="AB35" s="685">
        <f t="shared" si="6"/>
        <v>43777</v>
      </c>
      <c r="AC35" s="685">
        <f>+AB35+1</f>
        <v>43778</v>
      </c>
      <c r="AD35" s="686">
        <f t="shared" si="6"/>
        <v>43779</v>
      </c>
      <c r="AE35" s="668"/>
      <c r="AF35" s="3159">
        <f>+AF26+1</f>
        <v>4</v>
      </c>
      <c r="AG35" s="3160"/>
    </row>
    <row r="36" spans="2:33">
      <c r="B36" s="687" t="s">
        <v>911</v>
      </c>
      <c r="C36" s="688" t="str">
        <f>TEXT(WEEKDAY(+C35),"aaa")</f>
        <v>月</v>
      </c>
      <c r="D36" s="689" t="str">
        <f t="shared" ref="D36:AD36" si="7">TEXT(WEEKDAY(+D35),"aaa")</f>
        <v>火</v>
      </c>
      <c r="E36" s="689" t="str">
        <f t="shared" si="7"/>
        <v>水</v>
      </c>
      <c r="F36" s="689" t="str">
        <f t="shared" si="7"/>
        <v>木</v>
      </c>
      <c r="G36" s="689" t="str">
        <f t="shared" si="7"/>
        <v>金</v>
      </c>
      <c r="H36" s="689" t="str">
        <f t="shared" si="7"/>
        <v>土</v>
      </c>
      <c r="I36" s="689" t="str">
        <f t="shared" si="7"/>
        <v>日</v>
      </c>
      <c r="J36" s="689" t="str">
        <f t="shared" si="7"/>
        <v>月</v>
      </c>
      <c r="K36" s="689" t="str">
        <f t="shared" si="7"/>
        <v>火</v>
      </c>
      <c r="L36" s="689" t="str">
        <f t="shared" si="7"/>
        <v>水</v>
      </c>
      <c r="M36" s="689" t="str">
        <f t="shared" si="7"/>
        <v>木</v>
      </c>
      <c r="N36" s="689" t="str">
        <f t="shared" si="7"/>
        <v>金</v>
      </c>
      <c r="O36" s="689" t="str">
        <f t="shared" si="7"/>
        <v>土</v>
      </c>
      <c r="P36" s="689" t="str">
        <f t="shared" si="7"/>
        <v>日</v>
      </c>
      <c r="Q36" s="689" t="str">
        <f t="shared" si="7"/>
        <v>月</v>
      </c>
      <c r="R36" s="689" t="str">
        <f t="shared" si="7"/>
        <v>火</v>
      </c>
      <c r="S36" s="689" t="str">
        <f t="shared" si="7"/>
        <v>水</v>
      </c>
      <c r="T36" s="689" t="str">
        <f t="shared" si="7"/>
        <v>木</v>
      </c>
      <c r="U36" s="689" t="str">
        <f t="shared" si="7"/>
        <v>金</v>
      </c>
      <c r="V36" s="689" t="str">
        <f t="shared" si="7"/>
        <v>土</v>
      </c>
      <c r="W36" s="689" t="str">
        <f t="shared" si="7"/>
        <v>日</v>
      </c>
      <c r="X36" s="689" t="str">
        <f t="shared" si="7"/>
        <v>月</v>
      </c>
      <c r="Y36" s="689" t="str">
        <f t="shared" si="7"/>
        <v>火</v>
      </c>
      <c r="Z36" s="689" t="str">
        <f t="shared" si="7"/>
        <v>水</v>
      </c>
      <c r="AA36" s="689" t="str">
        <f t="shared" si="7"/>
        <v>木</v>
      </c>
      <c r="AB36" s="689" t="str">
        <f t="shared" si="7"/>
        <v>金</v>
      </c>
      <c r="AC36" s="689" t="str">
        <f t="shared" si="7"/>
        <v>土</v>
      </c>
      <c r="AD36" s="690" t="str">
        <f t="shared" si="7"/>
        <v>日</v>
      </c>
      <c r="AE36" s="663"/>
      <c r="AF36" s="673" t="s">
        <v>912</v>
      </c>
      <c r="AG36" s="657">
        <f>+COUNTA(C37:AD38)</f>
        <v>0</v>
      </c>
    </row>
    <row r="37" spans="2:33" ht="13.5" customHeight="1">
      <c r="B37" s="3161" t="s">
        <v>913</v>
      </c>
      <c r="C37" s="3182"/>
      <c r="D37" s="3183"/>
      <c r="E37" s="3183"/>
      <c r="F37" s="3183"/>
      <c r="G37" s="3183"/>
      <c r="H37" s="3183"/>
      <c r="I37" s="3183"/>
      <c r="J37" s="3183"/>
      <c r="K37" s="3183"/>
      <c r="L37" s="3183"/>
      <c r="M37" s="3183"/>
      <c r="N37" s="3183"/>
      <c r="O37" s="3183"/>
      <c r="P37" s="3183"/>
      <c r="Q37" s="3183"/>
      <c r="R37" s="3183"/>
      <c r="S37" s="3183"/>
      <c r="T37" s="3183"/>
      <c r="U37" s="3183"/>
      <c r="V37" s="3183"/>
      <c r="W37" s="3183"/>
      <c r="X37" s="3183"/>
      <c r="Y37" s="3183"/>
      <c r="Z37" s="3183"/>
      <c r="AA37" s="3183"/>
      <c r="AB37" s="3183"/>
      <c r="AC37" s="3183"/>
      <c r="AD37" s="3190"/>
      <c r="AE37" s="663"/>
      <c r="AF37" s="674" t="s">
        <v>914</v>
      </c>
      <c r="AG37" s="675">
        <f>COUNTA(C35:AD35)-AG36</f>
        <v>28</v>
      </c>
    </row>
    <row r="38" spans="2:33" ht="13.5" customHeight="1">
      <c r="B38" s="3162"/>
      <c r="C38" s="3182"/>
      <c r="D38" s="3183"/>
      <c r="E38" s="3183"/>
      <c r="F38" s="3183"/>
      <c r="G38" s="3183"/>
      <c r="H38" s="3183"/>
      <c r="I38" s="3183"/>
      <c r="J38" s="3183"/>
      <c r="K38" s="3183"/>
      <c r="L38" s="3183"/>
      <c r="M38" s="3183"/>
      <c r="N38" s="3183"/>
      <c r="O38" s="3183"/>
      <c r="P38" s="3183"/>
      <c r="Q38" s="3183"/>
      <c r="R38" s="3183"/>
      <c r="S38" s="3183"/>
      <c r="T38" s="3183"/>
      <c r="U38" s="3183"/>
      <c r="V38" s="3183"/>
      <c r="W38" s="3183"/>
      <c r="X38" s="3183"/>
      <c r="Y38" s="3183"/>
      <c r="Z38" s="3183"/>
      <c r="AA38" s="3183"/>
      <c r="AB38" s="3183"/>
      <c r="AC38" s="3183"/>
      <c r="AD38" s="3190"/>
      <c r="AE38" s="663"/>
      <c r="AF38" s="674" t="s">
        <v>915</v>
      </c>
      <c r="AG38" s="676">
        <f>+COUNTA(C39:AD40)</f>
        <v>8</v>
      </c>
    </row>
    <row r="39" spans="2:33" ht="13.5" customHeight="1">
      <c r="B39" s="3191" t="s">
        <v>902</v>
      </c>
      <c r="C39" s="3193"/>
      <c r="D39" s="3183"/>
      <c r="E39" s="3183"/>
      <c r="F39" s="3183"/>
      <c r="G39" s="3183"/>
      <c r="H39" s="3183" t="s">
        <v>961</v>
      </c>
      <c r="I39" s="3183" t="s">
        <v>961</v>
      </c>
      <c r="J39" s="3183"/>
      <c r="K39" s="3183"/>
      <c r="L39" s="3183"/>
      <c r="M39" s="3183"/>
      <c r="N39" s="3183"/>
      <c r="O39" s="3183" t="s">
        <v>961</v>
      </c>
      <c r="P39" s="3183" t="s">
        <v>961</v>
      </c>
      <c r="Q39" s="3183"/>
      <c r="R39" s="3183"/>
      <c r="S39" s="3183"/>
      <c r="T39" s="3183"/>
      <c r="U39" s="3183"/>
      <c r="V39" s="3183" t="s">
        <v>961</v>
      </c>
      <c r="W39" s="3183" t="s">
        <v>961</v>
      </c>
      <c r="X39" s="3183"/>
      <c r="Y39" s="3183"/>
      <c r="Z39" s="3183"/>
      <c r="AA39" s="3183"/>
      <c r="AB39" s="3183"/>
      <c r="AC39" s="3183" t="s">
        <v>961</v>
      </c>
      <c r="AD39" s="3190" t="s">
        <v>961</v>
      </c>
      <c r="AE39" s="663"/>
      <c r="AF39" s="674" t="s">
        <v>916</v>
      </c>
      <c r="AG39" s="677">
        <f>+AG38/AG37</f>
        <v>0.2857142857142857</v>
      </c>
    </row>
    <row r="40" spans="2:33">
      <c r="B40" s="3192"/>
      <c r="C40" s="3193"/>
      <c r="D40" s="3183"/>
      <c r="E40" s="3183"/>
      <c r="F40" s="3183"/>
      <c r="G40" s="3183"/>
      <c r="H40" s="3183"/>
      <c r="I40" s="3183"/>
      <c r="J40" s="3183"/>
      <c r="K40" s="3183"/>
      <c r="L40" s="3183"/>
      <c r="M40" s="3183"/>
      <c r="N40" s="3183"/>
      <c r="O40" s="3183"/>
      <c r="P40" s="3183"/>
      <c r="Q40" s="3183"/>
      <c r="R40" s="3183"/>
      <c r="S40" s="3183"/>
      <c r="T40" s="3183"/>
      <c r="U40" s="3183"/>
      <c r="V40" s="3183"/>
      <c r="W40" s="3183"/>
      <c r="X40" s="3183"/>
      <c r="Y40" s="3183"/>
      <c r="Z40" s="3183"/>
      <c r="AA40" s="3183"/>
      <c r="AB40" s="3183"/>
      <c r="AC40" s="3183"/>
      <c r="AD40" s="3190"/>
      <c r="AE40" s="663"/>
      <c r="AF40" s="674" t="s">
        <v>896</v>
      </c>
      <c r="AG40" s="676">
        <f>+COUNTA(C41:AD42)</f>
        <v>5</v>
      </c>
    </row>
    <row r="41" spans="2:33">
      <c r="B41" s="3194" t="s">
        <v>905</v>
      </c>
      <c r="C41" s="3196"/>
      <c r="D41" s="3198"/>
      <c r="E41" s="3198"/>
      <c r="F41" s="3198"/>
      <c r="G41" s="3198"/>
      <c r="H41" s="3198"/>
      <c r="I41" s="3198" t="s">
        <v>961</v>
      </c>
      <c r="J41" s="3198"/>
      <c r="K41" s="3198"/>
      <c r="L41" s="3198"/>
      <c r="M41" s="3198"/>
      <c r="N41" s="3198"/>
      <c r="O41" s="3198"/>
      <c r="P41" s="3198" t="s">
        <v>961</v>
      </c>
      <c r="Q41" s="3198"/>
      <c r="R41" s="3198"/>
      <c r="S41" s="3198"/>
      <c r="T41" s="3198"/>
      <c r="U41" s="3198"/>
      <c r="V41" s="3198"/>
      <c r="W41" s="3198" t="s">
        <v>961</v>
      </c>
      <c r="X41" s="3198"/>
      <c r="Y41" s="3198"/>
      <c r="Z41" s="3198"/>
      <c r="AA41" s="3198"/>
      <c r="AB41" s="3198"/>
      <c r="AC41" s="3198" t="s">
        <v>961</v>
      </c>
      <c r="AD41" s="3200" t="s">
        <v>961</v>
      </c>
      <c r="AE41" s="663"/>
      <c r="AF41" s="678" t="s">
        <v>917</v>
      </c>
      <c r="AG41" s="679">
        <f>+AG40/AG37</f>
        <v>0.17857142857142858</v>
      </c>
    </row>
    <row r="42" spans="2:33">
      <c r="B42" s="3195"/>
      <c r="C42" s="3197"/>
      <c r="D42" s="3199"/>
      <c r="E42" s="3199"/>
      <c r="F42" s="3199"/>
      <c r="G42" s="3199"/>
      <c r="H42" s="3199"/>
      <c r="I42" s="3199"/>
      <c r="J42" s="3199"/>
      <c r="K42" s="3199"/>
      <c r="L42" s="3199"/>
      <c r="M42" s="3199"/>
      <c r="N42" s="3199"/>
      <c r="O42" s="3199"/>
      <c r="P42" s="3199"/>
      <c r="Q42" s="3199"/>
      <c r="R42" s="3199"/>
      <c r="S42" s="3199"/>
      <c r="T42" s="3199"/>
      <c r="U42" s="3199"/>
      <c r="V42" s="3199"/>
      <c r="W42" s="3199"/>
      <c r="X42" s="3199"/>
      <c r="Y42" s="3199"/>
      <c r="Z42" s="3199"/>
      <c r="AA42" s="3199"/>
      <c r="AB42" s="3199"/>
      <c r="AC42" s="3199"/>
      <c r="AD42" s="3201"/>
      <c r="AE42" s="663"/>
      <c r="AF42" s="680"/>
      <c r="AG42" s="681"/>
    </row>
    <row r="43" spans="2:33">
      <c r="C43" s="682"/>
      <c r="D43" s="682"/>
      <c r="E43" s="682"/>
      <c r="F43" s="682"/>
      <c r="G43" s="682"/>
      <c r="H43" s="682"/>
      <c r="I43" s="682"/>
      <c r="J43" s="682"/>
      <c r="K43" s="682"/>
      <c r="L43" s="682"/>
      <c r="M43" s="682"/>
      <c r="N43" s="682"/>
      <c r="O43" s="682"/>
      <c r="P43" s="682"/>
      <c r="Q43" s="682"/>
      <c r="R43" s="682"/>
      <c r="S43" s="682"/>
      <c r="T43" s="682"/>
      <c r="U43" s="682"/>
      <c r="V43" s="682"/>
      <c r="W43" s="682"/>
      <c r="X43" s="682"/>
      <c r="Y43" s="682"/>
      <c r="Z43" s="682"/>
      <c r="AA43" s="682"/>
      <c r="AB43" s="682"/>
      <c r="AC43" s="682"/>
      <c r="AD43" s="682"/>
    </row>
    <row r="44" spans="2:33">
      <c r="B44" s="664" t="s">
        <v>910</v>
      </c>
      <c r="C44" s="665">
        <f>+AD35+1</f>
        <v>43780</v>
      </c>
      <c r="D44" s="666">
        <f>+C44+1</f>
        <v>43781</v>
      </c>
      <c r="E44" s="666">
        <f t="shared" ref="E44:AD44" si="8">+D44+1</f>
        <v>43782</v>
      </c>
      <c r="F44" s="666">
        <f t="shared" si="8"/>
        <v>43783</v>
      </c>
      <c r="G44" s="666">
        <f t="shared" si="8"/>
        <v>43784</v>
      </c>
      <c r="H44" s="666">
        <f t="shared" si="8"/>
        <v>43785</v>
      </c>
      <c r="I44" s="666">
        <f t="shared" si="8"/>
        <v>43786</v>
      </c>
      <c r="J44" s="666">
        <f t="shared" si="8"/>
        <v>43787</v>
      </c>
      <c r="K44" s="666">
        <f t="shared" si="8"/>
        <v>43788</v>
      </c>
      <c r="L44" s="666">
        <f t="shared" si="8"/>
        <v>43789</v>
      </c>
      <c r="M44" s="666">
        <f t="shared" si="8"/>
        <v>43790</v>
      </c>
      <c r="N44" s="666">
        <f t="shared" si="8"/>
        <v>43791</v>
      </c>
      <c r="O44" s="666">
        <f t="shared" si="8"/>
        <v>43792</v>
      </c>
      <c r="P44" s="666">
        <f t="shared" si="8"/>
        <v>43793</v>
      </c>
      <c r="Q44" s="666">
        <f t="shared" si="8"/>
        <v>43794</v>
      </c>
      <c r="R44" s="666">
        <f t="shared" si="8"/>
        <v>43795</v>
      </c>
      <c r="S44" s="666">
        <f t="shared" si="8"/>
        <v>43796</v>
      </c>
      <c r="T44" s="666">
        <f t="shared" si="8"/>
        <v>43797</v>
      </c>
      <c r="U44" s="666">
        <f t="shared" si="8"/>
        <v>43798</v>
      </c>
      <c r="V44" s="666">
        <f t="shared" si="8"/>
        <v>43799</v>
      </c>
      <c r="W44" s="666">
        <f>+V44+1</f>
        <v>43800</v>
      </c>
      <c r="X44" s="666">
        <f t="shared" si="8"/>
        <v>43801</v>
      </c>
      <c r="Y44" s="666">
        <f t="shared" si="8"/>
        <v>43802</v>
      </c>
      <c r="Z44" s="666">
        <f t="shared" si="8"/>
        <v>43803</v>
      </c>
      <c r="AA44" s="666">
        <f>+Z44+1</f>
        <v>43804</v>
      </c>
      <c r="AB44" s="666">
        <f t="shared" si="8"/>
        <v>43805</v>
      </c>
      <c r="AC44" s="666">
        <f>+AB44+1</f>
        <v>43806</v>
      </c>
      <c r="AD44" s="667">
        <f t="shared" si="8"/>
        <v>43807</v>
      </c>
      <c r="AE44" s="668"/>
      <c r="AF44" s="3159">
        <f>+AF35+1</f>
        <v>5</v>
      </c>
      <c r="AG44" s="3160"/>
    </row>
    <row r="45" spans="2:33">
      <c r="B45" s="669" t="s">
        <v>911</v>
      </c>
      <c r="C45" s="670" t="str">
        <f>TEXT(WEEKDAY(+C44),"aaa")</f>
        <v>月</v>
      </c>
      <c r="D45" s="671" t="str">
        <f t="shared" ref="D45:AD45" si="9">TEXT(WEEKDAY(+D44),"aaa")</f>
        <v>火</v>
      </c>
      <c r="E45" s="671" t="str">
        <f t="shared" si="9"/>
        <v>水</v>
      </c>
      <c r="F45" s="671" t="str">
        <f t="shared" si="9"/>
        <v>木</v>
      </c>
      <c r="G45" s="671" t="str">
        <f t="shared" si="9"/>
        <v>金</v>
      </c>
      <c r="H45" s="671" t="str">
        <f t="shared" si="9"/>
        <v>土</v>
      </c>
      <c r="I45" s="671" t="str">
        <f t="shared" si="9"/>
        <v>日</v>
      </c>
      <c r="J45" s="671" t="str">
        <f t="shared" si="9"/>
        <v>月</v>
      </c>
      <c r="K45" s="671" t="str">
        <f t="shared" si="9"/>
        <v>火</v>
      </c>
      <c r="L45" s="671" t="str">
        <f t="shared" si="9"/>
        <v>水</v>
      </c>
      <c r="M45" s="671" t="str">
        <f t="shared" si="9"/>
        <v>木</v>
      </c>
      <c r="N45" s="671" t="str">
        <f t="shared" si="9"/>
        <v>金</v>
      </c>
      <c r="O45" s="671" t="str">
        <f t="shared" si="9"/>
        <v>土</v>
      </c>
      <c r="P45" s="671" t="str">
        <f t="shared" si="9"/>
        <v>日</v>
      </c>
      <c r="Q45" s="671" t="str">
        <f t="shared" si="9"/>
        <v>月</v>
      </c>
      <c r="R45" s="671" t="str">
        <f t="shared" si="9"/>
        <v>火</v>
      </c>
      <c r="S45" s="671" t="str">
        <f t="shared" si="9"/>
        <v>水</v>
      </c>
      <c r="T45" s="671" t="str">
        <f t="shared" si="9"/>
        <v>木</v>
      </c>
      <c r="U45" s="671" t="str">
        <f t="shared" si="9"/>
        <v>金</v>
      </c>
      <c r="V45" s="671" t="str">
        <f t="shared" si="9"/>
        <v>土</v>
      </c>
      <c r="W45" s="671" t="str">
        <f t="shared" si="9"/>
        <v>日</v>
      </c>
      <c r="X45" s="671" t="str">
        <f t="shared" si="9"/>
        <v>月</v>
      </c>
      <c r="Y45" s="671" t="str">
        <f t="shared" si="9"/>
        <v>火</v>
      </c>
      <c r="Z45" s="671" t="str">
        <f t="shared" si="9"/>
        <v>水</v>
      </c>
      <c r="AA45" s="671" t="str">
        <f t="shared" si="9"/>
        <v>木</v>
      </c>
      <c r="AB45" s="671" t="str">
        <f t="shared" si="9"/>
        <v>金</v>
      </c>
      <c r="AC45" s="671" t="str">
        <f t="shared" si="9"/>
        <v>土</v>
      </c>
      <c r="AD45" s="672" t="str">
        <f t="shared" si="9"/>
        <v>日</v>
      </c>
      <c r="AE45" s="663"/>
      <c r="AF45" s="673" t="s">
        <v>912</v>
      </c>
      <c r="AG45" s="657">
        <f>+COUNTA(C46:AD47)</f>
        <v>0</v>
      </c>
    </row>
    <row r="46" spans="2:33" ht="13.5" customHeight="1">
      <c r="B46" s="3161" t="s">
        <v>913</v>
      </c>
      <c r="C46" s="3163"/>
      <c r="D46" s="3164"/>
      <c r="E46" s="3164"/>
      <c r="F46" s="3164"/>
      <c r="G46" s="3164"/>
      <c r="H46" s="3164"/>
      <c r="I46" s="3164"/>
      <c r="J46" s="3164"/>
      <c r="K46" s="3164"/>
      <c r="L46" s="3164"/>
      <c r="M46" s="3164"/>
      <c r="N46" s="3164"/>
      <c r="O46" s="3164"/>
      <c r="P46" s="3164"/>
      <c r="Q46" s="3164"/>
      <c r="R46" s="3164"/>
      <c r="S46" s="3164"/>
      <c r="T46" s="3164"/>
      <c r="U46" s="3164"/>
      <c r="V46" s="3164"/>
      <c r="W46" s="3164"/>
      <c r="X46" s="3164"/>
      <c r="Y46" s="3164"/>
      <c r="Z46" s="3164"/>
      <c r="AA46" s="3164"/>
      <c r="AB46" s="3164"/>
      <c r="AC46" s="3164"/>
      <c r="AD46" s="3165"/>
      <c r="AE46" s="663"/>
      <c r="AF46" s="674" t="s">
        <v>914</v>
      </c>
      <c r="AG46" s="675">
        <f>COUNTA(C44:AD44)-AG45</f>
        <v>28</v>
      </c>
    </row>
    <row r="47" spans="2:33" ht="13.5" customHeight="1">
      <c r="B47" s="3162"/>
      <c r="C47" s="3163"/>
      <c r="D47" s="3164"/>
      <c r="E47" s="3164"/>
      <c r="F47" s="3164"/>
      <c r="G47" s="3164"/>
      <c r="H47" s="3164"/>
      <c r="I47" s="3164"/>
      <c r="J47" s="3164"/>
      <c r="K47" s="3164"/>
      <c r="L47" s="3164"/>
      <c r="M47" s="3164"/>
      <c r="N47" s="3164"/>
      <c r="O47" s="3164"/>
      <c r="P47" s="3164"/>
      <c r="Q47" s="3164"/>
      <c r="R47" s="3164"/>
      <c r="S47" s="3164"/>
      <c r="T47" s="3164"/>
      <c r="U47" s="3164"/>
      <c r="V47" s="3164"/>
      <c r="W47" s="3164"/>
      <c r="X47" s="3164"/>
      <c r="Y47" s="3164"/>
      <c r="Z47" s="3164"/>
      <c r="AA47" s="3164"/>
      <c r="AB47" s="3164"/>
      <c r="AC47" s="3164"/>
      <c r="AD47" s="3165"/>
      <c r="AE47" s="663"/>
      <c r="AF47" s="674" t="s">
        <v>915</v>
      </c>
      <c r="AG47" s="676">
        <f>+COUNTA(C48:AD49)</f>
        <v>8</v>
      </c>
    </row>
    <row r="48" spans="2:33" ht="13.5" customHeight="1">
      <c r="B48" s="3173" t="s">
        <v>902</v>
      </c>
      <c r="C48" s="3175"/>
      <c r="D48" s="3164"/>
      <c r="E48" s="3164"/>
      <c r="F48" s="3164"/>
      <c r="G48" s="3164"/>
      <c r="H48" s="3164" t="s">
        <v>961</v>
      </c>
      <c r="I48" s="3164" t="s">
        <v>961</v>
      </c>
      <c r="J48" s="3164"/>
      <c r="K48" s="3164"/>
      <c r="L48" s="3164"/>
      <c r="M48" s="3164"/>
      <c r="N48" s="3164"/>
      <c r="O48" s="3164" t="s">
        <v>961</v>
      </c>
      <c r="P48" s="3164" t="s">
        <v>961</v>
      </c>
      <c r="Q48" s="3164"/>
      <c r="R48" s="3164"/>
      <c r="S48" s="3164"/>
      <c r="T48" s="3164"/>
      <c r="U48" s="3164"/>
      <c r="V48" s="3164" t="s">
        <v>961</v>
      </c>
      <c r="W48" s="3164" t="s">
        <v>961</v>
      </c>
      <c r="X48" s="3164"/>
      <c r="Y48" s="3164"/>
      <c r="Z48" s="3164"/>
      <c r="AA48" s="3164"/>
      <c r="AB48" s="3164"/>
      <c r="AC48" s="3164" t="s">
        <v>961</v>
      </c>
      <c r="AD48" s="3165" t="s">
        <v>961</v>
      </c>
      <c r="AE48" s="663"/>
      <c r="AF48" s="674" t="s">
        <v>916</v>
      </c>
      <c r="AG48" s="677">
        <f>+AG47/AG46</f>
        <v>0.2857142857142857</v>
      </c>
    </row>
    <row r="49" spans="2:33">
      <c r="B49" s="3174"/>
      <c r="C49" s="3175"/>
      <c r="D49" s="3164"/>
      <c r="E49" s="3164"/>
      <c r="F49" s="3164"/>
      <c r="G49" s="3164"/>
      <c r="H49" s="3164"/>
      <c r="I49" s="3164"/>
      <c r="J49" s="3164"/>
      <c r="K49" s="3164"/>
      <c r="L49" s="3164"/>
      <c r="M49" s="3164"/>
      <c r="N49" s="3164"/>
      <c r="O49" s="3164"/>
      <c r="P49" s="3164"/>
      <c r="Q49" s="3164"/>
      <c r="R49" s="3164"/>
      <c r="S49" s="3164"/>
      <c r="T49" s="3164"/>
      <c r="U49" s="3164"/>
      <c r="V49" s="3164"/>
      <c r="W49" s="3164"/>
      <c r="X49" s="3164"/>
      <c r="Y49" s="3164"/>
      <c r="Z49" s="3164"/>
      <c r="AA49" s="3164"/>
      <c r="AB49" s="3164"/>
      <c r="AC49" s="3164"/>
      <c r="AD49" s="3165"/>
      <c r="AE49" s="663"/>
      <c r="AF49" s="674" t="s">
        <v>896</v>
      </c>
      <c r="AG49" s="676">
        <f>+COUNTA(C50:AD51)</f>
        <v>6</v>
      </c>
    </row>
    <row r="50" spans="2:33">
      <c r="B50" s="3166" t="s">
        <v>905</v>
      </c>
      <c r="C50" s="3168"/>
      <c r="D50" s="3170"/>
      <c r="E50" s="3170"/>
      <c r="F50" s="3170"/>
      <c r="G50" s="3170"/>
      <c r="H50" s="3170"/>
      <c r="I50" s="3170" t="s">
        <v>961</v>
      </c>
      <c r="J50" s="3170"/>
      <c r="K50" s="3170"/>
      <c r="L50" s="3170"/>
      <c r="M50" s="3170"/>
      <c r="N50" s="3170"/>
      <c r="O50" s="3170"/>
      <c r="P50" s="3170" t="s">
        <v>961</v>
      </c>
      <c r="Q50" s="3170"/>
      <c r="R50" s="3170"/>
      <c r="S50" s="3170" t="s">
        <v>1021</v>
      </c>
      <c r="T50" s="3170"/>
      <c r="U50" s="3170"/>
      <c r="V50" s="3170"/>
      <c r="W50" s="3170" t="s">
        <v>961</v>
      </c>
      <c r="X50" s="3170"/>
      <c r="Y50" s="3170"/>
      <c r="Z50" s="3170"/>
      <c r="AA50" s="3170"/>
      <c r="AB50" s="3170"/>
      <c r="AC50" s="3170" t="s">
        <v>961</v>
      </c>
      <c r="AD50" s="3180" t="s">
        <v>961</v>
      </c>
      <c r="AE50" s="663"/>
      <c r="AF50" s="678" t="s">
        <v>917</v>
      </c>
      <c r="AG50" s="679">
        <f>+AG49/AG46</f>
        <v>0.21428571428571427</v>
      </c>
    </row>
    <row r="51" spans="2:33">
      <c r="B51" s="3167"/>
      <c r="C51" s="3169"/>
      <c r="D51" s="3171"/>
      <c r="E51" s="3171"/>
      <c r="F51" s="3171"/>
      <c r="G51" s="3171"/>
      <c r="H51" s="3171"/>
      <c r="I51" s="3171"/>
      <c r="J51" s="3171"/>
      <c r="K51" s="3171"/>
      <c r="L51" s="3171"/>
      <c r="M51" s="3171"/>
      <c r="N51" s="3171"/>
      <c r="O51" s="3171"/>
      <c r="P51" s="3171"/>
      <c r="Q51" s="3171"/>
      <c r="R51" s="3171"/>
      <c r="S51" s="3171"/>
      <c r="T51" s="3171"/>
      <c r="U51" s="3171"/>
      <c r="V51" s="3171"/>
      <c r="W51" s="3171"/>
      <c r="X51" s="3171"/>
      <c r="Y51" s="3171"/>
      <c r="Z51" s="3171"/>
      <c r="AA51" s="3171"/>
      <c r="AB51" s="3171"/>
      <c r="AC51" s="3171"/>
      <c r="AD51" s="3181"/>
      <c r="AE51" s="663"/>
      <c r="AF51" s="680"/>
      <c r="AG51" s="681"/>
    </row>
    <row r="52" spans="2:33">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row>
    <row r="53" spans="2:33">
      <c r="B53" s="683" t="s">
        <v>910</v>
      </c>
      <c r="C53" s="684">
        <f>+AD44+1</f>
        <v>43808</v>
      </c>
      <c r="D53" s="685">
        <f>+C53+1</f>
        <v>43809</v>
      </c>
      <c r="E53" s="685">
        <f t="shared" ref="E53:AD53" si="10">+D53+1</f>
        <v>43810</v>
      </c>
      <c r="F53" s="685">
        <f t="shared" si="10"/>
        <v>43811</v>
      </c>
      <c r="G53" s="685">
        <f t="shared" si="10"/>
        <v>43812</v>
      </c>
      <c r="H53" s="685">
        <f t="shared" si="10"/>
        <v>43813</v>
      </c>
      <c r="I53" s="685">
        <f t="shared" si="10"/>
        <v>43814</v>
      </c>
      <c r="J53" s="685">
        <f t="shared" si="10"/>
        <v>43815</v>
      </c>
      <c r="K53" s="685">
        <f t="shared" si="10"/>
        <v>43816</v>
      </c>
      <c r="L53" s="685">
        <f t="shared" si="10"/>
        <v>43817</v>
      </c>
      <c r="M53" s="685">
        <f t="shared" si="10"/>
        <v>43818</v>
      </c>
      <c r="N53" s="685">
        <f t="shared" si="10"/>
        <v>43819</v>
      </c>
      <c r="O53" s="685">
        <f t="shared" si="10"/>
        <v>43820</v>
      </c>
      <c r="P53" s="685">
        <f t="shared" si="10"/>
        <v>43821</v>
      </c>
      <c r="Q53" s="685">
        <f t="shared" si="10"/>
        <v>43822</v>
      </c>
      <c r="R53" s="685">
        <f t="shared" si="10"/>
        <v>43823</v>
      </c>
      <c r="S53" s="685">
        <f t="shared" si="10"/>
        <v>43824</v>
      </c>
      <c r="T53" s="685">
        <f t="shared" si="10"/>
        <v>43825</v>
      </c>
      <c r="U53" s="685">
        <f t="shared" si="10"/>
        <v>43826</v>
      </c>
      <c r="V53" s="685">
        <f t="shared" si="10"/>
        <v>43827</v>
      </c>
      <c r="W53" s="685">
        <f>+V53+1</f>
        <v>43828</v>
      </c>
      <c r="X53" s="685">
        <f t="shared" si="10"/>
        <v>43829</v>
      </c>
      <c r="Y53" s="685">
        <f t="shared" si="10"/>
        <v>43830</v>
      </c>
      <c r="Z53" s="685">
        <f t="shared" si="10"/>
        <v>43831</v>
      </c>
      <c r="AA53" s="685">
        <f>+Z53+1</f>
        <v>43832</v>
      </c>
      <c r="AB53" s="685">
        <f t="shared" si="10"/>
        <v>43833</v>
      </c>
      <c r="AC53" s="685">
        <f>+AB53+1</f>
        <v>43834</v>
      </c>
      <c r="AD53" s="686">
        <f t="shared" si="10"/>
        <v>43835</v>
      </c>
      <c r="AE53" s="668"/>
      <c r="AF53" s="3159">
        <f>+AF44+1</f>
        <v>6</v>
      </c>
      <c r="AG53" s="3160"/>
    </row>
    <row r="54" spans="2:33">
      <c r="B54" s="687" t="s">
        <v>911</v>
      </c>
      <c r="C54" s="688" t="str">
        <f>TEXT(WEEKDAY(+C53),"aaa")</f>
        <v>月</v>
      </c>
      <c r="D54" s="689" t="str">
        <f t="shared" ref="D54:AD54" si="11">TEXT(WEEKDAY(+D53),"aaa")</f>
        <v>火</v>
      </c>
      <c r="E54" s="689" t="str">
        <f t="shared" si="11"/>
        <v>水</v>
      </c>
      <c r="F54" s="689" t="str">
        <f t="shared" si="11"/>
        <v>木</v>
      </c>
      <c r="G54" s="689" t="str">
        <f t="shared" si="11"/>
        <v>金</v>
      </c>
      <c r="H54" s="689" t="str">
        <f t="shared" si="11"/>
        <v>土</v>
      </c>
      <c r="I54" s="689" t="str">
        <f t="shared" si="11"/>
        <v>日</v>
      </c>
      <c r="J54" s="689" t="str">
        <f t="shared" si="11"/>
        <v>月</v>
      </c>
      <c r="K54" s="689" t="str">
        <f t="shared" si="11"/>
        <v>火</v>
      </c>
      <c r="L54" s="689" t="str">
        <f t="shared" si="11"/>
        <v>水</v>
      </c>
      <c r="M54" s="689" t="str">
        <f t="shared" si="11"/>
        <v>木</v>
      </c>
      <c r="N54" s="689" t="str">
        <f t="shared" si="11"/>
        <v>金</v>
      </c>
      <c r="O54" s="689" t="str">
        <f t="shared" si="11"/>
        <v>土</v>
      </c>
      <c r="P54" s="689" t="str">
        <f t="shared" si="11"/>
        <v>日</v>
      </c>
      <c r="Q54" s="689" t="str">
        <f t="shared" si="11"/>
        <v>月</v>
      </c>
      <c r="R54" s="689" t="str">
        <f t="shared" si="11"/>
        <v>火</v>
      </c>
      <c r="S54" s="689" t="str">
        <f t="shared" si="11"/>
        <v>水</v>
      </c>
      <c r="T54" s="689" t="str">
        <f t="shared" si="11"/>
        <v>木</v>
      </c>
      <c r="U54" s="689" t="str">
        <f t="shared" si="11"/>
        <v>金</v>
      </c>
      <c r="V54" s="689" t="str">
        <f t="shared" si="11"/>
        <v>土</v>
      </c>
      <c r="W54" s="689" t="str">
        <f t="shared" si="11"/>
        <v>日</v>
      </c>
      <c r="X54" s="689" t="str">
        <f t="shared" si="11"/>
        <v>月</v>
      </c>
      <c r="Y54" s="689" t="str">
        <f t="shared" si="11"/>
        <v>火</v>
      </c>
      <c r="Z54" s="689" t="str">
        <f t="shared" si="11"/>
        <v>水</v>
      </c>
      <c r="AA54" s="689" t="str">
        <f t="shared" si="11"/>
        <v>木</v>
      </c>
      <c r="AB54" s="689" t="str">
        <f t="shared" si="11"/>
        <v>金</v>
      </c>
      <c r="AC54" s="689" t="str">
        <f t="shared" si="11"/>
        <v>土</v>
      </c>
      <c r="AD54" s="690" t="str">
        <f t="shared" si="11"/>
        <v>日</v>
      </c>
      <c r="AE54" s="663"/>
      <c r="AF54" s="673" t="s">
        <v>912</v>
      </c>
      <c r="AG54" s="657">
        <f>+COUNTA(C55:AD56)</f>
        <v>6</v>
      </c>
    </row>
    <row r="55" spans="2:33" ht="13.5" customHeight="1">
      <c r="B55" s="3161" t="s">
        <v>913</v>
      </c>
      <c r="C55" s="3182"/>
      <c r="D55" s="3183"/>
      <c r="E55" s="3183"/>
      <c r="F55" s="3183"/>
      <c r="G55" s="3183"/>
      <c r="H55" s="3183"/>
      <c r="I55" s="3183"/>
      <c r="J55" s="3183"/>
      <c r="K55" s="3183"/>
      <c r="L55" s="3183"/>
      <c r="M55" s="3183"/>
      <c r="N55" s="3183"/>
      <c r="O55" s="3183"/>
      <c r="P55" s="3183"/>
      <c r="Q55" s="3183"/>
      <c r="R55" s="3183"/>
      <c r="S55" s="3183"/>
      <c r="T55" s="3183"/>
      <c r="U55" s="3183"/>
      <c r="V55" s="3183"/>
      <c r="W55" s="3183" t="s">
        <v>972</v>
      </c>
      <c r="X55" s="3183" t="s">
        <v>972</v>
      </c>
      <c r="Y55" s="3183" t="s">
        <v>972</v>
      </c>
      <c r="Z55" s="3183" t="s">
        <v>972</v>
      </c>
      <c r="AA55" s="3183" t="s">
        <v>972</v>
      </c>
      <c r="AB55" s="3183" t="s">
        <v>972</v>
      </c>
      <c r="AC55" s="3183"/>
      <c r="AD55" s="3190"/>
      <c r="AE55" s="663"/>
      <c r="AF55" s="674" t="s">
        <v>914</v>
      </c>
      <c r="AG55" s="675">
        <f>COUNTA(C53:AD53)-AG54</f>
        <v>22</v>
      </c>
    </row>
    <row r="56" spans="2:33" ht="13.5" customHeight="1">
      <c r="B56" s="3162"/>
      <c r="C56" s="3182"/>
      <c r="D56" s="3183"/>
      <c r="E56" s="3183"/>
      <c r="F56" s="3183"/>
      <c r="G56" s="3183"/>
      <c r="H56" s="3183"/>
      <c r="I56" s="3183"/>
      <c r="J56" s="3183"/>
      <c r="K56" s="3183"/>
      <c r="L56" s="3183"/>
      <c r="M56" s="3183"/>
      <c r="N56" s="3183"/>
      <c r="O56" s="3183"/>
      <c r="P56" s="3183"/>
      <c r="Q56" s="3183"/>
      <c r="R56" s="3183"/>
      <c r="S56" s="3183"/>
      <c r="T56" s="3183"/>
      <c r="U56" s="3183"/>
      <c r="V56" s="3183"/>
      <c r="W56" s="3183"/>
      <c r="X56" s="3183"/>
      <c r="Y56" s="3183"/>
      <c r="Z56" s="3183"/>
      <c r="AA56" s="3183"/>
      <c r="AB56" s="3183"/>
      <c r="AC56" s="3183"/>
      <c r="AD56" s="3190"/>
      <c r="AE56" s="663"/>
      <c r="AF56" s="674" t="s">
        <v>915</v>
      </c>
      <c r="AG56" s="676">
        <f>+COUNTA(C57:AD58)</f>
        <v>7</v>
      </c>
    </row>
    <row r="57" spans="2:33" ht="13.5" customHeight="1">
      <c r="B57" s="3191" t="s">
        <v>902</v>
      </c>
      <c r="C57" s="3193"/>
      <c r="D57" s="3183"/>
      <c r="E57" s="3183"/>
      <c r="F57" s="3183"/>
      <c r="G57" s="3183"/>
      <c r="H57" s="3183" t="s">
        <v>961</v>
      </c>
      <c r="I57" s="3183" t="s">
        <v>961</v>
      </c>
      <c r="J57" s="3183"/>
      <c r="K57" s="3183"/>
      <c r="L57" s="3183"/>
      <c r="M57" s="3183"/>
      <c r="N57" s="3183"/>
      <c r="O57" s="3183" t="s">
        <v>961</v>
      </c>
      <c r="P57" s="3183" t="s">
        <v>961</v>
      </c>
      <c r="Q57" s="3183"/>
      <c r="R57" s="3183"/>
      <c r="S57" s="3183"/>
      <c r="T57" s="3183"/>
      <c r="U57" s="3183"/>
      <c r="V57" s="3183" t="s">
        <v>961</v>
      </c>
      <c r="W57" s="3183"/>
      <c r="X57" s="3183"/>
      <c r="Y57" s="3183"/>
      <c r="Z57" s="3183"/>
      <c r="AA57" s="3183"/>
      <c r="AB57" s="3183"/>
      <c r="AC57" s="3183" t="s">
        <v>961</v>
      </c>
      <c r="AD57" s="3190" t="s">
        <v>961</v>
      </c>
      <c r="AE57" s="663"/>
      <c r="AF57" s="674" t="s">
        <v>916</v>
      </c>
      <c r="AG57" s="677">
        <f>+AG56/AG55</f>
        <v>0.31818181818181818</v>
      </c>
    </row>
    <row r="58" spans="2:33" ht="13.8" thickBot="1">
      <c r="B58" s="3192"/>
      <c r="C58" s="3193"/>
      <c r="D58" s="3183"/>
      <c r="E58" s="3183"/>
      <c r="F58" s="3183"/>
      <c r="G58" s="3183"/>
      <c r="H58" s="3183"/>
      <c r="I58" s="3183"/>
      <c r="J58" s="3183"/>
      <c r="K58" s="3183"/>
      <c r="L58" s="3183"/>
      <c r="M58" s="3183"/>
      <c r="N58" s="3183"/>
      <c r="O58" s="3183"/>
      <c r="P58" s="3183"/>
      <c r="Q58" s="3183"/>
      <c r="R58" s="3183"/>
      <c r="S58" s="3183"/>
      <c r="T58" s="3183"/>
      <c r="U58" s="3183"/>
      <c r="V58" s="3183"/>
      <c r="W58" s="3202"/>
      <c r="X58" s="3202"/>
      <c r="Y58" s="3202"/>
      <c r="Z58" s="3202"/>
      <c r="AA58" s="3202"/>
      <c r="AB58" s="3202"/>
      <c r="AC58" s="3183"/>
      <c r="AD58" s="3190"/>
      <c r="AE58" s="663"/>
      <c r="AF58" s="674" t="s">
        <v>896</v>
      </c>
      <c r="AG58" s="676">
        <f>+COUNTA(C59:AD60)</f>
        <v>4</v>
      </c>
    </row>
    <row r="59" spans="2:33">
      <c r="B59" s="3194" t="s">
        <v>905</v>
      </c>
      <c r="C59" s="3196"/>
      <c r="D59" s="3198"/>
      <c r="E59" s="3198"/>
      <c r="F59" s="3198"/>
      <c r="G59" s="3198"/>
      <c r="H59" s="3198"/>
      <c r="I59" s="3198" t="s">
        <v>961</v>
      </c>
      <c r="J59" s="3198"/>
      <c r="K59" s="3198"/>
      <c r="L59" s="3198"/>
      <c r="M59" s="3198"/>
      <c r="N59" s="3198"/>
      <c r="O59" s="3198"/>
      <c r="P59" s="3198" t="s">
        <v>961</v>
      </c>
      <c r="Q59" s="3198"/>
      <c r="R59" s="3198"/>
      <c r="S59" s="3198"/>
      <c r="T59" s="3198"/>
      <c r="U59" s="3198"/>
      <c r="V59" s="3209"/>
      <c r="W59" s="3211"/>
      <c r="X59" s="3203"/>
      <c r="Y59" s="3203"/>
      <c r="Z59" s="3203"/>
      <c r="AA59" s="3203"/>
      <c r="AB59" s="3205"/>
      <c r="AC59" s="3207" t="s">
        <v>961</v>
      </c>
      <c r="AD59" s="3200" t="s">
        <v>961</v>
      </c>
      <c r="AE59" s="663"/>
      <c r="AF59" s="678" t="s">
        <v>917</v>
      </c>
      <c r="AG59" s="679">
        <f>+AG58/AG55</f>
        <v>0.18181818181818182</v>
      </c>
    </row>
    <row r="60" spans="2:33" ht="13.8" thickBot="1">
      <c r="B60" s="3195"/>
      <c r="C60" s="3197"/>
      <c r="D60" s="3199"/>
      <c r="E60" s="3199"/>
      <c r="F60" s="3199"/>
      <c r="G60" s="3199"/>
      <c r="H60" s="3199"/>
      <c r="I60" s="3199"/>
      <c r="J60" s="3199"/>
      <c r="K60" s="3199"/>
      <c r="L60" s="3199"/>
      <c r="M60" s="3199"/>
      <c r="N60" s="3199"/>
      <c r="O60" s="3199"/>
      <c r="P60" s="3199"/>
      <c r="Q60" s="3199"/>
      <c r="R60" s="3199"/>
      <c r="S60" s="3199"/>
      <c r="T60" s="3199"/>
      <c r="U60" s="3199"/>
      <c r="V60" s="3210"/>
      <c r="W60" s="3212"/>
      <c r="X60" s="3204"/>
      <c r="Y60" s="3204"/>
      <c r="Z60" s="3204"/>
      <c r="AA60" s="3204"/>
      <c r="AB60" s="3206"/>
      <c r="AC60" s="3208"/>
      <c r="AD60" s="3201"/>
      <c r="AE60" s="663"/>
      <c r="AF60" s="680"/>
      <c r="AG60" s="681"/>
    </row>
    <row r="61" spans="2:33">
      <c r="C61" s="682"/>
      <c r="D61" s="682"/>
      <c r="E61" s="682"/>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row>
    <row r="62" spans="2:33">
      <c r="B62" s="664" t="s">
        <v>910</v>
      </c>
      <c r="C62" s="665">
        <f>+AD53+1</f>
        <v>43836</v>
      </c>
      <c r="D62" s="666">
        <f>+C62+1</f>
        <v>43837</v>
      </c>
      <c r="E62" s="666">
        <f t="shared" ref="E62:AD62" si="12">+D62+1</f>
        <v>43838</v>
      </c>
      <c r="F62" s="666">
        <f t="shared" si="12"/>
        <v>43839</v>
      </c>
      <c r="G62" s="666">
        <f t="shared" si="12"/>
        <v>43840</v>
      </c>
      <c r="H62" s="666">
        <f t="shared" si="12"/>
        <v>43841</v>
      </c>
      <c r="I62" s="666">
        <f t="shared" si="12"/>
        <v>43842</v>
      </c>
      <c r="J62" s="666">
        <f t="shared" si="12"/>
        <v>43843</v>
      </c>
      <c r="K62" s="666">
        <f t="shared" si="12"/>
        <v>43844</v>
      </c>
      <c r="L62" s="666">
        <f t="shared" si="12"/>
        <v>43845</v>
      </c>
      <c r="M62" s="666">
        <f t="shared" si="12"/>
        <v>43846</v>
      </c>
      <c r="N62" s="666">
        <f t="shared" si="12"/>
        <v>43847</v>
      </c>
      <c r="O62" s="666">
        <f t="shared" si="12"/>
        <v>43848</v>
      </c>
      <c r="P62" s="666">
        <f t="shared" si="12"/>
        <v>43849</v>
      </c>
      <c r="Q62" s="666">
        <f t="shared" si="12"/>
        <v>43850</v>
      </c>
      <c r="R62" s="666">
        <f t="shared" si="12"/>
        <v>43851</v>
      </c>
      <c r="S62" s="666">
        <f t="shared" si="12"/>
        <v>43852</v>
      </c>
      <c r="T62" s="666">
        <f t="shared" si="12"/>
        <v>43853</v>
      </c>
      <c r="U62" s="666">
        <f t="shared" si="12"/>
        <v>43854</v>
      </c>
      <c r="V62" s="666">
        <f t="shared" si="12"/>
        <v>43855</v>
      </c>
      <c r="W62" s="666">
        <f>+V62+1</f>
        <v>43856</v>
      </c>
      <c r="X62" s="666">
        <f t="shared" si="12"/>
        <v>43857</v>
      </c>
      <c r="Y62" s="666">
        <f t="shared" si="12"/>
        <v>43858</v>
      </c>
      <c r="Z62" s="666">
        <f t="shared" si="12"/>
        <v>43859</v>
      </c>
      <c r="AA62" s="666">
        <f>+Z62+1</f>
        <v>43860</v>
      </c>
      <c r="AB62" s="666">
        <f t="shared" si="12"/>
        <v>43861</v>
      </c>
      <c r="AC62" s="666">
        <f>+AB62+1</f>
        <v>43862</v>
      </c>
      <c r="AD62" s="667">
        <f t="shared" si="12"/>
        <v>43863</v>
      </c>
      <c r="AE62" s="668"/>
      <c r="AF62" s="3159">
        <f>+AF53+1</f>
        <v>7</v>
      </c>
      <c r="AG62" s="3160"/>
    </row>
    <row r="63" spans="2:33">
      <c r="B63" s="669" t="s">
        <v>911</v>
      </c>
      <c r="C63" s="670" t="str">
        <f>TEXT(WEEKDAY(+C62),"aaa")</f>
        <v>月</v>
      </c>
      <c r="D63" s="671" t="str">
        <f t="shared" ref="D63:AD63" si="13">TEXT(WEEKDAY(+D62),"aaa")</f>
        <v>火</v>
      </c>
      <c r="E63" s="671" t="str">
        <f t="shared" si="13"/>
        <v>水</v>
      </c>
      <c r="F63" s="671" t="str">
        <f t="shared" si="13"/>
        <v>木</v>
      </c>
      <c r="G63" s="671" t="str">
        <f t="shared" si="13"/>
        <v>金</v>
      </c>
      <c r="H63" s="671" t="str">
        <f t="shared" si="13"/>
        <v>土</v>
      </c>
      <c r="I63" s="671" t="str">
        <f t="shared" si="13"/>
        <v>日</v>
      </c>
      <c r="J63" s="671" t="str">
        <f t="shared" si="13"/>
        <v>月</v>
      </c>
      <c r="K63" s="671" t="str">
        <f t="shared" si="13"/>
        <v>火</v>
      </c>
      <c r="L63" s="671" t="str">
        <f t="shared" si="13"/>
        <v>水</v>
      </c>
      <c r="M63" s="671" t="str">
        <f t="shared" si="13"/>
        <v>木</v>
      </c>
      <c r="N63" s="671" t="str">
        <f t="shared" si="13"/>
        <v>金</v>
      </c>
      <c r="O63" s="671" t="str">
        <f t="shared" si="13"/>
        <v>土</v>
      </c>
      <c r="P63" s="671" t="str">
        <f t="shared" si="13"/>
        <v>日</v>
      </c>
      <c r="Q63" s="671" t="str">
        <f t="shared" si="13"/>
        <v>月</v>
      </c>
      <c r="R63" s="671" t="str">
        <f t="shared" si="13"/>
        <v>火</v>
      </c>
      <c r="S63" s="671" t="str">
        <f t="shared" si="13"/>
        <v>水</v>
      </c>
      <c r="T63" s="671" t="str">
        <f t="shared" si="13"/>
        <v>木</v>
      </c>
      <c r="U63" s="671" t="str">
        <f t="shared" si="13"/>
        <v>金</v>
      </c>
      <c r="V63" s="671" t="str">
        <f t="shared" si="13"/>
        <v>土</v>
      </c>
      <c r="W63" s="671" t="str">
        <f t="shared" si="13"/>
        <v>日</v>
      </c>
      <c r="X63" s="671" t="str">
        <f t="shared" si="13"/>
        <v>月</v>
      </c>
      <c r="Y63" s="671" t="str">
        <f t="shared" si="13"/>
        <v>火</v>
      </c>
      <c r="Z63" s="671" t="str">
        <f t="shared" si="13"/>
        <v>水</v>
      </c>
      <c r="AA63" s="671" t="str">
        <f t="shared" si="13"/>
        <v>木</v>
      </c>
      <c r="AB63" s="671" t="str">
        <f t="shared" si="13"/>
        <v>金</v>
      </c>
      <c r="AC63" s="671" t="str">
        <f t="shared" si="13"/>
        <v>土</v>
      </c>
      <c r="AD63" s="672" t="str">
        <f t="shared" si="13"/>
        <v>日</v>
      </c>
      <c r="AE63" s="663"/>
      <c r="AF63" s="673" t="s">
        <v>912</v>
      </c>
      <c r="AG63" s="657">
        <f>+COUNTA(C64:AD65)</f>
        <v>0</v>
      </c>
    </row>
    <row r="64" spans="2:33" ht="13.5" customHeight="1">
      <c r="B64" s="3161" t="s">
        <v>913</v>
      </c>
      <c r="C64" s="3163"/>
      <c r="D64" s="3164"/>
      <c r="E64" s="3164"/>
      <c r="F64" s="3164"/>
      <c r="G64" s="3164"/>
      <c r="H64" s="3164"/>
      <c r="I64" s="3164"/>
      <c r="J64" s="3164"/>
      <c r="K64" s="3164"/>
      <c r="L64" s="3164"/>
      <c r="M64" s="3164"/>
      <c r="N64" s="3164"/>
      <c r="O64" s="3164"/>
      <c r="P64" s="3164"/>
      <c r="Q64" s="3164"/>
      <c r="R64" s="3164"/>
      <c r="S64" s="3164"/>
      <c r="T64" s="3164"/>
      <c r="U64" s="3164"/>
      <c r="V64" s="3164"/>
      <c r="W64" s="3164"/>
      <c r="X64" s="3164"/>
      <c r="Y64" s="3164"/>
      <c r="Z64" s="3164"/>
      <c r="AA64" s="3164"/>
      <c r="AB64" s="3164"/>
      <c r="AC64" s="3164"/>
      <c r="AD64" s="3165"/>
      <c r="AE64" s="663"/>
      <c r="AF64" s="674" t="s">
        <v>914</v>
      </c>
      <c r="AG64" s="675">
        <f>COUNTA(C62:AD62)-AG63</f>
        <v>28</v>
      </c>
    </row>
    <row r="65" spans="2:33" ht="13.5" customHeight="1">
      <c r="B65" s="3162"/>
      <c r="C65" s="3163"/>
      <c r="D65" s="3164"/>
      <c r="E65" s="3164"/>
      <c r="F65" s="3164"/>
      <c r="G65" s="3164"/>
      <c r="H65" s="3164"/>
      <c r="I65" s="3164"/>
      <c r="J65" s="3164"/>
      <c r="K65" s="3164"/>
      <c r="L65" s="3164"/>
      <c r="M65" s="3164"/>
      <c r="N65" s="3164"/>
      <c r="O65" s="3164"/>
      <c r="P65" s="3164"/>
      <c r="Q65" s="3164"/>
      <c r="R65" s="3164"/>
      <c r="S65" s="3164"/>
      <c r="T65" s="3164"/>
      <c r="U65" s="3164"/>
      <c r="V65" s="3164"/>
      <c r="W65" s="3164"/>
      <c r="X65" s="3164"/>
      <c r="Y65" s="3164"/>
      <c r="Z65" s="3164"/>
      <c r="AA65" s="3164"/>
      <c r="AB65" s="3164"/>
      <c r="AC65" s="3164"/>
      <c r="AD65" s="3165"/>
      <c r="AE65" s="663"/>
      <c r="AF65" s="674" t="s">
        <v>915</v>
      </c>
      <c r="AG65" s="676">
        <f>+COUNTA(C66:AD67)</f>
        <v>8</v>
      </c>
    </row>
    <row r="66" spans="2:33" ht="13.5" customHeight="1">
      <c r="B66" s="3173" t="s">
        <v>902</v>
      </c>
      <c r="C66" s="3175"/>
      <c r="D66" s="3164"/>
      <c r="E66" s="3164"/>
      <c r="F66" s="3164"/>
      <c r="G66" s="3164"/>
      <c r="H66" s="3164" t="s">
        <v>961</v>
      </c>
      <c r="I66" s="3164" t="s">
        <v>961</v>
      </c>
      <c r="J66" s="3164"/>
      <c r="K66" s="3164"/>
      <c r="L66" s="3164"/>
      <c r="M66" s="3164"/>
      <c r="N66" s="3164"/>
      <c r="O66" s="3164" t="s">
        <v>961</v>
      </c>
      <c r="P66" s="3164" t="s">
        <v>961</v>
      </c>
      <c r="Q66" s="3164"/>
      <c r="R66" s="3164"/>
      <c r="S66" s="3164"/>
      <c r="T66" s="3164"/>
      <c r="U66" s="3164"/>
      <c r="V66" s="3164" t="s">
        <v>961</v>
      </c>
      <c r="W66" s="3164" t="s">
        <v>961</v>
      </c>
      <c r="X66" s="3164"/>
      <c r="Y66" s="3164"/>
      <c r="Z66" s="3164"/>
      <c r="AA66" s="3164"/>
      <c r="AB66" s="3164"/>
      <c r="AC66" s="3164" t="s">
        <v>961</v>
      </c>
      <c r="AD66" s="3165" t="s">
        <v>961</v>
      </c>
      <c r="AE66" s="663"/>
      <c r="AF66" s="674" t="s">
        <v>916</v>
      </c>
      <c r="AG66" s="677">
        <f>+AG65/AG64</f>
        <v>0.2857142857142857</v>
      </c>
    </row>
    <row r="67" spans="2:33">
      <c r="B67" s="3174"/>
      <c r="C67" s="3175"/>
      <c r="D67" s="3164"/>
      <c r="E67" s="3164"/>
      <c r="F67" s="3164"/>
      <c r="G67" s="3164"/>
      <c r="H67" s="3164"/>
      <c r="I67" s="3164"/>
      <c r="J67" s="3164"/>
      <c r="K67" s="3164"/>
      <c r="L67" s="3164"/>
      <c r="M67" s="3164"/>
      <c r="N67" s="3164"/>
      <c r="O67" s="3164"/>
      <c r="P67" s="3164"/>
      <c r="Q67" s="3164"/>
      <c r="R67" s="3164"/>
      <c r="S67" s="3164"/>
      <c r="T67" s="3164"/>
      <c r="U67" s="3164"/>
      <c r="V67" s="3164"/>
      <c r="W67" s="3164"/>
      <c r="X67" s="3164"/>
      <c r="Y67" s="3164"/>
      <c r="Z67" s="3164"/>
      <c r="AA67" s="3164"/>
      <c r="AB67" s="3164"/>
      <c r="AC67" s="3164"/>
      <c r="AD67" s="3165"/>
      <c r="AE67" s="663"/>
      <c r="AF67" s="674" t="s">
        <v>896</v>
      </c>
      <c r="AG67" s="676">
        <f>+COUNTA(C68:AD69)</f>
        <v>5</v>
      </c>
    </row>
    <row r="68" spans="2:33">
      <c r="B68" s="3166" t="s">
        <v>905</v>
      </c>
      <c r="C68" s="3168"/>
      <c r="D68" s="3170"/>
      <c r="E68" s="3170"/>
      <c r="F68" s="3170"/>
      <c r="G68" s="3170"/>
      <c r="H68" s="3170"/>
      <c r="I68" s="3170" t="s">
        <v>961</v>
      </c>
      <c r="J68" s="3170"/>
      <c r="K68" s="3170"/>
      <c r="L68" s="3170"/>
      <c r="M68" s="3170"/>
      <c r="N68" s="3170"/>
      <c r="O68" s="3170"/>
      <c r="P68" s="3170" t="s">
        <v>961</v>
      </c>
      <c r="Q68" s="3170"/>
      <c r="R68" s="3170"/>
      <c r="S68" s="3170"/>
      <c r="T68" s="3170"/>
      <c r="U68" s="3170"/>
      <c r="V68" s="3170"/>
      <c r="W68" s="3170" t="s">
        <v>961</v>
      </c>
      <c r="X68" s="3170"/>
      <c r="Y68" s="3170"/>
      <c r="Z68" s="3170"/>
      <c r="AA68" s="3170"/>
      <c r="AB68" s="3170"/>
      <c r="AC68" s="3170" t="s">
        <v>961</v>
      </c>
      <c r="AD68" s="3180" t="s">
        <v>961</v>
      </c>
      <c r="AE68" s="663"/>
      <c r="AF68" s="678" t="s">
        <v>917</v>
      </c>
      <c r="AG68" s="679">
        <f>+AG67/AG64</f>
        <v>0.17857142857142858</v>
      </c>
    </row>
    <row r="69" spans="2:33">
      <c r="B69" s="3167"/>
      <c r="C69" s="3169"/>
      <c r="D69" s="3171"/>
      <c r="E69" s="3171"/>
      <c r="F69" s="3171"/>
      <c r="G69" s="3171"/>
      <c r="H69" s="3171"/>
      <c r="I69" s="3171"/>
      <c r="J69" s="3171"/>
      <c r="K69" s="3171"/>
      <c r="L69" s="3171"/>
      <c r="M69" s="3171"/>
      <c r="N69" s="3171"/>
      <c r="O69" s="3171"/>
      <c r="P69" s="3171"/>
      <c r="Q69" s="3171"/>
      <c r="R69" s="3171"/>
      <c r="S69" s="3171"/>
      <c r="T69" s="3171"/>
      <c r="U69" s="3171"/>
      <c r="V69" s="3171"/>
      <c r="W69" s="3171"/>
      <c r="X69" s="3171"/>
      <c r="Y69" s="3171"/>
      <c r="Z69" s="3171"/>
      <c r="AA69" s="3171"/>
      <c r="AB69" s="3171"/>
      <c r="AC69" s="3171"/>
      <c r="AD69" s="3181"/>
      <c r="AE69" s="663"/>
      <c r="AF69" s="680"/>
      <c r="AG69" s="681"/>
    </row>
    <row r="70" spans="2:33">
      <c r="C70" s="682"/>
      <c r="D70" s="682"/>
      <c r="E70" s="682"/>
      <c r="F70" s="682"/>
      <c r="G70" s="682"/>
      <c r="H70" s="682"/>
      <c r="I70" s="682"/>
      <c r="J70" s="682"/>
      <c r="K70" s="682"/>
      <c r="L70" s="682"/>
      <c r="M70" s="682"/>
      <c r="N70" s="682"/>
      <c r="O70" s="682"/>
      <c r="P70" s="682"/>
      <c r="Q70" s="682"/>
      <c r="R70" s="682"/>
      <c r="S70" s="682"/>
      <c r="T70" s="682"/>
      <c r="U70" s="682"/>
      <c r="V70" s="682"/>
      <c r="W70" s="682"/>
      <c r="X70" s="682"/>
      <c r="Y70" s="682"/>
      <c r="Z70" s="682"/>
      <c r="AA70" s="682"/>
      <c r="AB70" s="682"/>
      <c r="AC70" s="682"/>
      <c r="AD70" s="682"/>
    </row>
    <row r="71" spans="2:33">
      <c r="B71" s="683" t="s">
        <v>910</v>
      </c>
      <c r="C71" s="684">
        <f>+AD62+1</f>
        <v>43864</v>
      </c>
      <c r="D71" s="685">
        <f>+C71+1</f>
        <v>43865</v>
      </c>
      <c r="E71" s="685">
        <f t="shared" ref="E71:AD71" si="14">+D71+1</f>
        <v>43866</v>
      </c>
      <c r="F71" s="685">
        <f t="shared" si="14"/>
        <v>43867</v>
      </c>
      <c r="G71" s="685">
        <f t="shared" si="14"/>
        <v>43868</v>
      </c>
      <c r="H71" s="685">
        <f t="shared" si="14"/>
        <v>43869</v>
      </c>
      <c r="I71" s="685">
        <f t="shared" si="14"/>
        <v>43870</v>
      </c>
      <c r="J71" s="685">
        <f t="shared" si="14"/>
        <v>43871</v>
      </c>
      <c r="K71" s="685">
        <f t="shared" si="14"/>
        <v>43872</v>
      </c>
      <c r="L71" s="685">
        <f t="shared" si="14"/>
        <v>43873</v>
      </c>
      <c r="M71" s="685">
        <f t="shared" si="14"/>
        <v>43874</v>
      </c>
      <c r="N71" s="685">
        <f t="shared" si="14"/>
        <v>43875</v>
      </c>
      <c r="O71" s="685">
        <f t="shared" si="14"/>
        <v>43876</v>
      </c>
      <c r="P71" s="685">
        <f t="shared" si="14"/>
        <v>43877</v>
      </c>
      <c r="Q71" s="685">
        <f t="shared" si="14"/>
        <v>43878</v>
      </c>
      <c r="R71" s="685">
        <f t="shared" si="14"/>
        <v>43879</v>
      </c>
      <c r="S71" s="685">
        <f t="shared" si="14"/>
        <v>43880</v>
      </c>
      <c r="T71" s="685">
        <f t="shared" si="14"/>
        <v>43881</v>
      </c>
      <c r="U71" s="685">
        <f t="shared" si="14"/>
        <v>43882</v>
      </c>
      <c r="V71" s="685">
        <f t="shared" si="14"/>
        <v>43883</v>
      </c>
      <c r="W71" s="685">
        <f>+V71+1</f>
        <v>43884</v>
      </c>
      <c r="X71" s="685">
        <f t="shared" si="14"/>
        <v>43885</v>
      </c>
      <c r="Y71" s="685">
        <f t="shared" si="14"/>
        <v>43886</v>
      </c>
      <c r="Z71" s="685">
        <f t="shared" si="14"/>
        <v>43887</v>
      </c>
      <c r="AA71" s="685">
        <f>+Z71+1</f>
        <v>43888</v>
      </c>
      <c r="AB71" s="685">
        <f t="shared" si="14"/>
        <v>43889</v>
      </c>
      <c r="AC71" s="685">
        <f>+AB71+1</f>
        <v>43890</v>
      </c>
      <c r="AD71" s="686">
        <f t="shared" si="14"/>
        <v>43891</v>
      </c>
      <c r="AE71" s="668"/>
      <c r="AF71" s="3159">
        <f>+AF62+1</f>
        <v>8</v>
      </c>
      <c r="AG71" s="3160"/>
    </row>
    <row r="72" spans="2:33">
      <c r="B72" s="687" t="s">
        <v>911</v>
      </c>
      <c r="C72" s="688" t="str">
        <f>TEXT(WEEKDAY(+C71),"aaa")</f>
        <v>月</v>
      </c>
      <c r="D72" s="689" t="str">
        <f t="shared" ref="D72:AD72" si="15">TEXT(WEEKDAY(+D71),"aaa")</f>
        <v>火</v>
      </c>
      <c r="E72" s="689" t="str">
        <f t="shared" si="15"/>
        <v>水</v>
      </c>
      <c r="F72" s="689" t="str">
        <f t="shared" si="15"/>
        <v>木</v>
      </c>
      <c r="G72" s="689" t="str">
        <f t="shared" si="15"/>
        <v>金</v>
      </c>
      <c r="H72" s="689" t="str">
        <f t="shared" si="15"/>
        <v>土</v>
      </c>
      <c r="I72" s="689" t="str">
        <f t="shared" si="15"/>
        <v>日</v>
      </c>
      <c r="J72" s="689" t="str">
        <f t="shared" si="15"/>
        <v>月</v>
      </c>
      <c r="K72" s="689" t="str">
        <f t="shared" si="15"/>
        <v>火</v>
      </c>
      <c r="L72" s="689" t="str">
        <f t="shared" si="15"/>
        <v>水</v>
      </c>
      <c r="M72" s="689" t="str">
        <f t="shared" si="15"/>
        <v>木</v>
      </c>
      <c r="N72" s="689" t="str">
        <f t="shared" si="15"/>
        <v>金</v>
      </c>
      <c r="O72" s="689" t="str">
        <f t="shared" si="15"/>
        <v>土</v>
      </c>
      <c r="P72" s="689" t="str">
        <f t="shared" si="15"/>
        <v>日</v>
      </c>
      <c r="Q72" s="689" t="str">
        <f t="shared" si="15"/>
        <v>月</v>
      </c>
      <c r="R72" s="689" t="str">
        <f t="shared" si="15"/>
        <v>火</v>
      </c>
      <c r="S72" s="689" t="str">
        <f t="shared" si="15"/>
        <v>水</v>
      </c>
      <c r="T72" s="689" t="str">
        <f t="shared" si="15"/>
        <v>木</v>
      </c>
      <c r="U72" s="689" t="str">
        <f t="shared" si="15"/>
        <v>金</v>
      </c>
      <c r="V72" s="689" t="str">
        <f t="shared" si="15"/>
        <v>土</v>
      </c>
      <c r="W72" s="689" t="str">
        <f t="shared" si="15"/>
        <v>日</v>
      </c>
      <c r="X72" s="689" t="str">
        <f t="shared" si="15"/>
        <v>月</v>
      </c>
      <c r="Y72" s="689" t="str">
        <f t="shared" si="15"/>
        <v>火</v>
      </c>
      <c r="Z72" s="689" t="str">
        <f t="shared" si="15"/>
        <v>水</v>
      </c>
      <c r="AA72" s="689" t="str">
        <f t="shared" si="15"/>
        <v>木</v>
      </c>
      <c r="AB72" s="689" t="str">
        <f t="shared" si="15"/>
        <v>金</v>
      </c>
      <c r="AC72" s="689" t="str">
        <f t="shared" si="15"/>
        <v>土</v>
      </c>
      <c r="AD72" s="690" t="str">
        <f t="shared" si="15"/>
        <v>日</v>
      </c>
      <c r="AE72" s="663"/>
      <c r="AF72" s="673" t="s">
        <v>912</v>
      </c>
      <c r="AG72" s="657">
        <f>+COUNTA(C73:AD74)</f>
        <v>0</v>
      </c>
    </row>
    <row r="73" spans="2:33" ht="13.5" customHeight="1">
      <c r="B73" s="3161" t="s">
        <v>913</v>
      </c>
      <c r="C73" s="3182"/>
      <c r="D73" s="3183"/>
      <c r="E73" s="3183"/>
      <c r="F73" s="3183"/>
      <c r="G73" s="3183"/>
      <c r="H73" s="3183"/>
      <c r="I73" s="3183"/>
      <c r="J73" s="3183"/>
      <c r="K73" s="3183"/>
      <c r="L73" s="3183"/>
      <c r="M73" s="3183"/>
      <c r="N73" s="3183"/>
      <c r="O73" s="3183"/>
      <c r="P73" s="3183"/>
      <c r="Q73" s="3183"/>
      <c r="R73" s="3183"/>
      <c r="S73" s="3183"/>
      <c r="T73" s="3183"/>
      <c r="U73" s="3183"/>
      <c r="V73" s="3183"/>
      <c r="W73" s="3183"/>
      <c r="X73" s="3183"/>
      <c r="Y73" s="3183"/>
      <c r="Z73" s="3183"/>
      <c r="AA73" s="3183"/>
      <c r="AB73" s="3183"/>
      <c r="AC73" s="3183"/>
      <c r="AD73" s="3190"/>
      <c r="AE73" s="663"/>
      <c r="AF73" s="674" t="s">
        <v>914</v>
      </c>
      <c r="AG73" s="675">
        <f>COUNTA(C71:AD71)-AG72</f>
        <v>28</v>
      </c>
    </row>
    <row r="74" spans="2:33" ht="13.5" customHeight="1">
      <c r="B74" s="3162"/>
      <c r="C74" s="3182"/>
      <c r="D74" s="3183"/>
      <c r="E74" s="3183"/>
      <c r="F74" s="3183"/>
      <c r="G74" s="3183"/>
      <c r="H74" s="3183"/>
      <c r="I74" s="3183"/>
      <c r="J74" s="3183"/>
      <c r="K74" s="3183"/>
      <c r="L74" s="3183"/>
      <c r="M74" s="3183"/>
      <c r="N74" s="3183"/>
      <c r="O74" s="3183"/>
      <c r="P74" s="3183"/>
      <c r="Q74" s="3183"/>
      <c r="R74" s="3183"/>
      <c r="S74" s="3183"/>
      <c r="T74" s="3183"/>
      <c r="U74" s="3183"/>
      <c r="V74" s="3183"/>
      <c r="W74" s="3183"/>
      <c r="X74" s="3183"/>
      <c r="Y74" s="3183"/>
      <c r="Z74" s="3183"/>
      <c r="AA74" s="3183"/>
      <c r="AB74" s="3183"/>
      <c r="AC74" s="3183"/>
      <c r="AD74" s="3190"/>
      <c r="AE74" s="663"/>
      <c r="AF74" s="674" t="s">
        <v>915</v>
      </c>
      <c r="AG74" s="676">
        <f>+COUNTA(C75:AD76)</f>
        <v>8</v>
      </c>
    </row>
    <row r="75" spans="2:33" ht="13.5" customHeight="1">
      <c r="B75" s="3191" t="s">
        <v>902</v>
      </c>
      <c r="C75" s="3193"/>
      <c r="D75" s="3183"/>
      <c r="E75" s="3183"/>
      <c r="F75" s="3183"/>
      <c r="G75" s="3183"/>
      <c r="H75" s="3183" t="s">
        <v>961</v>
      </c>
      <c r="I75" s="3183" t="s">
        <v>961</v>
      </c>
      <c r="J75" s="3183"/>
      <c r="K75" s="3183"/>
      <c r="L75" s="3183"/>
      <c r="M75" s="3183"/>
      <c r="N75" s="3183"/>
      <c r="O75" s="3183" t="s">
        <v>961</v>
      </c>
      <c r="P75" s="3183" t="s">
        <v>961</v>
      </c>
      <c r="Q75" s="3183"/>
      <c r="R75" s="3183"/>
      <c r="S75" s="3183"/>
      <c r="T75" s="3183"/>
      <c r="U75" s="3183"/>
      <c r="V75" s="3183" t="s">
        <v>961</v>
      </c>
      <c r="W75" s="3183" t="s">
        <v>961</v>
      </c>
      <c r="X75" s="3183"/>
      <c r="Y75" s="3183"/>
      <c r="Z75" s="3183"/>
      <c r="AA75" s="3183"/>
      <c r="AB75" s="3183"/>
      <c r="AC75" s="3183" t="s">
        <v>961</v>
      </c>
      <c r="AD75" s="3190" t="s">
        <v>961</v>
      </c>
      <c r="AE75" s="663"/>
      <c r="AF75" s="674" t="s">
        <v>916</v>
      </c>
      <c r="AG75" s="677">
        <f>+AG74/AG73</f>
        <v>0.2857142857142857</v>
      </c>
    </row>
    <row r="76" spans="2:33">
      <c r="B76" s="3192"/>
      <c r="C76" s="3193"/>
      <c r="D76" s="3183"/>
      <c r="E76" s="3183"/>
      <c r="F76" s="3183"/>
      <c r="G76" s="3183"/>
      <c r="H76" s="3183"/>
      <c r="I76" s="3183"/>
      <c r="J76" s="3183"/>
      <c r="K76" s="3183"/>
      <c r="L76" s="3183"/>
      <c r="M76" s="3183"/>
      <c r="N76" s="3183"/>
      <c r="O76" s="3183"/>
      <c r="P76" s="3183"/>
      <c r="Q76" s="3183"/>
      <c r="R76" s="3183"/>
      <c r="S76" s="3183"/>
      <c r="T76" s="3183"/>
      <c r="U76" s="3183"/>
      <c r="V76" s="3183"/>
      <c r="W76" s="3183"/>
      <c r="X76" s="3183"/>
      <c r="Y76" s="3183"/>
      <c r="Z76" s="3183"/>
      <c r="AA76" s="3183"/>
      <c r="AB76" s="3183"/>
      <c r="AC76" s="3183"/>
      <c r="AD76" s="3190"/>
      <c r="AE76" s="663"/>
      <c r="AF76" s="674" t="s">
        <v>896</v>
      </c>
      <c r="AG76" s="676">
        <f>+COUNTA(C77:AD78)</f>
        <v>7</v>
      </c>
    </row>
    <row r="77" spans="2:33">
      <c r="B77" s="3194" t="s">
        <v>905</v>
      </c>
      <c r="C77" s="3196"/>
      <c r="D77" s="3198"/>
      <c r="E77" s="3198"/>
      <c r="F77" s="3198"/>
      <c r="G77" s="3198"/>
      <c r="H77" s="3198"/>
      <c r="I77" s="3198" t="s">
        <v>961</v>
      </c>
      <c r="J77" s="3198"/>
      <c r="K77" s="3198"/>
      <c r="L77" s="3198"/>
      <c r="M77" s="3198"/>
      <c r="N77" s="3198"/>
      <c r="O77" s="3198"/>
      <c r="P77" s="3198" t="s">
        <v>961</v>
      </c>
      <c r="Q77" s="3198"/>
      <c r="R77" s="3198"/>
      <c r="S77" s="3198"/>
      <c r="T77" s="3198"/>
      <c r="U77" s="3198"/>
      <c r="V77" s="3198"/>
      <c r="W77" s="3198" t="s">
        <v>961</v>
      </c>
      <c r="X77" s="3198"/>
      <c r="Y77" s="3198" t="s">
        <v>1021</v>
      </c>
      <c r="Z77" s="3198" t="s">
        <v>1021</v>
      </c>
      <c r="AA77" s="3198" t="s">
        <v>1021</v>
      </c>
      <c r="AB77" s="3198" t="s">
        <v>1021</v>
      </c>
      <c r="AC77" s="3198"/>
      <c r="AD77" s="3200"/>
      <c r="AE77" s="663"/>
      <c r="AF77" s="678" t="s">
        <v>917</v>
      </c>
      <c r="AG77" s="679">
        <f>+AG76/AG73</f>
        <v>0.25</v>
      </c>
    </row>
    <row r="78" spans="2:33">
      <c r="B78" s="3195"/>
      <c r="C78" s="3197"/>
      <c r="D78" s="3199"/>
      <c r="E78" s="3199"/>
      <c r="F78" s="3199"/>
      <c r="G78" s="3199"/>
      <c r="H78" s="3199"/>
      <c r="I78" s="3199"/>
      <c r="J78" s="3199"/>
      <c r="K78" s="3199"/>
      <c r="L78" s="3199"/>
      <c r="M78" s="3199"/>
      <c r="N78" s="3199"/>
      <c r="O78" s="3199"/>
      <c r="P78" s="3199"/>
      <c r="Q78" s="3199"/>
      <c r="R78" s="3199"/>
      <c r="S78" s="3199"/>
      <c r="T78" s="3199"/>
      <c r="U78" s="3199"/>
      <c r="V78" s="3199"/>
      <c r="W78" s="3199"/>
      <c r="X78" s="3199"/>
      <c r="Y78" s="3199"/>
      <c r="Z78" s="3199"/>
      <c r="AA78" s="3199"/>
      <c r="AB78" s="3199"/>
      <c r="AC78" s="3199"/>
      <c r="AD78" s="3201"/>
      <c r="AE78" s="663"/>
      <c r="AF78" s="680"/>
      <c r="AG78" s="681"/>
    </row>
    <row r="79" spans="2:33">
      <c r="C79" s="682"/>
      <c r="D79" s="682"/>
      <c r="E79" s="682"/>
      <c r="F79" s="682"/>
      <c r="G79" s="682"/>
      <c r="H79" s="682"/>
      <c r="I79" s="682"/>
      <c r="J79" s="682"/>
      <c r="K79" s="682"/>
      <c r="L79" s="682"/>
      <c r="M79" s="682"/>
      <c r="N79" s="682"/>
      <c r="O79" s="682"/>
      <c r="P79" s="682"/>
      <c r="Q79" s="682"/>
      <c r="R79" s="682"/>
      <c r="S79" s="682"/>
      <c r="T79" s="682"/>
      <c r="U79" s="682"/>
      <c r="V79" s="682"/>
      <c r="W79" s="682"/>
      <c r="X79" s="682"/>
      <c r="Y79" s="682"/>
      <c r="Z79" s="682"/>
      <c r="AA79" s="682"/>
      <c r="AB79" s="682"/>
      <c r="AC79" s="682"/>
      <c r="AD79" s="682"/>
    </row>
    <row r="80" spans="2:33">
      <c r="B80" s="664" t="s">
        <v>910</v>
      </c>
      <c r="C80" s="691">
        <f>+AD71+1</f>
        <v>43892</v>
      </c>
      <c r="D80" s="666">
        <f>+C80+1</f>
        <v>43893</v>
      </c>
      <c r="E80" s="666">
        <f t="shared" ref="E80:AB80" si="16">+D80+1</f>
        <v>43894</v>
      </c>
      <c r="F80" s="666">
        <f t="shared" si="16"/>
        <v>43895</v>
      </c>
      <c r="G80" s="666">
        <f t="shared" si="16"/>
        <v>43896</v>
      </c>
      <c r="H80" s="666">
        <f t="shared" si="16"/>
        <v>43897</v>
      </c>
      <c r="I80" s="666">
        <f t="shared" si="16"/>
        <v>43898</v>
      </c>
      <c r="J80" s="666">
        <f t="shared" si="16"/>
        <v>43899</v>
      </c>
      <c r="K80" s="666">
        <f t="shared" si="16"/>
        <v>43900</v>
      </c>
      <c r="L80" s="666">
        <f t="shared" si="16"/>
        <v>43901</v>
      </c>
      <c r="M80" s="666">
        <f t="shared" si="16"/>
        <v>43902</v>
      </c>
      <c r="N80" s="666">
        <f t="shared" si="16"/>
        <v>43903</v>
      </c>
      <c r="O80" s="666">
        <f t="shared" si="16"/>
        <v>43904</v>
      </c>
      <c r="P80" s="666">
        <f t="shared" si="16"/>
        <v>43905</v>
      </c>
      <c r="Q80" s="666">
        <f t="shared" si="16"/>
        <v>43906</v>
      </c>
      <c r="R80" s="666">
        <f t="shared" si="16"/>
        <v>43907</v>
      </c>
      <c r="S80" s="666">
        <f t="shared" si="16"/>
        <v>43908</v>
      </c>
      <c r="T80" s="666">
        <f t="shared" si="16"/>
        <v>43909</v>
      </c>
      <c r="U80" s="666">
        <f t="shared" si="16"/>
        <v>43910</v>
      </c>
      <c r="V80" s="666">
        <f t="shared" si="16"/>
        <v>43911</v>
      </c>
      <c r="W80" s="666">
        <f>+V80+1</f>
        <v>43912</v>
      </c>
      <c r="X80" s="666">
        <f t="shared" si="16"/>
        <v>43913</v>
      </c>
      <c r="Y80" s="666">
        <f t="shared" si="16"/>
        <v>43914</v>
      </c>
      <c r="Z80" s="666">
        <f t="shared" si="16"/>
        <v>43915</v>
      </c>
      <c r="AA80" s="666">
        <f>+Z80+1</f>
        <v>43916</v>
      </c>
      <c r="AB80" s="666">
        <f t="shared" si="16"/>
        <v>43917</v>
      </c>
      <c r="AC80" s="666"/>
      <c r="AD80" s="667"/>
      <c r="AE80" s="668"/>
      <c r="AF80" s="3159">
        <f>+AF71+1</f>
        <v>9</v>
      </c>
      <c r="AG80" s="3160"/>
    </row>
    <row r="81" spans="2:33">
      <c r="B81" s="669" t="s">
        <v>911</v>
      </c>
      <c r="C81" s="692" t="str">
        <f>TEXT(WEEKDAY(+C80),"aaa")</f>
        <v>月</v>
      </c>
      <c r="D81" s="671" t="str">
        <f t="shared" ref="D81:AB81" si="17">TEXT(WEEKDAY(+D80),"aaa")</f>
        <v>火</v>
      </c>
      <c r="E81" s="671" t="str">
        <f t="shared" si="17"/>
        <v>水</v>
      </c>
      <c r="F81" s="671" t="str">
        <f t="shared" si="17"/>
        <v>木</v>
      </c>
      <c r="G81" s="671" t="str">
        <f t="shared" si="17"/>
        <v>金</v>
      </c>
      <c r="H81" s="671" t="str">
        <f t="shared" si="17"/>
        <v>土</v>
      </c>
      <c r="I81" s="671" t="str">
        <f t="shared" si="17"/>
        <v>日</v>
      </c>
      <c r="J81" s="671" t="str">
        <f t="shared" si="17"/>
        <v>月</v>
      </c>
      <c r="K81" s="671" t="str">
        <f t="shared" si="17"/>
        <v>火</v>
      </c>
      <c r="L81" s="671" t="str">
        <f t="shared" si="17"/>
        <v>水</v>
      </c>
      <c r="M81" s="671" t="str">
        <f t="shared" si="17"/>
        <v>木</v>
      </c>
      <c r="N81" s="671" t="str">
        <f t="shared" si="17"/>
        <v>金</v>
      </c>
      <c r="O81" s="671" t="str">
        <f t="shared" si="17"/>
        <v>土</v>
      </c>
      <c r="P81" s="671" t="str">
        <f t="shared" si="17"/>
        <v>日</v>
      </c>
      <c r="Q81" s="671" t="str">
        <f t="shared" si="17"/>
        <v>月</v>
      </c>
      <c r="R81" s="671" t="str">
        <f t="shared" si="17"/>
        <v>火</v>
      </c>
      <c r="S81" s="671" t="str">
        <f t="shared" si="17"/>
        <v>水</v>
      </c>
      <c r="T81" s="671" t="str">
        <f t="shared" si="17"/>
        <v>木</v>
      </c>
      <c r="U81" s="671" t="str">
        <f t="shared" si="17"/>
        <v>金</v>
      </c>
      <c r="V81" s="671" t="str">
        <f t="shared" si="17"/>
        <v>土</v>
      </c>
      <c r="W81" s="671" t="str">
        <f t="shared" si="17"/>
        <v>日</v>
      </c>
      <c r="X81" s="671" t="str">
        <f t="shared" si="17"/>
        <v>月</v>
      </c>
      <c r="Y81" s="671" t="str">
        <f t="shared" si="17"/>
        <v>火</v>
      </c>
      <c r="Z81" s="671" t="str">
        <f t="shared" si="17"/>
        <v>水</v>
      </c>
      <c r="AA81" s="671" t="str">
        <f t="shared" si="17"/>
        <v>木</v>
      </c>
      <c r="AB81" s="671" t="str">
        <f t="shared" si="17"/>
        <v>金</v>
      </c>
      <c r="AC81" s="671"/>
      <c r="AD81" s="672"/>
      <c r="AE81" s="663"/>
      <c r="AF81" s="673" t="s">
        <v>912</v>
      </c>
      <c r="AG81" s="657">
        <f>+COUNTA(C82:AD83)</f>
        <v>0</v>
      </c>
    </row>
    <row r="82" spans="2:33" ht="13.5" customHeight="1">
      <c r="B82" s="3161" t="s">
        <v>913</v>
      </c>
      <c r="C82" s="3163"/>
      <c r="D82" s="3164"/>
      <c r="E82" s="3164"/>
      <c r="F82" s="3164"/>
      <c r="G82" s="3164"/>
      <c r="H82" s="3164"/>
      <c r="I82" s="3164"/>
      <c r="J82" s="3164"/>
      <c r="K82" s="3164"/>
      <c r="L82" s="3164"/>
      <c r="M82" s="3164"/>
      <c r="N82" s="3164"/>
      <c r="O82" s="3164"/>
      <c r="P82" s="3164"/>
      <c r="Q82" s="3164"/>
      <c r="R82" s="3164"/>
      <c r="S82" s="3164"/>
      <c r="T82" s="3164"/>
      <c r="U82" s="3164"/>
      <c r="V82" s="3164"/>
      <c r="W82" s="3164"/>
      <c r="X82" s="3164"/>
      <c r="Y82" s="3164"/>
      <c r="Z82" s="3164"/>
      <c r="AA82" s="3164"/>
      <c r="AB82" s="3164"/>
      <c r="AC82" s="3164"/>
      <c r="AD82" s="3165"/>
      <c r="AE82" s="663"/>
      <c r="AF82" s="674" t="s">
        <v>914</v>
      </c>
      <c r="AG82" s="675">
        <f>COUNTA(C80:AD80)-AG81</f>
        <v>26</v>
      </c>
    </row>
    <row r="83" spans="2:33" ht="13.5" customHeight="1">
      <c r="B83" s="3162"/>
      <c r="C83" s="3163"/>
      <c r="D83" s="3164"/>
      <c r="E83" s="3164"/>
      <c r="F83" s="3164"/>
      <c r="G83" s="3164"/>
      <c r="H83" s="3164"/>
      <c r="I83" s="3164"/>
      <c r="J83" s="3164"/>
      <c r="K83" s="3164"/>
      <c r="L83" s="3164"/>
      <c r="M83" s="3164"/>
      <c r="N83" s="3164"/>
      <c r="O83" s="3164"/>
      <c r="P83" s="3164"/>
      <c r="Q83" s="3164"/>
      <c r="R83" s="3164"/>
      <c r="S83" s="3164"/>
      <c r="T83" s="3164"/>
      <c r="U83" s="3164"/>
      <c r="V83" s="3164"/>
      <c r="W83" s="3164"/>
      <c r="X83" s="3164"/>
      <c r="Y83" s="3164"/>
      <c r="Z83" s="3164"/>
      <c r="AA83" s="3164"/>
      <c r="AB83" s="3164"/>
      <c r="AC83" s="3164"/>
      <c r="AD83" s="3165"/>
      <c r="AE83" s="663"/>
      <c r="AF83" s="674" t="s">
        <v>915</v>
      </c>
      <c r="AG83" s="676">
        <f>+COUNTA(C84:AD85)</f>
        <v>6</v>
      </c>
    </row>
    <row r="84" spans="2:33" ht="13.5" customHeight="1">
      <c r="B84" s="3173" t="s">
        <v>902</v>
      </c>
      <c r="C84" s="3175"/>
      <c r="D84" s="3164"/>
      <c r="E84" s="3164"/>
      <c r="F84" s="3164"/>
      <c r="G84" s="3164"/>
      <c r="H84" s="3164" t="s">
        <v>961</v>
      </c>
      <c r="I84" s="3164" t="s">
        <v>961</v>
      </c>
      <c r="J84" s="3164"/>
      <c r="K84" s="3164"/>
      <c r="L84" s="3164"/>
      <c r="M84" s="3164"/>
      <c r="N84" s="3164"/>
      <c r="O84" s="3164" t="s">
        <v>961</v>
      </c>
      <c r="P84" s="3164" t="s">
        <v>961</v>
      </c>
      <c r="Q84" s="3164"/>
      <c r="R84" s="3164"/>
      <c r="S84" s="3164"/>
      <c r="T84" s="3164"/>
      <c r="U84" s="3164"/>
      <c r="V84" s="3164" t="s">
        <v>961</v>
      </c>
      <c r="W84" s="3164" t="s">
        <v>961</v>
      </c>
      <c r="X84" s="3164"/>
      <c r="Y84" s="3164"/>
      <c r="Z84" s="3164"/>
      <c r="AA84" s="3164"/>
      <c r="AB84" s="3164"/>
      <c r="AC84" s="3164"/>
      <c r="AD84" s="3165"/>
      <c r="AE84" s="663"/>
      <c r="AF84" s="674" t="s">
        <v>916</v>
      </c>
      <c r="AG84" s="677">
        <f>+AG83/AG82</f>
        <v>0.23076923076923078</v>
      </c>
    </row>
    <row r="85" spans="2:33">
      <c r="B85" s="3174"/>
      <c r="C85" s="3175"/>
      <c r="D85" s="3164"/>
      <c r="E85" s="3164"/>
      <c r="F85" s="3164"/>
      <c r="G85" s="3164"/>
      <c r="H85" s="3164"/>
      <c r="I85" s="3164"/>
      <c r="J85" s="3164"/>
      <c r="K85" s="3164"/>
      <c r="L85" s="3164"/>
      <c r="M85" s="3164"/>
      <c r="N85" s="3164"/>
      <c r="O85" s="3164"/>
      <c r="P85" s="3164"/>
      <c r="Q85" s="3164"/>
      <c r="R85" s="3164"/>
      <c r="S85" s="3164"/>
      <c r="T85" s="3164"/>
      <c r="U85" s="3164"/>
      <c r="V85" s="3164"/>
      <c r="W85" s="3164"/>
      <c r="X85" s="3164"/>
      <c r="Y85" s="3164"/>
      <c r="Z85" s="3164"/>
      <c r="AA85" s="3164"/>
      <c r="AB85" s="3164"/>
      <c r="AC85" s="3164"/>
      <c r="AD85" s="3165"/>
      <c r="AE85" s="663"/>
      <c r="AF85" s="674" t="s">
        <v>896</v>
      </c>
      <c r="AG85" s="676">
        <f>+COUNTA(C86:AD87)</f>
        <v>8</v>
      </c>
    </row>
    <row r="86" spans="2:33">
      <c r="B86" s="3166" t="s">
        <v>905</v>
      </c>
      <c r="C86" s="3168" t="s">
        <v>1021</v>
      </c>
      <c r="D86" s="3170" t="s">
        <v>1021</v>
      </c>
      <c r="E86" s="3170" t="s">
        <v>1021</v>
      </c>
      <c r="F86" s="3170" t="s">
        <v>1021</v>
      </c>
      <c r="G86" s="3170" t="s">
        <v>1021</v>
      </c>
      <c r="H86" s="3170"/>
      <c r="I86" s="3170"/>
      <c r="J86" s="3170"/>
      <c r="K86" s="3170"/>
      <c r="L86" s="3170"/>
      <c r="M86" s="3170"/>
      <c r="N86" s="3170"/>
      <c r="O86" s="3170"/>
      <c r="P86" s="3170" t="s">
        <v>961</v>
      </c>
      <c r="Q86" s="3170"/>
      <c r="R86" s="3170"/>
      <c r="S86" s="3170"/>
      <c r="T86" s="3170"/>
      <c r="U86" s="3170"/>
      <c r="V86" s="3170" t="s">
        <v>961</v>
      </c>
      <c r="W86" s="3170" t="s">
        <v>961</v>
      </c>
      <c r="X86" s="3170"/>
      <c r="Y86" s="3170"/>
      <c r="Z86" s="3170"/>
      <c r="AA86" s="3170"/>
      <c r="AB86" s="3170"/>
      <c r="AC86" s="3170"/>
      <c r="AD86" s="3180"/>
      <c r="AE86" s="663"/>
      <c r="AF86" s="678" t="s">
        <v>917</v>
      </c>
      <c r="AG86" s="679">
        <f>+AG85/AG82</f>
        <v>0.30769230769230771</v>
      </c>
    </row>
    <row r="87" spans="2:33">
      <c r="B87" s="3167"/>
      <c r="C87" s="3169"/>
      <c r="D87" s="3171"/>
      <c r="E87" s="3171"/>
      <c r="F87" s="3171"/>
      <c r="G87" s="3171"/>
      <c r="H87" s="3171"/>
      <c r="I87" s="3171"/>
      <c r="J87" s="3171"/>
      <c r="K87" s="3171"/>
      <c r="L87" s="3171"/>
      <c r="M87" s="3171"/>
      <c r="N87" s="3171"/>
      <c r="O87" s="3171"/>
      <c r="P87" s="3171"/>
      <c r="Q87" s="3171"/>
      <c r="R87" s="3171"/>
      <c r="S87" s="3171"/>
      <c r="T87" s="3171"/>
      <c r="U87" s="3171"/>
      <c r="V87" s="3171"/>
      <c r="W87" s="3171"/>
      <c r="X87" s="3171"/>
      <c r="Y87" s="3171"/>
      <c r="Z87" s="3171"/>
      <c r="AA87" s="3171"/>
      <c r="AB87" s="3171"/>
      <c r="AC87" s="3171"/>
      <c r="AD87" s="3181"/>
      <c r="AE87" s="663"/>
      <c r="AF87" s="680"/>
      <c r="AG87" s="681"/>
    </row>
    <row r="88" spans="2:33">
      <c r="C88" s="682"/>
      <c r="D88" s="682"/>
      <c r="E88" s="682"/>
      <c r="F88" s="682"/>
      <c r="G88" s="682"/>
      <c r="H88" s="682"/>
      <c r="I88" s="682"/>
      <c r="J88" s="682"/>
      <c r="K88" s="682"/>
      <c r="L88" s="682"/>
      <c r="M88" s="682"/>
      <c r="N88" s="682"/>
      <c r="O88" s="682"/>
      <c r="P88" s="682"/>
      <c r="Q88" s="682"/>
      <c r="R88" s="682"/>
      <c r="S88" s="682"/>
      <c r="T88" s="682"/>
      <c r="U88" s="682"/>
      <c r="V88" s="682"/>
      <c r="W88" s="682"/>
      <c r="X88" s="682"/>
      <c r="Y88" s="682"/>
      <c r="Z88" s="682"/>
      <c r="AA88" s="682"/>
      <c r="AB88" s="682"/>
      <c r="AC88" s="682"/>
      <c r="AD88" s="682"/>
    </row>
  </sheetData>
  <mergeCells count="814">
    <mergeCell ref="AA86:AA87"/>
    <mergeCell ref="AB86:AB87"/>
    <mergeCell ref="AC86:AC87"/>
    <mergeCell ref="AD86:AD87"/>
    <mergeCell ref="U86:U87"/>
    <mergeCell ref="V86:V87"/>
    <mergeCell ref="W86:W87"/>
    <mergeCell ref="X86:X87"/>
    <mergeCell ref="Y86:Y87"/>
    <mergeCell ref="Z86:Z87"/>
    <mergeCell ref="O86:O87"/>
    <mergeCell ref="P86:P87"/>
    <mergeCell ref="Q86:Q87"/>
    <mergeCell ref="R86:R87"/>
    <mergeCell ref="S86:S87"/>
    <mergeCell ref="T86:T87"/>
    <mergeCell ref="I86:I87"/>
    <mergeCell ref="J86:J87"/>
    <mergeCell ref="K86:K87"/>
    <mergeCell ref="L86:L87"/>
    <mergeCell ref="M86:M87"/>
    <mergeCell ref="N86:N87"/>
    <mergeCell ref="AB84:AB85"/>
    <mergeCell ref="AC84:AC85"/>
    <mergeCell ref="AD84:AD85"/>
    <mergeCell ref="B86:B87"/>
    <mergeCell ref="C86:C87"/>
    <mergeCell ref="D86:D87"/>
    <mergeCell ref="E86:E87"/>
    <mergeCell ref="F86:F87"/>
    <mergeCell ref="G86:G87"/>
    <mergeCell ref="H86:H87"/>
    <mergeCell ref="V84:V85"/>
    <mergeCell ref="W84:W85"/>
    <mergeCell ref="X84:X85"/>
    <mergeCell ref="Y84:Y85"/>
    <mergeCell ref="Z84:Z85"/>
    <mergeCell ref="AA84:AA85"/>
    <mergeCell ref="P84:P85"/>
    <mergeCell ref="Q84:Q85"/>
    <mergeCell ref="R84:R85"/>
    <mergeCell ref="S84:S85"/>
    <mergeCell ref="T84:T85"/>
    <mergeCell ref="U84:U85"/>
    <mergeCell ref="J84:J85"/>
    <mergeCell ref="K84:K85"/>
    <mergeCell ref="L84:L85"/>
    <mergeCell ref="M84:M85"/>
    <mergeCell ref="N84:N85"/>
    <mergeCell ref="O84:O85"/>
    <mergeCell ref="AC82:AC83"/>
    <mergeCell ref="AD82:AD83"/>
    <mergeCell ref="B84:B85"/>
    <mergeCell ref="C84:C85"/>
    <mergeCell ref="D84:D85"/>
    <mergeCell ref="E84:E85"/>
    <mergeCell ref="F84:F85"/>
    <mergeCell ref="G84:G85"/>
    <mergeCell ref="H84:H85"/>
    <mergeCell ref="I84:I85"/>
    <mergeCell ref="W82:W83"/>
    <mergeCell ref="X82:X83"/>
    <mergeCell ref="Y82:Y83"/>
    <mergeCell ref="Z82:Z83"/>
    <mergeCell ref="AA82:AA83"/>
    <mergeCell ref="AB82:AB83"/>
    <mergeCell ref="Q82:Q83"/>
    <mergeCell ref="R82:R83"/>
    <mergeCell ref="S82:S83"/>
    <mergeCell ref="T82:T83"/>
    <mergeCell ref="U82:U83"/>
    <mergeCell ref="V82:V83"/>
    <mergeCell ref="K82:K83"/>
    <mergeCell ref="L82:L83"/>
    <mergeCell ref="M82:M83"/>
    <mergeCell ref="N82:N83"/>
    <mergeCell ref="O82:O83"/>
    <mergeCell ref="P82:P83"/>
    <mergeCell ref="AF80:AG80"/>
    <mergeCell ref="B82:B83"/>
    <mergeCell ref="C82:C83"/>
    <mergeCell ref="D82:D83"/>
    <mergeCell ref="E82:E83"/>
    <mergeCell ref="F82:F83"/>
    <mergeCell ref="G82:G83"/>
    <mergeCell ref="H82:H83"/>
    <mergeCell ref="I82:I83"/>
    <mergeCell ref="J82:J83"/>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Z75:Z76"/>
    <mergeCell ref="AA75:AA76"/>
    <mergeCell ref="AB75:AB76"/>
    <mergeCell ref="AC75:AC76"/>
    <mergeCell ref="AD75:AD76"/>
    <mergeCell ref="B77:B78"/>
    <mergeCell ref="C77:C78"/>
    <mergeCell ref="D77:D78"/>
    <mergeCell ref="E77:E78"/>
    <mergeCell ref="F77:F7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Y73:Y74"/>
    <mergeCell ref="Z73:Z74"/>
    <mergeCell ref="AA73:AA74"/>
    <mergeCell ref="AB73:AB74"/>
    <mergeCell ref="AC73:AC74"/>
    <mergeCell ref="AD73:AD74"/>
    <mergeCell ref="S73:S74"/>
    <mergeCell ref="T73:T74"/>
    <mergeCell ref="U73:U74"/>
    <mergeCell ref="V73:V74"/>
    <mergeCell ref="W73:W74"/>
    <mergeCell ref="X73:X74"/>
    <mergeCell ref="I68:I69"/>
    <mergeCell ref="J68:J69"/>
    <mergeCell ref="M73:M74"/>
    <mergeCell ref="N73:N74"/>
    <mergeCell ref="O73:O74"/>
    <mergeCell ref="P73:P74"/>
    <mergeCell ref="Q73:Q74"/>
    <mergeCell ref="R73:R74"/>
    <mergeCell ref="G73:G74"/>
    <mergeCell ref="H73:H74"/>
    <mergeCell ref="I73:I74"/>
    <mergeCell ref="J73:J74"/>
    <mergeCell ref="K73:K74"/>
    <mergeCell ref="L73:L74"/>
    <mergeCell ref="K68:K69"/>
    <mergeCell ref="L68:L69"/>
    <mergeCell ref="M68:M69"/>
    <mergeCell ref="N68:N69"/>
    <mergeCell ref="AA68:AA69"/>
    <mergeCell ref="AB68:AB69"/>
    <mergeCell ref="AC68:AC69"/>
    <mergeCell ref="AD68:AD69"/>
    <mergeCell ref="N66:N67"/>
    <mergeCell ref="O66:O67"/>
    <mergeCell ref="AF71:AG71"/>
    <mergeCell ref="B73:B74"/>
    <mergeCell ref="C73:C74"/>
    <mergeCell ref="D73:D74"/>
    <mergeCell ref="E73:E74"/>
    <mergeCell ref="F73:F74"/>
    <mergeCell ref="U68:U69"/>
    <mergeCell ref="V68:V69"/>
    <mergeCell ref="W68:W69"/>
    <mergeCell ref="X68:X69"/>
    <mergeCell ref="Y68:Y69"/>
    <mergeCell ref="Z68:Z69"/>
    <mergeCell ref="O68:O69"/>
    <mergeCell ref="P68:P69"/>
    <mergeCell ref="Q68:Q69"/>
    <mergeCell ref="R68:R69"/>
    <mergeCell ref="S68:S69"/>
    <mergeCell ref="T68:T69"/>
    <mergeCell ref="AB66:AB67"/>
    <mergeCell ref="AC66:AC67"/>
    <mergeCell ref="AD66:AD67"/>
    <mergeCell ref="B68:B69"/>
    <mergeCell ref="C68:C69"/>
    <mergeCell ref="D68:D69"/>
    <mergeCell ref="E68:E69"/>
    <mergeCell ref="F68:F69"/>
    <mergeCell ref="G68:G69"/>
    <mergeCell ref="H68:H69"/>
    <mergeCell ref="V66:V67"/>
    <mergeCell ref="W66:W67"/>
    <mergeCell ref="X66:X67"/>
    <mergeCell ref="Y66:Y67"/>
    <mergeCell ref="Z66:Z67"/>
    <mergeCell ref="AA66:AA67"/>
    <mergeCell ref="P66:P67"/>
    <mergeCell ref="Q66:Q67"/>
    <mergeCell ref="R66:R67"/>
    <mergeCell ref="S66:S67"/>
    <mergeCell ref="B66:B67"/>
    <mergeCell ref="C66:C67"/>
    <mergeCell ref="D66:D67"/>
    <mergeCell ref="E66:E67"/>
    <mergeCell ref="F66:F67"/>
    <mergeCell ref="G66:G67"/>
    <mergeCell ref="H66:H67"/>
    <mergeCell ref="I66:I67"/>
    <mergeCell ref="W64:W65"/>
    <mergeCell ref="Q64:Q65"/>
    <mergeCell ref="R64:R65"/>
    <mergeCell ref="S64:S65"/>
    <mergeCell ref="T64:T65"/>
    <mergeCell ref="U64:U65"/>
    <mergeCell ref="V64:V65"/>
    <mergeCell ref="K64:K65"/>
    <mergeCell ref="L64:L65"/>
    <mergeCell ref="M64:M65"/>
    <mergeCell ref="T66:T67"/>
    <mergeCell ref="U66:U67"/>
    <mergeCell ref="J66:J67"/>
    <mergeCell ref="K66:K67"/>
    <mergeCell ref="L66:L67"/>
    <mergeCell ref="M66:M67"/>
    <mergeCell ref="AF62:AG62"/>
    <mergeCell ref="B64:B65"/>
    <mergeCell ref="C64:C65"/>
    <mergeCell ref="D64:D65"/>
    <mergeCell ref="E64:E65"/>
    <mergeCell ref="F64:F65"/>
    <mergeCell ref="G64:G65"/>
    <mergeCell ref="H64:H65"/>
    <mergeCell ref="I64:I65"/>
    <mergeCell ref="J64:J65"/>
    <mergeCell ref="AD64:AD65"/>
    <mergeCell ref="X64:X65"/>
    <mergeCell ref="Y64:Y65"/>
    <mergeCell ref="Z64:Z65"/>
    <mergeCell ref="AA64:AA65"/>
    <mergeCell ref="AB64:AB65"/>
    <mergeCell ref="AC64:AC65"/>
    <mergeCell ref="N64:N65"/>
    <mergeCell ref="O64:O65"/>
    <mergeCell ref="P64:P65"/>
    <mergeCell ref="Y59:Y60"/>
    <mergeCell ref="Z59:Z60"/>
    <mergeCell ref="AA59:AA60"/>
    <mergeCell ref="AB59:AB60"/>
    <mergeCell ref="AC59:AC60"/>
    <mergeCell ref="AD59:AD60"/>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Z57:Z58"/>
    <mergeCell ref="AA57:AA58"/>
    <mergeCell ref="AB57:AB58"/>
    <mergeCell ref="AC57:AC58"/>
    <mergeCell ref="AD57:AD58"/>
    <mergeCell ref="B59:B60"/>
    <mergeCell ref="C59:C60"/>
    <mergeCell ref="D59:D60"/>
    <mergeCell ref="E59:E60"/>
    <mergeCell ref="F59:F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Y55:Y56"/>
    <mergeCell ref="Z55:Z56"/>
    <mergeCell ref="AA55:AA56"/>
    <mergeCell ref="AB55:AB56"/>
    <mergeCell ref="AC55:AC56"/>
    <mergeCell ref="AD55:AD56"/>
    <mergeCell ref="S55:S56"/>
    <mergeCell ref="T55:T56"/>
    <mergeCell ref="U55:U56"/>
    <mergeCell ref="V55:V56"/>
    <mergeCell ref="W55:W56"/>
    <mergeCell ref="X55:X56"/>
    <mergeCell ref="I50:I51"/>
    <mergeCell ref="J50:J51"/>
    <mergeCell ref="M55:M56"/>
    <mergeCell ref="N55:N56"/>
    <mergeCell ref="O55:O56"/>
    <mergeCell ref="P55:P56"/>
    <mergeCell ref="Q55:Q56"/>
    <mergeCell ref="R55:R56"/>
    <mergeCell ref="G55:G56"/>
    <mergeCell ref="H55:H56"/>
    <mergeCell ref="I55:I56"/>
    <mergeCell ref="J55:J56"/>
    <mergeCell ref="K55:K56"/>
    <mergeCell ref="L55:L56"/>
    <mergeCell ref="K50:K51"/>
    <mergeCell ref="L50:L51"/>
    <mergeCell ref="M50:M51"/>
    <mergeCell ref="N50:N51"/>
    <mergeCell ref="AA50:AA51"/>
    <mergeCell ref="AB50:AB51"/>
    <mergeCell ref="AC50:AC51"/>
    <mergeCell ref="AD50:AD51"/>
    <mergeCell ref="N48:N49"/>
    <mergeCell ref="O48:O49"/>
    <mergeCell ref="AF53:AG53"/>
    <mergeCell ref="B55:B56"/>
    <mergeCell ref="C55:C56"/>
    <mergeCell ref="D55:D56"/>
    <mergeCell ref="E55:E56"/>
    <mergeCell ref="F55:F56"/>
    <mergeCell ref="U50:U51"/>
    <mergeCell ref="V50:V51"/>
    <mergeCell ref="W50:W51"/>
    <mergeCell ref="X50:X51"/>
    <mergeCell ref="Y50:Y51"/>
    <mergeCell ref="Z50:Z51"/>
    <mergeCell ref="O50:O51"/>
    <mergeCell ref="P50:P51"/>
    <mergeCell ref="Q50:Q51"/>
    <mergeCell ref="R50:R51"/>
    <mergeCell ref="S50:S51"/>
    <mergeCell ref="T50:T51"/>
    <mergeCell ref="AB48:AB49"/>
    <mergeCell ref="AC48:AC49"/>
    <mergeCell ref="AD48:AD49"/>
    <mergeCell ref="B50:B51"/>
    <mergeCell ref="C50:C51"/>
    <mergeCell ref="D50:D51"/>
    <mergeCell ref="E50:E51"/>
    <mergeCell ref="F50:F51"/>
    <mergeCell ref="G50:G51"/>
    <mergeCell ref="H50:H51"/>
    <mergeCell ref="V48:V49"/>
    <mergeCell ref="W48:W49"/>
    <mergeCell ref="X48:X49"/>
    <mergeCell ref="Y48:Y49"/>
    <mergeCell ref="Z48:Z49"/>
    <mergeCell ref="AA48:AA49"/>
    <mergeCell ref="P48:P49"/>
    <mergeCell ref="Q48:Q49"/>
    <mergeCell ref="R48:R49"/>
    <mergeCell ref="S48:S49"/>
    <mergeCell ref="B48:B49"/>
    <mergeCell ref="C48:C49"/>
    <mergeCell ref="D48:D49"/>
    <mergeCell ref="E48:E49"/>
    <mergeCell ref="F48:F49"/>
    <mergeCell ref="G48:G49"/>
    <mergeCell ref="H48:H49"/>
    <mergeCell ref="I48:I49"/>
    <mergeCell ref="W46:W47"/>
    <mergeCell ref="Q46:Q47"/>
    <mergeCell ref="R46:R47"/>
    <mergeCell ref="S46:S47"/>
    <mergeCell ref="T46:T47"/>
    <mergeCell ref="U46:U47"/>
    <mergeCell ref="V46:V47"/>
    <mergeCell ref="K46:K47"/>
    <mergeCell ref="L46:L47"/>
    <mergeCell ref="M46:M47"/>
    <mergeCell ref="T48:T49"/>
    <mergeCell ref="U48:U49"/>
    <mergeCell ref="J48:J49"/>
    <mergeCell ref="K48:K49"/>
    <mergeCell ref="L48:L49"/>
    <mergeCell ref="M48:M49"/>
    <mergeCell ref="AF44:AG44"/>
    <mergeCell ref="B46:B47"/>
    <mergeCell ref="C46:C47"/>
    <mergeCell ref="D46:D47"/>
    <mergeCell ref="E46:E47"/>
    <mergeCell ref="F46:F47"/>
    <mergeCell ref="G46:G47"/>
    <mergeCell ref="H46:H47"/>
    <mergeCell ref="I46:I47"/>
    <mergeCell ref="J46:J47"/>
    <mergeCell ref="AD46:AD47"/>
    <mergeCell ref="X46:X47"/>
    <mergeCell ref="Y46:Y47"/>
    <mergeCell ref="Z46:Z47"/>
    <mergeCell ref="AA46:AA47"/>
    <mergeCell ref="AB46:AB47"/>
    <mergeCell ref="AC46:AC47"/>
    <mergeCell ref="N46:N47"/>
    <mergeCell ref="O46:O47"/>
    <mergeCell ref="P46:P47"/>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Z39:Z40"/>
    <mergeCell ref="AA39:AA40"/>
    <mergeCell ref="AB39:AB40"/>
    <mergeCell ref="AC39:AC40"/>
    <mergeCell ref="AD39:AD40"/>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Y37:Y38"/>
    <mergeCell ref="Z37:Z38"/>
    <mergeCell ref="AA37:AA38"/>
    <mergeCell ref="AB37:AB38"/>
    <mergeCell ref="AC37:AC38"/>
    <mergeCell ref="AD37:AD38"/>
    <mergeCell ref="S37:S38"/>
    <mergeCell ref="T37:T38"/>
    <mergeCell ref="U37:U38"/>
    <mergeCell ref="V37:V38"/>
    <mergeCell ref="W37:W38"/>
    <mergeCell ref="X37:X38"/>
    <mergeCell ref="I32:I33"/>
    <mergeCell ref="J32:J33"/>
    <mergeCell ref="M37:M38"/>
    <mergeCell ref="N37:N38"/>
    <mergeCell ref="O37:O38"/>
    <mergeCell ref="P37:P38"/>
    <mergeCell ref="Q37:Q38"/>
    <mergeCell ref="R37:R38"/>
    <mergeCell ref="G37:G38"/>
    <mergeCell ref="H37:H38"/>
    <mergeCell ref="I37:I38"/>
    <mergeCell ref="J37:J38"/>
    <mergeCell ref="K37:K38"/>
    <mergeCell ref="L37:L38"/>
    <mergeCell ref="K32:K33"/>
    <mergeCell ref="L32:L33"/>
    <mergeCell ref="M32:M33"/>
    <mergeCell ref="N32:N33"/>
    <mergeCell ref="AA32:AA33"/>
    <mergeCell ref="AB32:AB33"/>
    <mergeCell ref="AC32:AC33"/>
    <mergeCell ref="AD32:AD33"/>
    <mergeCell ref="N30:N31"/>
    <mergeCell ref="O30:O31"/>
    <mergeCell ref="AF35:AG35"/>
    <mergeCell ref="B37:B38"/>
    <mergeCell ref="C37:C38"/>
    <mergeCell ref="D37:D38"/>
    <mergeCell ref="E37:E38"/>
    <mergeCell ref="F37:F38"/>
    <mergeCell ref="U32:U33"/>
    <mergeCell ref="V32:V33"/>
    <mergeCell ref="W32:W33"/>
    <mergeCell ref="X32:X33"/>
    <mergeCell ref="Y32:Y33"/>
    <mergeCell ref="Z32:Z33"/>
    <mergeCell ref="O32:O33"/>
    <mergeCell ref="P32:P33"/>
    <mergeCell ref="Q32:Q33"/>
    <mergeCell ref="R32:R33"/>
    <mergeCell ref="S32:S33"/>
    <mergeCell ref="T32:T33"/>
    <mergeCell ref="AB30:AB31"/>
    <mergeCell ref="AC30:AC31"/>
    <mergeCell ref="AD30:AD31"/>
    <mergeCell ref="B32:B33"/>
    <mergeCell ref="C32:C33"/>
    <mergeCell ref="D32:D33"/>
    <mergeCell ref="E32:E33"/>
    <mergeCell ref="F32:F33"/>
    <mergeCell ref="G32:G33"/>
    <mergeCell ref="H32:H33"/>
    <mergeCell ref="V30:V31"/>
    <mergeCell ref="W30:W31"/>
    <mergeCell ref="X30:X31"/>
    <mergeCell ref="Y30:Y31"/>
    <mergeCell ref="Z30:Z31"/>
    <mergeCell ref="AA30:AA31"/>
    <mergeCell ref="P30:P31"/>
    <mergeCell ref="Q30:Q31"/>
    <mergeCell ref="R30:R31"/>
    <mergeCell ref="S30:S31"/>
    <mergeCell ref="B30:B31"/>
    <mergeCell ref="C30:C31"/>
    <mergeCell ref="D30:D31"/>
    <mergeCell ref="E30:E31"/>
    <mergeCell ref="F30:F31"/>
    <mergeCell ref="G30:G31"/>
    <mergeCell ref="H30:H31"/>
    <mergeCell ref="I30:I31"/>
    <mergeCell ref="W28:W29"/>
    <mergeCell ref="Q28:Q29"/>
    <mergeCell ref="R28:R29"/>
    <mergeCell ref="S28:S29"/>
    <mergeCell ref="T28:T29"/>
    <mergeCell ref="U28:U29"/>
    <mergeCell ref="V28:V29"/>
    <mergeCell ref="K28:K29"/>
    <mergeCell ref="L28:L29"/>
    <mergeCell ref="M28:M29"/>
    <mergeCell ref="T30:T31"/>
    <mergeCell ref="U30:U31"/>
    <mergeCell ref="J30:J31"/>
    <mergeCell ref="K30:K31"/>
    <mergeCell ref="L30:L31"/>
    <mergeCell ref="M30:M31"/>
    <mergeCell ref="AF26:AG26"/>
    <mergeCell ref="B28:B29"/>
    <mergeCell ref="C28:C29"/>
    <mergeCell ref="D28:D29"/>
    <mergeCell ref="E28:E29"/>
    <mergeCell ref="F28:F29"/>
    <mergeCell ref="G28:G29"/>
    <mergeCell ref="H28:H29"/>
    <mergeCell ref="I28:I29"/>
    <mergeCell ref="J28:J29"/>
    <mergeCell ref="AD28:AD29"/>
    <mergeCell ref="X28:X29"/>
    <mergeCell ref="Y28:Y29"/>
    <mergeCell ref="Z28:Z29"/>
    <mergeCell ref="AA28:AA29"/>
    <mergeCell ref="AB28:AB29"/>
    <mergeCell ref="AC28:AC29"/>
    <mergeCell ref="N28:N29"/>
    <mergeCell ref="O28:O29"/>
    <mergeCell ref="P28:P29"/>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Z21:Z22"/>
    <mergeCell ref="AA21:AA22"/>
    <mergeCell ref="AB21:AB22"/>
    <mergeCell ref="AC21:AC22"/>
    <mergeCell ref="AD21:AD22"/>
    <mergeCell ref="B23:B24"/>
    <mergeCell ref="C23:C24"/>
    <mergeCell ref="D23:D24"/>
    <mergeCell ref="E23:E24"/>
    <mergeCell ref="F23:F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Y19:Y20"/>
    <mergeCell ref="Z19:Z20"/>
    <mergeCell ref="AA19:AA20"/>
    <mergeCell ref="AB19:AB20"/>
    <mergeCell ref="AC19:AC20"/>
    <mergeCell ref="AD19:AD20"/>
    <mergeCell ref="S19:S20"/>
    <mergeCell ref="T19:T20"/>
    <mergeCell ref="U19:U20"/>
    <mergeCell ref="V19:V20"/>
    <mergeCell ref="W19:W20"/>
    <mergeCell ref="X19:X20"/>
    <mergeCell ref="I14:I15"/>
    <mergeCell ref="J14:J15"/>
    <mergeCell ref="M19:M20"/>
    <mergeCell ref="N19:N20"/>
    <mergeCell ref="O19:O20"/>
    <mergeCell ref="P19:P20"/>
    <mergeCell ref="Q19:Q20"/>
    <mergeCell ref="R19:R20"/>
    <mergeCell ref="G19:G20"/>
    <mergeCell ref="H19:H20"/>
    <mergeCell ref="I19:I20"/>
    <mergeCell ref="J19:J20"/>
    <mergeCell ref="K19:K20"/>
    <mergeCell ref="L19:L20"/>
    <mergeCell ref="K14:K15"/>
    <mergeCell ref="L14:L15"/>
    <mergeCell ref="M14:M15"/>
    <mergeCell ref="N14:N15"/>
    <mergeCell ref="AA14:AA15"/>
    <mergeCell ref="AB14:AB15"/>
    <mergeCell ref="AC14:AC15"/>
    <mergeCell ref="AD14:AD15"/>
    <mergeCell ref="N12:N13"/>
    <mergeCell ref="O12:O13"/>
    <mergeCell ref="AF17:AG17"/>
    <mergeCell ref="B19:B20"/>
    <mergeCell ref="C19:C20"/>
    <mergeCell ref="D19:D20"/>
    <mergeCell ref="E19:E20"/>
    <mergeCell ref="F19:F20"/>
    <mergeCell ref="U14:U15"/>
    <mergeCell ref="V14:V15"/>
    <mergeCell ref="W14:W15"/>
    <mergeCell ref="X14:X15"/>
    <mergeCell ref="Y14:Y15"/>
    <mergeCell ref="Z14:Z15"/>
    <mergeCell ref="O14:O15"/>
    <mergeCell ref="P14:P15"/>
    <mergeCell ref="Q14:Q15"/>
    <mergeCell ref="R14:R15"/>
    <mergeCell ref="S14:S15"/>
    <mergeCell ref="T14:T15"/>
    <mergeCell ref="AB12:AB13"/>
    <mergeCell ref="AC12:AC13"/>
    <mergeCell ref="AD12:AD13"/>
    <mergeCell ref="B14:B15"/>
    <mergeCell ref="C14:C15"/>
    <mergeCell ref="D14:D15"/>
    <mergeCell ref="E14:E15"/>
    <mergeCell ref="F14:F15"/>
    <mergeCell ref="G14:G15"/>
    <mergeCell ref="H14:H15"/>
    <mergeCell ref="V12:V13"/>
    <mergeCell ref="W12:W13"/>
    <mergeCell ref="X12:X13"/>
    <mergeCell ref="Y12:Y13"/>
    <mergeCell ref="Z12:Z13"/>
    <mergeCell ref="AA12:AA13"/>
    <mergeCell ref="P12:P13"/>
    <mergeCell ref="Q12:Q13"/>
    <mergeCell ref="R12:R13"/>
    <mergeCell ref="S12:S13"/>
    <mergeCell ref="B12:B13"/>
    <mergeCell ref="C12:C13"/>
    <mergeCell ref="D12:D13"/>
    <mergeCell ref="E12:E13"/>
    <mergeCell ref="F12:F13"/>
    <mergeCell ref="G12:G13"/>
    <mergeCell ref="H12:H13"/>
    <mergeCell ref="I12:I13"/>
    <mergeCell ref="W10:W11"/>
    <mergeCell ref="Q10:Q11"/>
    <mergeCell ref="R10:R11"/>
    <mergeCell ref="S10:S11"/>
    <mergeCell ref="T10:T11"/>
    <mergeCell ref="U10:U11"/>
    <mergeCell ref="V10:V11"/>
    <mergeCell ref="K10:K11"/>
    <mergeCell ref="L10:L11"/>
    <mergeCell ref="M10:M11"/>
    <mergeCell ref="T12:T13"/>
    <mergeCell ref="U12:U13"/>
    <mergeCell ref="J12:J13"/>
    <mergeCell ref="K12:K13"/>
    <mergeCell ref="L12:L13"/>
    <mergeCell ref="M12:M13"/>
    <mergeCell ref="AF8:AG8"/>
    <mergeCell ref="B10:B11"/>
    <mergeCell ref="C10:C11"/>
    <mergeCell ref="D10:D11"/>
    <mergeCell ref="E10:E11"/>
    <mergeCell ref="F10:F11"/>
    <mergeCell ref="G10:G11"/>
    <mergeCell ref="H10:H11"/>
    <mergeCell ref="I10:I11"/>
    <mergeCell ref="J10:J11"/>
    <mergeCell ref="AD10:AD11"/>
    <mergeCell ref="X10:X11"/>
    <mergeCell ref="Y10:Y11"/>
    <mergeCell ref="Z10:Z11"/>
    <mergeCell ref="AA10:AA11"/>
    <mergeCell ref="AB10:AB11"/>
    <mergeCell ref="AC10:AC11"/>
    <mergeCell ref="N10:N11"/>
    <mergeCell ref="O10:O11"/>
    <mergeCell ref="P10:P11"/>
    <mergeCell ref="AB4:AF4"/>
    <mergeCell ref="B5:E5"/>
    <mergeCell ref="G5:J5"/>
    <mergeCell ref="L5:N5"/>
    <mergeCell ref="P5:R5"/>
    <mergeCell ref="AB5:AF5"/>
    <mergeCell ref="B4:E4"/>
    <mergeCell ref="G4:J4"/>
    <mergeCell ref="S4:T4"/>
    <mergeCell ref="U4:V4"/>
    <mergeCell ref="W4:X4"/>
    <mergeCell ref="Y4:Z4"/>
    <mergeCell ref="U2:V2"/>
    <mergeCell ref="W2:X2"/>
    <mergeCell ref="Y2:Z2"/>
    <mergeCell ref="AB2:AF2"/>
    <mergeCell ref="B3:E3"/>
    <mergeCell ref="S3:T3"/>
    <mergeCell ref="U3:V3"/>
    <mergeCell ref="W3:X3"/>
    <mergeCell ref="Y3:Z3"/>
    <mergeCell ref="AB3:AF3"/>
  </mergeCells>
  <phoneticPr fontId="10"/>
  <conditionalFormatting sqref="C9:AE9 C18:AE18 C81:AD81 C72:AD72 C63:AD63 C54:AD54 C45:AD45 C36:AD36 C27:AD27 C82:D82 AE19 AE10">
    <cfRule type="containsText" dxfId="42" priority="42" operator="containsText" text="日">
      <formula>NOT(ISERROR(SEARCH("日",C9)))</formula>
    </cfRule>
    <cfRule type="containsText" dxfId="41" priority="43" operator="containsText" text="土">
      <formula>NOT(ISERROR(SEARCH("土",C9)))</formula>
    </cfRule>
  </conditionalFormatting>
  <conditionalFormatting sqref="AE27:AE28 AE36:AE37 AE45:AE46 AE54:AE55 AE63:AE64 AE72:AE73 AE81:AE82">
    <cfRule type="containsText" dxfId="40" priority="40" operator="containsText" text="日">
      <formula>NOT(ISERROR(SEARCH("日",AE27)))</formula>
    </cfRule>
    <cfRule type="containsText" dxfId="39" priority="41" operator="containsText" text="土">
      <formula>NOT(ISERROR(SEARCH("土",AE27)))</formula>
    </cfRule>
  </conditionalFormatting>
  <conditionalFormatting sqref="Y3:Z4">
    <cfRule type="cellIs" dxfId="38" priority="37" operator="greaterThanOrEqual">
      <formula>0.285</formula>
    </cfRule>
    <cfRule type="cellIs" dxfId="37" priority="38" operator="greaterThanOrEqual">
      <formula>0.25</formula>
    </cfRule>
    <cfRule type="cellIs" dxfId="36" priority="39" operator="greaterThanOrEqual">
      <formula>0.214</formula>
    </cfRule>
  </conditionalFormatting>
  <conditionalFormatting sqref="E82:AD82">
    <cfRule type="containsText" dxfId="35" priority="35" operator="containsText" text="日">
      <formula>NOT(ISERROR(SEARCH("日",E82)))</formula>
    </cfRule>
    <cfRule type="containsText" dxfId="34" priority="36" operator="containsText" text="土">
      <formula>NOT(ISERROR(SEARCH("土",E82)))</formula>
    </cfRule>
  </conditionalFormatting>
  <conditionalFormatting sqref="C73:D73">
    <cfRule type="containsText" dxfId="33" priority="33" operator="containsText" text="日">
      <formula>NOT(ISERROR(SEARCH("日",C73)))</formula>
    </cfRule>
    <cfRule type="containsText" dxfId="32" priority="34" operator="containsText" text="土">
      <formula>NOT(ISERROR(SEARCH("土",C73)))</formula>
    </cfRule>
  </conditionalFormatting>
  <conditionalFormatting sqref="E73:AD73">
    <cfRule type="containsText" dxfId="31" priority="31" operator="containsText" text="日">
      <formula>NOT(ISERROR(SEARCH("日",E73)))</formula>
    </cfRule>
    <cfRule type="containsText" dxfId="30" priority="32" operator="containsText" text="土">
      <formula>NOT(ISERROR(SEARCH("土",E73)))</formula>
    </cfRule>
  </conditionalFormatting>
  <conditionalFormatting sqref="C64:D64">
    <cfRule type="containsText" dxfId="29" priority="29" operator="containsText" text="日">
      <formula>NOT(ISERROR(SEARCH("日",C64)))</formula>
    </cfRule>
    <cfRule type="containsText" dxfId="28" priority="30" operator="containsText" text="土">
      <formula>NOT(ISERROR(SEARCH("土",C64)))</formula>
    </cfRule>
  </conditionalFormatting>
  <conditionalFormatting sqref="E64:AD64">
    <cfRule type="containsText" dxfId="27" priority="27" operator="containsText" text="日">
      <formula>NOT(ISERROR(SEARCH("日",E64)))</formula>
    </cfRule>
    <cfRule type="containsText" dxfId="26" priority="28" operator="containsText" text="土">
      <formula>NOT(ISERROR(SEARCH("土",E64)))</formula>
    </cfRule>
  </conditionalFormatting>
  <conditionalFormatting sqref="C55:D55">
    <cfRule type="containsText" dxfId="25" priority="25" operator="containsText" text="日">
      <formula>NOT(ISERROR(SEARCH("日",C55)))</formula>
    </cfRule>
    <cfRule type="containsText" dxfId="24" priority="26" operator="containsText" text="土">
      <formula>NOT(ISERROR(SEARCH("土",C55)))</formula>
    </cfRule>
  </conditionalFormatting>
  <conditionalFormatting sqref="E55:AD55">
    <cfRule type="containsText" dxfId="23" priority="23" operator="containsText" text="日">
      <formula>NOT(ISERROR(SEARCH("日",E55)))</formula>
    </cfRule>
    <cfRule type="containsText" dxfId="22" priority="24" operator="containsText" text="土">
      <formula>NOT(ISERROR(SEARCH("土",E55)))</formula>
    </cfRule>
  </conditionalFormatting>
  <conditionalFormatting sqref="C46:D46">
    <cfRule type="containsText" dxfId="21" priority="21" operator="containsText" text="日">
      <formula>NOT(ISERROR(SEARCH("日",C46)))</formula>
    </cfRule>
    <cfRule type="containsText" dxfId="20" priority="22" operator="containsText" text="土">
      <formula>NOT(ISERROR(SEARCH("土",C46)))</formula>
    </cfRule>
  </conditionalFormatting>
  <conditionalFormatting sqref="E46:AD46">
    <cfRule type="containsText" dxfId="19" priority="19" operator="containsText" text="日">
      <formula>NOT(ISERROR(SEARCH("日",E46)))</formula>
    </cfRule>
    <cfRule type="containsText" dxfId="18" priority="20" operator="containsText" text="土">
      <formula>NOT(ISERROR(SEARCH("土",E46)))</formula>
    </cfRule>
  </conditionalFormatting>
  <conditionalFormatting sqref="C37:D37">
    <cfRule type="containsText" dxfId="17" priority="17" operator="containsText" text="日">
      <formula>NOT(ISERROR(SEARCH("日",C37)))</formula>
    </cfRule>
    <cfRule type="containsText" dxfId="16" priority="18" operator="containsText" text="土">
      <formula>NOT(ISERROR(SEARCH("土",C37)))</formula>
    </cfRule>
  </conditionalFormatting>
  <conditionalFormatting sqref="E37:AD37">
    <cfRule type="containsText" dxfId="15" priority="15" operator="containsText" text="日">
      <formula>NOT(ISERROR(SEARCH("日",E37)))</formula>
    </cfRule>
    <cfRule type="containsText" dxfId="14" priority="16" operator="containsText" text="土">
      <formula>NOT(ISERROR(SEARCH("土",E37)))</formula>
    </cfRule>
  </conditionalFormatting>
  <conditionalFormatting sqref="C28:D28">
    <cfRule type="containsText" dxfId="13" priority="13" operator="containsText" text="日">
      <formula>NOT(ISERROR(SEARCH("日",C28)))</formula>
    </cfRule>
    <cfRule type="containsText" dxfId="12" priority="14" operator="containsText" text="土">
      <formula>NOT(ISERROR(SEARCH("土",C28)))</formula>
    </cfRule>
  </conditionalFormatting>
  <conditionalFormatting sqref="E28:AD28">
    <cfRule type="containsText" dxfId="11" priority="11" operator="containsText" text="日">
      <formula>NOT(ISERROR(SEARCH("日",E28)))</formula>
    </cfRule>
    <cfRule type="containsText" dxfId="10" priority="12" operator="containsText" text="土">
      <formula>NOT(ISERROR(SEARCH("土",E28)))</formula>
    </cfRule>
  </conditionalFormatting>
  <conditionalFormatting sqref="C19:D19">
    <cfRule type="containsText" dxfId="9" priority="9" operator="containsText" text="日">
      <formula>NOT(ISERROR(SEARCH("日",C19)))</formula>
    </cfRule>
    <cfRule type="containsText" dxfId="8" priority="10" operator="containsText" text="土">
      <formula>NOT(ISERROR(SEARCH("土",C19)))</formula>
    </cfRule>
  </conditionalFormatting>
  <conditionalFormatting sqref="E19:AD19">
    <cfRule type="containsText" dxfId="7" priority="7" operator="containsText" text="日">
      <formula>NOT(ISERROR(SEARCH("日",E19)))</formula>
    </cfRule>
    <cfRule type="containsText" dxfId="6" priority="8" operator="containsText" text="土">
      <formula>NOT(ISERROR(SEARCH("土",E19)))</formula>
    </cfRule>
  </conditionalFormatting>
  <conditionalFormatting sqref="C10:D10">
    <cfRule type="containsText" dxfId="5" priority="5" operator="containsText" text="日">
      <formula>NOT(ISERROR(SEARCH("日",C10)))</formula>
    </cfRule>
    <cfRule type="containsText" dxfId="4" priority="6" operator="containsText" text="土">
      <formula>NOT(ISERROR(SEARCH("土",C10)))</formula>
    </cfRule>
  </conditionalFormatting>
  <conditionalFormatting sqref="E10:AD10">
    <cfRule type="containsText" dxfId="3" priority="3" operator="containsText" text="日">
      <formula>NOT(ISERROR(SEARCH("日",E10)))</formula>
    </cfRule>
    <cfRule type="containsText" dxfId="2" priority="4" operator="containsText" text="土">
      <formula>NOT(ISERROR(SEARCH("土",E10)))</formula>
    </cfRule>
  </conditionalFormatting>
  <conditionalFormatting sqref="C1:AD1048576">
    <cfRule type="cellIs" dxfId="1" priority="1" operator="equal">
      <formula>"雨"</formula>
    </cfRule>
    <cfRule type="cellIs" dxfId="0" priority="2" operator="equal">
      <formula>"休"</formula>
    </cfRule>
  </conditionalFormatting>
  <dataValidations count="5">
    <dataValidation type="list" allowBlank="1" showInputMessage="1" showErrorMessage="1" sqref="C84:AD85 C75:AD76 C66:AD67 C57:AD58 C48:AD49 C39:AD40 C30:AD31 C21:AD22 C12:AD13" xr:uid="{00000000-0002-0000-2700-000000000000}">
      <formula1>"　,休"</formula1>
    </dataValidation>
    <dataValidation type="list" allowBlank="1" showInputMessage="1" showErrorMessage="1" sqref="C82:AD83 C73:AD74 C64:AD65 C55:AD56 C46:AD47 C37:AD38 C28:AD29 C19:AD20 C10:AD11" xr:uid="{00000000-0002-0000-2700-000001000000}">
      <formula1>"　,中止,夏休,冬休"</formula1>
    </dataValidation>
    <dataValidation type="list" showInputMessage="1" showErrorMessage="1" sqref="C23:AD23 C32:AD32 C41:AD41 C50:AD50 C59:AD59 C68:AD68 C77:AD77 C86:AD86 C14:AD14" xr:uid="{00000000-0002-0000-2700-000002000000}">
      <formula1>"　,休,雨"</formula1>
    </dataValidation>
    <dataValidation type="list" showInputMessage="1" showErrorMessage="1" sqref="AE68:AE69 AE14:AE15 AE59:AE60 AE77:AE78 AE50:AE51 AE41:AE42 AE32:AE33 AE23:AE24 AE86:AE87" xr:uid="{00000000-0002-0000-2700-000003000000}">
      <formula1>"　,休"</formula1>
    </dataValidation>
    <dataValidation type="list" showInputMessage="1" showErrorMessage="1" sqref="AE76 AE13 AE22 AE31 AE40 AE49 AE58 AE67 AE85" xr:uid="{00000000-0002-0000-2700-000004000000}">
      <formula1>"　,祝,中止"</formula1>
    </dataValidation>
  </dataValidations>
  <pageMargins left="0.51181102362204722" right="0.11811023622047245" top="0.55118110236220474" bottom="0.35433070866141736" header="0.31496062992125984" footer="0.31496062992125984"/>
  <pageSetup paperSize="9" scale="72" orientation="portrait" r:id="rId1"/>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pageSetUpPr fitToPage="1"/>
  </sheetPr>
  <dimension ref="B1:V68"/>
  <sheetViews>
    <sheetView showGridLines="0" view="pageBreakPreview" zoomScale="80" zoomScaleNormal="75" zoomScaleSheetLayoutView="80" workbookViewId="0">
      <selection activeCell="Y10" sqref="Y10"/>
    </sheetView>
  </sheetViews>
  <sheetFormatPr defaultColWidth="9" defaultRowHeight="14.4"/>
  <cols>
    <col min="1" max="1" width="3.88671875" style="42" customWidth="1"/>
    <col min="2" max="2" width="9" style="42"/>
    <col min="3" max="3" width="12.77734375" style="42" customWidth="1"/>
    <col min="4" max="4" width="12.21875" style="42" customWidth="1"/>
    <col min="5" max="5" width="5.88671875" style="42" customWidth="1"/>
    <col min="6" max="6" width="4.6640625" style="42" customWidth="1"/>
    <col min="7" max="7" width="5.88671875" style="42" customWidth="1"/>
    <col min="8" max="8" width="4.6640625" style="42" customWidth="1"/>
    <col min="9" max="9" width="6.6640625" style="42" customWidth="1"/>
    <col min="10" max="10" width="4.6640625" style="42" customWidth="1"/>
    <col min="11" max="11" width="7.109375" style="42" customWidth="1"/>
    <col min="12" max="12" width="12" style="42" customWidth="1"/>
    <col min="13" max="13" width="3.33203125" style="42" customWidth="1"/>
    <col min="14" max="14" width="2.33203125" style="42" customWidth="1"/>
    <col min="15" max="15" width="5.88671875" style="42" customWidth="1"/>
    <col min="16" max="16" width="4.6640625" style="42" customWidth="1"/>
    <col min="17" max="17" width="6.77734375" style="42" customWidth="1"/>
    <col min="18" max="18" width="12.77734375" style="42" customWidth="1"/>
    <col min="19" max="19" width="10.77734375" style="42" customWidth="1"/>
    <col min="20" max="20" width="3" style="42" customWidth="1"/>
    <col min="21" max="16384" width="9" style="42"/>
  </cols>
  <sheetData>
    <row r="1" spans="2:22" ht="29.25" customHeight="1">
      <c r="H1" s="3213"/>
      <c r="I1" s="3213"/>
      <c r="J1" s="3213"/>
      <c r="K1" s="3213"/>
      <c r="L1" s="43"/>
      <c r="M1" s="3213"/>
      <c r="N1" s="3213"/>
      <c r="O1" s="3213"/>
      <c r="P1" s="853"/>
      <c r="Q1" s="853"/>
      <c r="R1" s="848"/>
      <c r="S1" s="848"/>
    </row>
    <row r="2" spans="2:22" ht="66.75" customHeight="1">
      <c r="B2" s="44" t="s">
        <v>148</v>
      </c>
      <c r="C2" s="44"/>
      <c r="D2" s="44"/>
      <c r="E2" s="44"/>
      <c r="F2" s="44"/>
      <c r="G2" s="44"/>
      <c r="H2" s="44"/>
      <c r="I2" s="44"/>
      <c r="J2" s="3213"/>
      <c r="K2" s="3213"/>
      <c r="L2" s="45"/>
      <c r="M2" s="3213"/>
      <c r="N2" s="3213"/>
      <c r="O2" s="3213"/>
      <c r="P2" s="853"/>
      <c r="Q2" s="853"/>
      <c r="R2" s="45"/>
      <c r="S2" s="45"/>
    </row>
    <row r="3" spans="2:22" ht="12" customHeight="1">
      <c r="H3" s="43"/>
      <c r="I3" s="43"/>
      <c r="J3" s="43"/>
      <c r="K3" s="43"/>
      <c r="L3" s="45"/>
      <c r="M3" s="43"/>
      <c r="N3" s="43"/>
      <c r="O3" s="43"/>
      <c r="P3" s="43"/>
      <c r="Q3" s="43"/>
      <c r="R3" s="45"/>
    </row>
    <row r="4" spans="2:22" ht="32.25" customHeight="1">
      <c r="C4" s="46"/>
      <c r="N4" s="42" t="s">
        <v>149</v>
      </c>
      <c r="Q4" s="3214" t="str">
        <f>入力シート!C5</f>
        <v>○○県土整備事務所</v>
      </c>
      <c r="R4" s="3214"/>
      <c r="S4" s="3214"/>
    </row>
    <row r="5" spans="2:22" ht="21" customHeight="1"/>
    <row r="6" spans="2:22" ht="21.75" customHeight="1">
      <c r="D6" s="47" t="s">
        <v>150</v>
      </c>
      <c r="E6" s="65"/>
      <c r="F6" s="48" t="s">
        <v>7</v>
      </c>
      <c r="G6" s="65"/>
      <c r="H6" s="48" t="s">
        <v>8</v>
      </c>
      <c r="I6" s="65"/>
      <c r="J6" s="48" t="s">
        <v>9</v>
      </c>
      <c r="L6" s="47" t="s">
        <v>151</v>
      </c>
      <c r="M6" s="3215"/>
      <c r="N6" s="3215"/>
      <c r="O6" s="3215"/>
      <c r="P6" s="3215"/>
      <c r="Q6" s="3215"/>
      <c r="R6" s="3215"/>
      <c r="V6" s="42" t="str">
        <f>入力シート!C16</f>
        <v>福岡次郎</v>
      </c>
    </row>
    <row r="7" spans="2:22" ht="21.75" customHeight="1">
      <c r="D7" s="49" t="s">
        <v>152</v>
      </c>
      <c r="E7" s="3216" t="str">
        <f>"50"&amp;入力シート!C3&amp;"-"&amp;入力シート!C4</f>
        <v>503-12345-001</v>
      </c>
      <c r="F7" s="3216"/>
      <c r="G7" s="3216"/>
      <c r="H7" s="3216"/>
      <c r="I7" s="3216"/>
      <c r="J7" s="3216"/>
      <c r="V7" s="42" t="str">
        <f>入力シート!C20</f>
        <v>福岡三郎</v>
      </c>
    </row>
    <row r="8" spans="2:22" ht="21.75" customHeight="1">
      <c r="D8" s="47" t="s">
        <v>153</v>
      </c>
      <c r="E8" s="3217" t="str">
        <f>入力シート!C10</f>
        <v>県道博多天神線排水性舗装工事（第２工区）</v>
      </c>
      <c r="F8" s="3217"/>
      <c r="G8" s="3217"/>
      <c r="H8" s="3217"/>
      <c r="I8" s="3217"/>
      <c r="J8" s="3217"/>
      <c r="K8" s="3217"/>
      <c r="L8" s="3217"/>
      <c r="M8" s="3217"/>
      <c r="N8" s="3217"/>
      <c r="O8" s="3217"/>
      <c r="P8" s="47"/>
      <c r="R8" s="3218"/>
      <c r="V8" s="42" t="e">
        <f>入力シート!#REF!</f>
        <v>#REF!</v>
      </c>
    </row>
    <row r="9" spans="2:22" ht="21.75" customHeight="1" thickBot="1">
      <c r="D9" s="42" t="s">
        <v>154</v>
      </c>
      <c r="E9" s="3220" t="str">
        <f>入力シート!C26</f>
        <v>(株）福岡企画技調</v>
      </c>
      <c r="F9" s="3220"/>
      <c r="G9" s="3220"/>
      <c r="H9" s="3220"/>
      <c r="I9" s="3220"/>
      <c r="J9" s="3220"/>
      <c r="K9" s="42" t="s">
        <v>155</v>
      </c>
      <c r="M9" s="3221"/>
      <c r="N9" s="3221"/>
      <c r="O9" s="3221"/>
      <c r="P9" s="3221"/>
      <c r="Q9" s="3221"/>
      <c r="R9" s="3219"/>
      <c r="V9" s="42" t="e">
        <f>入力シート!#REF!</f>
        <v>#REF!</v>
      </c>
    </row>
    <row r="10" spans="2:22" ht="45" customHeight="1" thickBot="1">
      <c r="B10" s="50" t="s">
        <v>30</v>
      </c>
      <c r="C10" s="3222" t="s">
        <v>156</v>
      </c>
      <c r="D10" s="3223"/>
      <c r="E10" s="3222" t="s">
        <v>157</v>
      </c>
      <c r="F10" s="3223"/>
      <c r="G10" s="3223"/>
      <c r="H10" s="3223"/>
      <c r="I10" s="3223"/>
      <c r="J10" s="3223"/>
      <c r="K10" s="3223"/>
      <c r="L10" s="3224"/>
      <c r="M10" s="3224"/>
      <c r="N10" s="3224"/>
      <c r="O10" s="3224"/>
      <c r="P10" s="3224"/>
      <c r="Q10" s="3224"/>
      <c r="R10" s="3225"/>
      <c r="S10" s="51" t="s">
        <v>158</v>
      </c>
    </row>
    <row r="11" spans="2:22" ht="20.25" customHeight="1">
      <c r="B11" s="3226" t="s">
        <v>159</v>
      </c>
      <c r="C11" s="3227" t="s">
        <v>160</v>
      </c>
      <c r="D11" s="3228"/>
      <c r="E11" s="3233" t="s">
        <v>161</v>
      </c>
      <c r="F11" s="3234"/>
      <c r="G11" s="3234"/>
      <c r="H11" s="3234"/>
      <c r="I11" s="3234"/>
      <c r="J11" s="3234"/>
      <c r="K11" s="3234"/>
      <c r="L11" s="3234"/>
      <c r="M11" s="3234"/>
      <c r="N11" s="3234"/>
      <c r="O11" s="3234"/>
      <c r="P11" s="3234"/>
      <c r="Q11" s="3234"/>
      <c r="R11" s="3235"/>
      <c r="S11" s="61"/>
    </row>
    <row r="12" spans="2:22" ht="20.25" customHeight="1">
      <c r="B12" s="3226"/>
      <c r="C12" s="3229"/>
      <c r="D12" s="3230"/>
      <c r="E12" s="3236" t="s">
        <v>162</v>
      </c>
      <c r="F12" s="3237"/>
      <c r="G12" s="3237"/>
      <c r="H12" s="3237"/>
      <c r="I12" s="3237"/>
      <c r="J12" s="3237"/>
      <c r="K12" s="3237"/>
      <c r="L12" s="3237"/>
      <c r="M12" s="3237"/>
      <c r="N12" s="3237"/>
      <c r="O12" s="3237"/>
      <c r="P12" s="3237"/>
      <c r="Q12" s="3237"/>
      <c r="R12" s="3238"/>
      <c r="S12" s="54"/>
    </row>
    <row r="13" spans="2:22" ht="20.25" customHeight="1">
      <c r="B13" s="3226"/>
      <c r="C13" s="3229"/>
      <c r="D13" s="3230"/>
      <c r="E13" s="3236" t="s">
        <v>163</v>
      </c>
      <c r="F13" s="3237"/>
      <c r="G13" s="3237"/>
      <c r="H13" s="3237"/>
      <c r="I13" s="3237"/>
      <c r="J13" s="3237"/>
      <c r="K13" s="3237"/>
      <c r="L13" s="3237"/>
      <c r="M13" s="3237"/>
      <c r="N13" s="3237"/>
      <c r="O13" s="3237"/>
      <c r="P13" s="3237"/>
      <c r="Q13" s="3237"/>
      <c r="R13" s="3238"/>
      <c r="S13" s="54"/>
    </row>
    <row r="14" spans="2:22" ht="20.25" customHeight="1">
      <c r="B14" s="3226"/>
      <c r="C14" s="3229"/>
      <c r="D14" s="3230"/>
      <c r="E14" s="3236" t="s">
        <v>164</v>
      </c>
      <c r="F14" s="3237"/>
      <c r="G14" s="3237"/>
      <c r="H14" s="3237"/>
      <c r="I14" s="3237"/>
      <c r="J14" s="3237"/>
      <c r="K14" s="3237"/>
      <c r="L14" s="3237"/>
      <c r="M14" s="3237"/>
      <c r="N14" s="3237"/>
      <c r="O14" s="3237"/>
      <c r="P14" s="3237"/>
      <c r="Q14" s="3237"/>
      <c r="R14" s="3238"/>
      <c r="S14" s="54"/>
    </row>
    <row r="15" spans="2:22" ht="20.25" customHeight="1">
      <c r="B15" s="3226"/>
      <c r="C15" s="3231"/>
      <c r="D15" s="3232"/>
      <c r="E15" s="3239" t="s">
        <v>165</v>
      </c>
      <c r="F15" s="3240"/>
      <c r="G15" s="3240"/>
      <c r="H15" s="3240"/>
      <c r="I15" s="3240"/>
      <c r="J15" s="3240"/>
      <c r="K15" s="3240"/>
      <c r="L15" s="3240"/>
      <c r="M15" s="3240"/>
      <c r="N15" s="3240"/>
      <c r="O15" s="3240"/>
      <c r="P15" s="3240"/>
      <c r="Q15" s="3240"/>
      <c r="R15" s="3241"/>
      <c r="S15" s="62"/>
    </row>
    <row r="16" spans="2:22" ht="20.25" customHeight="1">
      <c r="B16" s="3226"/>
      <c r="C16" s="3227" t="s">
        <v>166</v>
      </c>
      <c r="D16" s="3242"/>
      <c r="E16" s="3245" t="s">
        <v>167</v>
      </c>
      <c r="F16" s="3246"/>
      <c r="G16" s="3246"/>
      <c r="H16" s="3246"/>
      <c r="I16" s="3246"/>
      <c r="J16" s="3246"/>
      <c r="K16" s="3246"/>
      <c r="L16" s="3246"/>
      <c r="M16" s="3246"/>
      <c r="N16" s="3246"/>
      <c r="O16" s="3246"/>
      <c r="P16" s="3246"/>
      <c r="Q16" s="3246"/>
      <c r="R16" s="3247"/>
      <c r="S16" s="63"/>
    </row>
    <row r="17" spans="2:19" ht="20.25" customHeight="1">
      <c r="B17" s="3226"/>
      <c r="C17" s="3243"/>
      <c r="D17" s="3244"/>
      <c r="E17" s="3248" t="s">
        <v>168</v>
      </c>
      <c r="F17" s="3249"/>
      <c r="G17" s="3249"/>
      <c r="H17" s="3249"/>
      <c r="I17" s="3249"/>
      <c r="J17" s="3249"/>
      <c r="K17" s="3249"/>
      <c r="L17" s="3249"/>
      <c r="M17" s="3249"/>
      <c r="N17" s="3249"/>
      <c r="O17" s="3249"/>
      <c r="P17" s="3249"/>
      <c r="Q17" s="3249"/>
      <c r="R17" s="3250"/>
      <c r="S17" s="62"/>
    </row>
    <row r="18" spans="2:19" ht="20.25" customHeight="1">
      <c r="B18" s="3226"/>
      <c r="C18" s="3251" t="s">
        <v>169</v>
      </c>
      <c r="D18" s="3230"/>
      <c r="E18" s="3254" t="s">
        <v>170</v>
      </c>
      <c r="F18" s="3255"/>
      <c r="G18" s="3255"/>
      <c r="H18" s="3255"/>
      <c r="I18" s="3255"/>
      <c r="J18" s="3255"/>
      <c r="K18" s="3255"/>
      <c r="L18" s="3255"/>
      <c r="M18" s="3255"/>
      <c r="N18" s="3255"/>
      <c r="O18" s="3255"/>
      <c r="P18" s="3255"/>
      <c r="Q18" s="3255"/>
      <c r="R18" s="3256"/>
      <c r="S18" s="63"/>
    </row>
    <row r="19" spans="2:19" ht="20.25" customHeight="1">
      <c r="B19" s="3226"/>
      <c r="C19" s="3251"/>
      <c r="D19" s="3230"/>
      <c r="E19" s="3236" t="s">
        <v>171</v>
      </c>
      <c r="F19" s="3237"/>
      <c r="G19" s="3237"/>
      <c r="H19" s="3237"/>
      <c r="I19" s="3237"/>
      <c r="J19" s="3237"/>
      <c r="K19" s="3237"/>
      <c r="L19" s="3237"/>
      <c r="M19" s="3237"/>
      <c r="N19" s="3237"/>
      <c r="O19" s="3237"/>
      <c r="P19" s="3237"/>
      <c r="Q19" s="3237"/>
      <c r="R19" s="3238"/>
      <c r="S19" s="54"/>
    </row>
    <row r="20" spans="2:19" ht="20.25" customHeight="1">
      <c r="B20" s="3226"/>
      <c r="C20" s="3251"/>
      <c r="D20" s="3230"/>
      <c r="E20" s="3236" t="s">
        <v>172</v>
      </c>
      <c r="F20" s="3237"/>
      <c r="G20" s="3237"/>
      <c r="H20" s="3237"/>
      <c r="I20" s="3237"/>
      <c r="J20" s="3237"/>
      <c r="K20" s="3237"/>
      <c r="L20" s="3237"/>
      <c r="M20" s="3237"/>
      <c r="N20" s="3237"/>
      <c r="O20" s="3237"/>
      <c r="P20" s="3237"/>
      <c r="Q20" s="3237"/>
      <c r="R20" s="3238"/>
      <c r="S20" s="54"/>
    </row>
    <row r="21" spans="2:19" ht="20.25" customHeight="1">
      <c r="B21" s="3226"/>
      <c r="C21" s="3251"/>
      <c r="D21" s="3230"/>
      <c r="E21" s="3236" t="s">
        <v>173</v>
      </c>
      <c r="F21" s="3237"/>
      <c r="G21" s="3237"/>
      <c r="H21" s="3237"/>
      <c r="I21" s="3237"/>
      <c r="J21" s="3237"/>
      <c r="K21" s="3237"/>
      <c r="L21" s="3237"/>
      <c r="M21" s="3237"/>
      <c r="N21" s="3237"/>
      <c r="O21" s="3237"/>
      <c r="P21" s="3237"/>
      <c r="Q21" s="3237"/>
      <c r="R21" s="3238"/>
      <c r="S21" s="54"/>
    </row>
    <row r="22" spans="2:19" ht="20.25" customHeight="1" thickBot="1">
      <c r="B22" s="3226"/>
      <c r="C22" s="3252"/>
      <c r="D22" s="3253"/>
      <c r="E22" s="3257" t="s">
        <v>174</v>
      </c>
      <c r="F22" s="3258"/>
      <c r="G22" s="3258"/>
      <c r="H22" s="3258"/>
      <c r="I22" s="3258"/>
      <c r="J22" s="3258"/>
      <c r="K22" s="3258"/>
      <c r="L22" s="3258"/>
      <c r="M22" s="3258"/>
      <c r="N22" s="3258"/>
      <c r="O22" s="3258"/>
      <c r="P22" s="3258"/>
      <c r="Q22" s="3258"/>
      <c r="R22" s="3259"/>
      <c r="S22" s="62"/>
    </row>
    <row r="23" spans="2:19" ht="20.25" customHeight="1">
      <c r="B23" s="3260" t="s">
        <v>175</v>
      </c>
      <c r="C23" s="3262" t="s">
        <v>176</v>
      </c>
      <c r="D23" s="3263"/>
      <c r="E23" s="3265" t="s">
        <v>177</v>
      </c>
      <c r="F23" s="3266"/>
      <c r="G23" s="3266"/>
      <c r="H23" s="3266"/>
      <c r="I23" s="3266"/>
      <c r="J23" s="3266"/>
      <c r="K23" s="3266"/>
      <c r="L23" s="3267"/>
      <c r="M23" s="3267"/>
      <c r="N23" s="3267"/>
      <c r="O23" s="3267"/>
      <c r="P23" s="3267"/>
      <c r="Q23" s="3267"/>
      <c r="R23" s="3268"/>
      <c r="S23" s="53"/>
    </row>
    <row r="24" spans="2:19" ht="20.25" customHeight="1">
      <c r="B24" s="3226"/>
      <c r="C24" s="3251"/>
      <c r="D24" s="3264"/>
      <c r="E24" s="3269" t="s">
        <v>178</v>
      </c>
      <c r="F24" s="3270"/>
      <c r="G24" s="3270"/>
      <c r="H24" s="3270"/>
      <c r="I24" s="3270"/>
      <c r="J24" s="3270"/>
      <c r="K24" s="3270"/>
      <c r="L24" s="3270"/>
      <c r="M24" s="3270"/>
      <c r="N24" s="3270"/>
      <c r="O24" s="3270"/>
      <c r="P24" s="3270"/>
      <c r="Q24" s="3270"/>
      <c r="R24" s="3271"/>
      <c r="S24" s="54"/>
    </row>
    <row r="25" spans="2:19" ht="20.25" customHeight="1">
      <c r="B25" s="3226"/>
      <c r="C25" s="3251"/>
      <c r="D25" s="3264"/>
      <c r="E25" s="3248" t="s">
        <v>179</v>
      </c>
      <c r="F25" s="3249"/>
      <c r="G25" s="3249"/>
      <c r="H25" s="3249"/>
      <c r="I25" s="3249"/>
      <c r="J25" s="3249"/>
      <c r="K25" s="3249"/>
      <c r="L25" s="3249"/>
      <c r="M25" s="3249"/>
      <c r="N25" s="3249"/>
      <c r="O25" s="3249"/>
      <c r="P25" s="3249"/>
      <c r="Q25" s="3249"/>
      <c r="R25" s="3250"/>
      <c r="S25" s="62"/>
    </row>
    <row r="26" spans="2:19" ht="20.25" customHeight="1">
      <c r="B26" s="3226"/>
      <c r="C26" s="3227" t="s">
        <v>180</v>
      </c>
      <c r="D26" s="3228"/>
      <c r="E26" s="3272" t="s">
        <v>181</v>
      </c>
      <c r="F26" s="3273"/>
      <c r="G26" s="3273"/>
      <c r="H26" s="3273"/>
      <c r="I26" s="3273"/>
      <c r="J26" s="3273"/>
      <c r="K26" s="3273"/>
      <c r="L26" s="3273"/>
      <c r="M26" s="3273"/>
      <c r="N26" s="3273"/>
      <c r="O26" s="3273"/>
      <c r="P26" s="3273"/>
      <c r="Q26" s="3273"/>
      <c r="R26" s="3274"/>
      <c r="S26" s="63"/>
    </row>
    <row r="27" spans="2:19" ht="20.25" customHeight="1">
      <c r="B27" s="3226"/>
      <c r="C27" s="3229"/>
      <c r="D27" s="3230"/>
      <c r="E27" s="3269" t="s">
        <v>182</v>
      </c>
      <c r="F27" s="3270"/>
      <c r="G27" s="3270"/>
      <c r="H27" s="3270"/>
      <c r="I27" s="3270"/>
      <c r="J27" s="3270"/>
      <c r="K27" s="3270"/>
      <c r="L27" s="3270"/>
      <c r="M27" s="3270"/>
      <c r="N27" s="3270"/>
      <c r="O27" s="3270"/>
      <c r="P27" s="3270"/>
      <c r="Q27" s="3270"/>
      <c r="R27" s="3271"/>
      <c r="S27" s="54"/>
    </row>
    <row r="28" spans="2:19" ht="20.25" customHeight="1">
      <c r="B28" s="3226"/>
      <c r="C28" s="3229"/>
      <c r="D28" s="3230"/>
      <c r="E28" s="3269" t="s">
        <v>183</v>
      </c>
      <c r="F28" s="3270"/>
      <c r="G28" s="3270"/>
      <c r="H28" s="3270"/>
      <c r="I28" s="3270"/>
      <c r="J28" s="3270"/>
      <c r="K28" s="3270"/>
      <c r="L28" s="3270"/>
      <c r="M28" s="3270"/>
      <c r="N28" s="3270"/>
      <c r="O28" s="3270"/>
      <c r="P28" s="3270"/>
      <c r="Q28" s="3270"/>
      <c r="R28" s="3271"/>
      <c r="S28" s="54"/>
    </row>
    <row r="29" spans="2:19" ht="20.25" customHeight="1" thickBot="1">
      <c r="B29" s="3226"/>
      <c r="C29" s="3231"/>
      <c r="D29" s="3232"/>
      <c r="E29" s="3275" t="s">
        <v>184</v>
      </c>
      <c r="F29" s="3276"/>
      <c r="G29" s="3276"/>
      <c r="H29" s="3276"/>
      <c r="I29" s="3276"/>
      <c r="J29" s="3276"/>
      <c r="K29" s="3276"/>
      <c r="L29" s="3276"/>
      <c r="M29" s="3276"/>
      <c r="N29" s="3276"/>
      <c r="O29" s="3276"/>
      <c r="P29" s="3276"/>
      <c r="Q29" s="3276"/>
      <c r="R29" s="3277"/>
      <c r="S29" s="57"/>
    </row>
    <row r="30" spans="2:19" ht="20.25" customHeight="1">
      <c r="B30" s="3226"/>
      <c r="C30" s="3251" t="s">
        <v>185</v>
      </c>
      <c r="D30" s="3264"/>
      <c r="E30" s="3272" t="s">
        <v>186</v>
      </c>
      <c r="F30" s="3273"/>
      <c r="G30" s="3273"/>
      <c r="H30" s="3273"/>
      <c r="I30" s="3273"/>
      <c r="J30" s="3273"/>
      <c r="K30" s="3273"/>
      <c r="L30" s="3273"/>
      <c r="M30" s="3273"/>
      <c r="N30" s="3273"/>
      <c r="O30" s="3273"/>
      <c r="P30" s="3273"/>
      <c r="Q30" s="3273"/>
      <c r="R30" s="3274"/>
      <c r="S30" s="63"/>
    </row>
    <row r="31" spans="2:19" ht="20.25" customHeight="1">
      <c r="B31" s="3226"/>
      <c r="C31" s="3251"/>
      <c r="D31" s="3264"/>
      <c r="E31" s="3269" t="s">
        <v>187</v>
      </c>
      <c r="F31" s="3270"/>
      <c r="G31" s="3270"/>
      <c r="H31" s="3270"/>
      <c r="I31" s="3270"/>
      <c r="J31" s="3270"/>
      <c r="K31" s="3270"/>
      <c r="L31" s="3270"/>
      <c r="M31" s="3270"/>
      <c r="N31" s="3270"/>
      <c r="O31" s="3270"/>
      <c r="P31" s="3270"/>
      <c r="Q31" s="3270"/>
      <c r="R31" s="3271"/>
      <c r="S31" s="54"/>
    </row>
    <row r="32" spans="2:19" ht="20.25" customHeight="1">
      <c r="B32" s="3226"/>
      <c r="C32" s="3251"/>
      <c r="D32" s="3264"/>
      <c r="E32" s="3269" t="s">
        <v>188</v>
      </c>
      <c r="F32" s="3270"/>
      <c r="G32" s="3270"/>
      <c r="H32" s="3270"/>
      <c r="I32" s="3270"/>
      <c r="J32" s="3270"/>
      <c r="K32" s="3270"/>
      <c r="L32" s="3270"/>
      <c r="M32" s="3270"/>
      <c r="N32" s="3270"/>
      <c r="O32" s="3270"/>
      <c r="P32" s="3270"/>
      <c r="Q32" s="3270"/>
      <c r="R32" s="3271"/>
      <c r="S32" s="54"/>
    </row>
    <row r="33" spans="2:19" ht="20.25" customHeight="1" thickBot="1">
      <c r="B33" s="3261"/>
      <c r="C33" s="3251"/>
      <c r="D33" s="3264"/>
      <c r="E33" s="3269" t="s">
        <v>189</v>
      </c>
      <c r="F33" s="3270"/>
      <c r="G33" s="3270"/>
      <c r="H33" s="3270"/>
      <c r="I33" s="3270"/>
      <c r="J33" s="3270"/>
      <c r="K33" s="3270"/>
      <c r="L33" s="3270"/>
      <c r="M33" s="3270"/>
      <c r="N33" s="3270"/>
      <c r="O33" s="3270"/>
      <c r="P33" s="3270"/>
      <c r="Q33" s="3270"/>
      <c r="R33" s="3271"/>
      <c r="S33" s="64"/>
    </row>
    <row r="34" spans="2:19" ht="20.25" customHeight="1">
      <c r="B34" s="3278" t="s">
        <v>190</v>
      </c>
      <c r="C34" s="3262"/>
      <c r="D34" s="3263"/>
      <c r="E34" s="3265"/>
      <c r="F34" s="3266"/>
      <c r="G34" s="3266"/>
      <c r="H34" s="3266"/>
      <c r="I34" s="3266"/>
      <c r="J34" s="3266"/>
      <c r="K34" s="3266"/>
      <c r="L34" s="3266"/>
      <c r="M34" s="3266"/>
      <c r="N34" s="3266"/>
      <c r="O34" s="3266"/>
      <c r="P34" s="3266"/>
      <c r="Q34" s="3266"/>
      <c r="R34" s="3281"/>
      <c r="S34" s="53"/>
    </row>
    <row r="35" spans="2:19" ht="20.25" customHeight="1">
      <c r="B35" s="3279"/>
      <c r="C35" s="3282"/>
      <c r="D35" s="3283"/>
      <c r="E35" s="3269"/>
      <c r="F35" s="3270"/>
      <c r="G35" s="3270"/>
      <c r="H35" s="3270"/>
      <c r="I35" s="3270"/>
      <c r="J35" s="3270"/>
      <c r="K35" s="3270"/>
      <c r="L35" s="3270"/>
      <c r="M35" s="3270"/>
      <c r="N35" s="3270"/>
      <c r="O35" s="3270"/>
      <c r="P35" s="3270"/>
      <c r="Q35" s="3270"/>
      <c r="R35" s="3271"/>
      <c r="S35" s="54"/>
    </row>
    <row r="36" spans="2:19" ht="20.25" customHeight="1">
      <c r="B36" s="3279"/>
      <c r="C36" s="3282"/>
      <c r="D36" s="3283"/>
      <c r="E36" s="3269"/>
      <c r="F36" s="3270"/>
      <c r="G36" s="3270"/>
      <c r="H36" s="3270"/>
      <c r="I36" s="3270"/>
      <c r="J36" s="3270"/>
      <c r="K36" s="3270"/>
      <c r="L36" s="3270"/>
      <c r="M36" s="3270"/>
      <c r="N36" s="3270"/>
      <c r="O36" s="3270"/>
      <c r="P36" s="3270"/>
      <c r="Q36" s="3270"/>
      <c r="R36" s="3271"/>
      <c r="S36" s="54"/>
    </row>
    <row r="37" spans="2:19" ht="20.25" customHeight="1">
      <c r="B37" s="3279"/>
      <c r="C37" s="3284"/>
      <c r="D37" s="3228"/>
      <c r="E37" s="3269"/>
      <c r="F37" s="3270"/>
      <c r="G37" s="3270"/>
      <c r="H37" s="3270"/>
      <c r="I37" s="3270"/>
      <c r="J37" s="3270"/>
      <c r="K37" s="3270"/>
      <c r="L37" s="3270"/>
      <c r="M37" s="3270"/>
      <c r="N37" s="3270"/>
      <c r="O37" s="3270"/>
      <c r="P37" s="3270"/>
      <c r="Q37" s="3270"/>
      <c r="R37" s="3271"/>
      <c r="S37" s="54"/>
    </row>
    <row r="38" spans="2:19" ht="20.25" customHeight="1">
      <c r="B38" s="3279"/>
      <c r="C38" s="3284"/>
      <c r="D38" s="3228"/>
      <c r="E38" s="3269"/>
      <c r="F38" s="3270"/>
      <c r="G38" s="3270"/>
      <c r="H38" s="3270"/>
      <c r="I38" s="3270"/>
      <c r="J38" s="3270"/>
      <c r="K38" s="3270"/>
      <c r="L38" s="3270"/>
      <c r="M38" s="3270"/>
      <c r="N38" s="3270"/>
      <c r="O38" s="3270"/>
      <c r="P38" s="3270"/>
      <c r="Q38" s="3270"/>
      <c r="R38" s="3271"/>
      <c r="S38" s="54"/>
    </row>
    <row r="39" spans="2:19" ht="20.25" customHeight="1">
      <c r="B39" s="3279"/>
      <c r="C39" s="3285"/>
      <c r="D39" s="3286"/>
      <c r="E39" s="3269"/>
      <c r="F39" s="3270"/>
      <c r="G39" s="3270"/>
      <c r="H39" s="3270"/>
      <c r="I39" s="3270"/>
      <c r="J39" s="3270"/>
      <c r="K39" s="3270"/>
      <c r="L39" s="3270"/>
      <c r="M39" s="3270"/>
      <c r="N39" s="3270"/>
      <c r="O39" s="3270"/>
      <c r="P39" s="3270"/>
      <c r="Q39" s="3270"/>
      <c r="R39" s="3271"/>
      <c r="S39" s="54"/>
    </row>
    <row r="40" spans="2:19" ht="20.25" customHeight="1">
      <c r="B40" s="3279"/>
      <c r="C40" s="3285"/>
      <c r="D40" s="3286"/>
      <c r="E40" s="3269"/>
      <c r="F40" s="3270"/>
      <c r="G40" s="3270"/>
      <c r="H40" s="3270"/>
      <c r="I40" s="3270"/>
      <c r="J40" s="3270"/>
      <c r="K40" s="3270"/>
      <c r="L40" s="3270"/>
      <c r="M40" s="3270"/>
      <c r="N40" s="3270"/>
      <c r="O40" s="3270"/>
      <c r="P40" s="3270"/>
      <c r="Q40" s="3270"/>
      <c r="R40" s="3271"/>
      <c r="S40" s="54"/>
    </row>
    <row r="41" spans="2:19" ht="20.25" customHeight="1">
      <c r="B41" s="3279"/>
      <c r="C41" s="3285"/>
      <c r="D41" s="3286"/>
      <c r="E41" s="3269"/>
      <c r="F41" s="3270"/>
      <c r="G41" s="3270"/>
      <c r="H41" s="3270"/>
      <c r="I41" s="3270"/>
      <c r="J41" s="3270"/>
      <c r="K41" s="3270"/>
      <c r="L41" s="3270"/>
      <c r="M41" s="3270"/>
      <c r="N41" s="3270"/>
      <c r="O41" s="3270"/>
      <c r="P41" s="3270"/>
      <c r="Q41" s="3270"/>
      <c r="R41" s="3271"/>
      <c r="S41" s="54"/>
    </row>
    <row r="42" spans="2:19" ht="20.25" customHeight="1">
      <c r="B42" s="3279"/>
      <c r="C42" s="3285"/>
      <c r="D42" s="3286"/>
      <c r="E42" s="3269"/>
      <c r="F42" s="3270"/>
      <c r="G42" s="3270"/>
      <c r="H42" s="3270"/>
      <c r="I42" s="3270"/>
      <c r="J42" s="3270"/>
      <c r="K42" s="3270"/>
      <c r="L42" s="3270"/>
      <c r="M42" s="3270"/>
      <c r="N42" s="3270"/>
      <c r="O42" s="3270"/>
      <c r="P42" s="3270"/>
      <c r="Q42" s="3270"/>
      <c r="R42" s="3271"/>
      <c r="S42" s="54"/>
    </row>
    <row r="43" spans="2:19" ht="20.25" customHeight="1">
      <c r="B43" s="3279"/>
      <c r="C43" s="3285"/>
      <c r="D43" s="3286"/>
      <c r="E43" s="3269"/>
      <c r="F43" s="3270"/>
      <c r="G43" s="3270"/>
      <c r="H43" s="3270"/>
      <c r="I43" s="3270"/>
      <c r="J43" s="3270"/>
      <c r="K43" s="3270"/>
      <c r="L43" s="3270"/>
      <c r="M43" s="3270"/>
      <c r="N43" s="3270"/>
      <c r="O43" s="3270"/>
      <c r="P43" s="3270"/>
      <c r="Q43" s="3270"/>
      <c r="R43" s="3271"/>
      <c r="S43" s="54"/>
    </row>
    <row r="44" spans="2:19" ht="20.25" customHeight="1">
      <c r="B44" s="3279"/>
      <c r="C44" s="3285"/>
      <c r="D44" s="3286"/>
      <c r="E44" s="3269"/>
      <c r="F44" s="3270"/>
      <c r="G44" s="3270"/>
      <c r="H44" s="3270"/>
      <c r="I44" s="3270"/>
      <c r="J44" s="3270"/>
      <c r="K44" s="3270"/>
      <c r="L44" s="3270"/>
      <c r="M44" s="3270"/>
      <c r="N44" s="3270"/>
      <c r="O44" s="3270"/>
      <c r="P44" s="3270"/>
      <c r="Q44" s="3270"/>
      <c r="R44" s="3271"/>
      <c r="S44" s="54"/>
    </row>
    <row r="45" spans="2:19" ht="20.25" customHeight="1">
      <c r="B45" s="3279"/>
      <c r="C45" s="3285"/>
      <c r="D45" s="3286"/>
      <c r="E45" s="3269"/>
      <c r="F45" s="3270"/>
      <c r="G45" s="3270"/>
      <c r="H45" s="3270"/>
      <c r="I45" s="3270"/>
      <c r="J45" s="3270"/>
      <c r="K45" s="3270"/>
      <c r="L45" s="3270"/>
      <c r="M45" s="3270"/>
      <c r="N45" s="3270"/>
      <c r="O45" s="3270"/>
      <c r="P45" s="3270"/>
      <c r="Q45" s="3270"/>
      <c r="R45" s="3271"/>
      <c r="S45" s="54"/>
    </row>
    <row r="46" spans="2:19" ht="20.25" customHeight="1" thickBot="1">
      <c r="B46" s="3280"/>
      <c r="C46" s="55"/>
      <c r="D46" s="56"/>
      <c r="E46" s="3275"/>
      <c r="F46" s="3276"/>
      <c r="G46" s="3276"/>
      <c r="H46" s="3276"/>
      <c r="I46" s="3276"/>
      <c r="J46" s="3276"/>
      <c r="K46" s="3276"/>
      <c r="L46" s="3276"/>
      <c r="M46" s="3276"/>
      <c r="N46" s="3276"/>
      <c r="O46" s="3276"/>
      <c r="P46" s="3276"/>
      <c r="Q46" s="3276"/>
      <c r="R46" s="3277"/>
      <c r="S46" s="57"/>
    </row>
    <row r="47" spans="2:19" ht="15" thickBot="1"/>
    <row r="48" spans="2:19" ht="24.9" customHeight="1">
      <c r="B48" s="3287" t="s">
        <v>191</v>
      </c>
      <c r="C48" s="3288"/>
      <c r="D48" s="3289"/>
      <c r="E48" s="3296"/>
      <c r="F48" s="3297"/>
      <c r="G48" s="3297"/>
      <c r="H48" s="3297"/>
      <c r="I48" s="3297"/>
      <c r="J48" s="3297"/>
      <c r="K48" s="3297"/>
      <c r="L48" s="3297"/>
      <c r="M48" s="3297"/>
      <c r="N48" s="3297"/>
      <c r="O48" s="3297"/>
      <c r="P48" s="3297"/>
      <c r="Q48" s="3297"/>
      <c r="R48" s="3297"/>
      <c r="S48" s="3298"/>
    </row>
    <row r="49" spans="2:19" ht="24.9" customHeight="1">
      <c r="B49" s="3290"/>
      <c r="C49" s="3291"/>
      <c r="D49" s="3292"/>
      <c r="E49" s="3299"/>
      <c r="F49" s="3300"/>
      <c r="G49" s="3300"/>
      <c r="H49" s="3300"/>
      <c r="I49" s="3300"/>
      <c r="J49" s="3300"/>
      <c r="K49" s="3300"/>
      <c r="L49" s="3300"/>
      <c r="M49" s="3300"/>
      <c r="N49" s="3300"/>
      <c r="O49" s="3300"/>
      <c r="P49" s="3300"/>
      <c r="Q49" s="3300"/>
      <c r="R49" s="3300"/>
      <c r="S49" s="3301"/>
    </row>
    <row r="50" spans="2:19" ht="24.9" customHeight="1">
      <c r="B50" s="3290"/>
      <c r="C50" s="3291"/>
      <c r="D50" s="3292"/>
      <c r="E50" s="3299"/>
      <c r="F50" s="3300"/>
      <c r="G50" s="3300"/>
      <c r="H50" s="3300"/>
      <c r="I50" s="3300"/>
      <c r="J50" s="3300"/>
      <c r="K50" s="3300"/>
      <c r="L50" s="3300"/>
      <c r="M50" s="3300"/>
      <c r="N50" s="3300"/>
      <c r="O50" s="3300"/>
      <c r="P50" s="3300"/>
      <c r="Q50" s="3300"/>
      <c r="R50" s="3300"/>
      <c r="S50" s="3301"/>
    </row>
    <row r="51" spans="2:19" ht="24.9" customHeight="1">
      <c r="B51" s="3290"/>
      <c r="C51" s="3291"/>
      <c r="D51" s="3292"/>
      <c r="E51" s="3299"/>
      <c r="F51" s="3300"/>
      <c r="G51" s="3300"/>
      <c r="H51" s="3300"/>
      <c r="I51" s="3300"/>
      <c r="J51" s="3300"/>
      <c r="K51" s="3300"/>
      <c r="L51" s="3300"/>
      <c r="M51" s="3300"/>
      <c r="N51" s="3300"/>
      <c r="O51" s="3300"/>
      <c r="P51" s="3300"/>
      <c r="Q51" s="3300"/>
      <c r="R51" s="3300"/>
      <c r="S51" s="3301"/>
    </row>
    <row r="52" spans="2:19" ht="24.9" customHeight="1" thickBot="1">
      <c r="B52" s="3293"/>
      <c r="C52" s="3294"/>
      <c r="D52" s="3295"/>
      <c r="E52" s="58"/>
      <c r="F52" s="59"/>
      <c r="G52" s="59"/>
      <c r="H52" s="59"/>
      <c r="I52" s="59"/>
      <c r="J52" s="59"/>
      <c r="K52" s="59"/>
      <c r="L52" s="59"/>
      <c r="M52" s="59"/>
      <c r="N52" s="59"/>
      <c r="O52" s="59"/>
      <c r="P52" s="59"/>
      <c r="Q52" s="59"/>
      <c r="R52" s="59"/>
      <c r="S52" s="60"/>
    </row>
    <row r="53" spans="2:19" ht="24.9" customHeight="1">
      <c r="B53" s="42" t="s">
        <v>192</v>
      </c>
      <c r="C53" s="42" t="s">
        <v>193</v>
      </c>
    </row>
    <row r="54" spans="2:19" ht="24.9" customHeight="1">
      <c r="B54" s="42" t="s">
        <v>194</v>
      </c>
    </row>
    <row r="55" spans="2:19" ht="24.9" customHeight="1">
      <c r="B55" s="42" t="s">
        <v>195</v>
      </c>
    </row>
    <row r="56" spans="2:19">
      <c r="B56" s="42" t="s">
        <v>196</v>
      </c>
    </row>
    <row r="57" spans="2:19">
      <c r="B57" s="42" t="s">
        <v>197</v>
      </c>
    </row>
    <row r="58" spans="2:19">
      <c r="B58" s="42" t="s">
        <v>198</v>
      </c>
    </row>
    <row r="59" spans="2:19">
      <c r="B59" s="42" t="s">
        <v>199</v>
      </c>
    </row>
    <row r="60" spans="2:19">
      <c r="B60" s="42" t="s">
        <v>200</v>
      </c>
    </row>
    <row r="61" spans="2:19">
      <c r="B61" s="42" t="s">
        <v>201</v>
      </c>
    </row>
    <row r="62" spans="2:19">
      <c r="B62" s="42" t="s">
        <v>202</v>
      </c>
    </row>
    <row r="63" spans="2:19">
      <c r="B63" s="42" t="s">
        <v>203</v>
      </c>
    </row>
    <row r="64" spans="2:19">
      <c r="B64" s="42" t="s">
        <v>204</v>
      </c>
    </row>
    <row r="65" spans="2:2">
      <c r="B65" s="42" t="s">
        <v>205</v>
      </c>
    </row>
    <row r="66" spans="2:2">
      <c r="B66" s="42" t="s">
        <v>206</v>
      </c>
    </row>
    <row r="67" spans="2:2">
      <c r="B67" s="42" t="s">
        <v>207</v>
      </c>
    </row>
    <row r="68" spans="2:2">
      <c r="B68" s="42" t="s">
        <v>208</v>
      </c>
    </row>
  </sheetData>
  <sheetProtection formatCells="0"/>
  <mergeCells count="76">
    <mergeCell ref="B48:D52"/>
    <mergeCell ref="E48:S48"/>
    <mergeCell ref="E49:S49"/>
    <mergeCell ref="E50:S50"/>
    <mergeCell ref="E51:S51"/>
    <mergeCell ref="C44:D44"/>
    <mergeCell ref="E44:R44"/>
    <mergeCell ref="C45:D45"/>
    <mergeCell ref="E45:R45"/>
    <mergeCell ref="E46:R46"/>
    <mergeCell ref="C41:D41"/>
    <mergeCell ref="E41:R41"/>
    <mergeCell ref="C42:D42"/>
    <mergeCell ref="E42:R42"/>
    <mergeCell ref="C43:D43"/>
    <mergeCell ref="E43:R43"/>
    <mergeCell ref="E33:R33"/>
    <mergeCell ref="B34:B46"/>
    <mergeCell ref="C34:D34"/>
    <mergeCell ref="E34:R34"/>
    <mergeCell ref="C35:D35"/>
    <mergeCell ref="E35:R35"/>
    <mergeCell ref="C36:D36"/>
    <mergeCell ref="E36:R36"/>
    <mergeCell ref="C37:D37"/>
    <mergeCell ref="E37:R37"/>
    <mergeCell ref="C38:D38"/>
    <mergeCell ref="E38:R38"/>
    <mergeCell ref="C39:D39"/>
    <mergeCell ref="E39:R39"/>
    <mergeCell ref="C40:D40"/>
    <mergeCell ref="E40:R40"/>
    <mergeCell ref="E21:R21"/>
    <mergeCell ref="E22:R22"/>
    <mergeCell ref="B23:B33"/>
    <mergeCell ref="C23:D25"/>
    <mergeCell ref="E23:R23"/>
    <mergeCell ref="E24:R24"/>
    <mergeCell ref="E25:R25"/>
    <mergeCell ref="C26:D29"/>
    <mergeCell ref="E26:R26"/>
    <mergeCell ref="E27:R27"/>
    <mergeCell ref="E28:R28"/>
    <mergeCell ref="E29:R29"/>
    <mergeCell ref="C30:D33"/>
    <mergeCell ref="E30:R30"/>
    <mergeCell ref="E31:R31"/>
    <mergeCell ref="E32:R32"/>
    <mergeCell ref="C10:D10"/>
    <mergeCell ref="E10:R10"/>
    <mergeCell ref="B11:B22"/>
    <mergeCell ref="C11:D15"/>
    <mergeCell ref="E11:R11"/>
    <mergeCell ref="E12:R12"/>
    <mergeCell ref="E13:R13"/>
    <mergeCell ref="E14:R14"/>
    <mergeCell ref="E15:R15"/>
    <mergeCell ref="C16:D17"/>
    <mergeCell ref="E16:R16"/>
    <mergeCell ref="E17:R17"/>
    <mergeCell ref="C18:D22"/>
    <mergeCell ref="E18:R18"/>
    <mergeCell ref="E19:R19"/>
    <mergeCell ref="E20:R20"/>
    <mergeCell ref="Q4:S4"/>
    <mergeCell ref="M6:R6"/>
    <mergeCell ref="E7:J7"/>
    <mergeCell ref="E8:O8"/>
    <mergeCell ref="R8:R9"/>
    <mergeCell ref="E9:J9"/>
    <mergeCell ref="M9:Q9"/>
    <mergeCell ref="H1:I1"/>
    <mergeCell ref="J1:K1"/>
    <mergeCell ref="M1:O1"/>
    <mergeCell ref="J2:K2"/>
    <mergeCell ref="M2:O2"/>
  </mergeCells>
  <phoneticPr fontId="10"/>
  <dataValidations count="1">
    <dataValidation type="list" allowBlank="1" showInputMessage="1" showErrorMessage="1" sqref="M9:Q9" xr:uid="{00000000-0002-0000-2800-000000000000}">
      <formula1>$V$5:$V$9</formula1>
    </dataValidation>
  </dataValidations>
  <printOptions horizontalCentered="1"/>
  <pageMargins left="0.70866141732283472" right="0.70866141732283472" top="0.74803149606299213" bottom="0.74803149606299213" header="0.31496062992125984" footer="0.31496062992125984"/>
  <pageSetup paperSize="9" scale="54" orientation="portrait" blackAndWhite="1" r:id="rId1"/>
  <drawing r:id="rId2"/>
  <legacyDrawing r:id="rId3"/>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AD47"/>
  <sheetViews>
    <sheetView view="pageBreakPreview" zoomScale="80" zoomScaleNormal="100" zoomScaleSheetLayoutView="80" workbookViewId="0">
      <selection activeCell="AD32" sqref="AD32"/>
    </sheetView>
  </sheetViews>
  <sheetFormatPr defaultRowHeight="13.2"/>
  <cols>
    <col min="1" max="163" width="3.6640625" style="126" customWidth="1"/>
    <col min="164" max="256" width="9" style="126"/>
    <col min="257" max="419" width="3.6640625" style="126" customWidth="1"/>
    <col min="420" max="512" width="9" style="126"/>
    <col min="513" max="675" width="3.6640625" style="126" customWidth="1"/>
    <col min="676" max="768" width="9" style="126"/>
    <col min="769" max="931" width="3.6640625" style="126" customWidth="1"/>
    <col min="932" max="1024" width="9" style="126"/>
    <col min="1025" max="1187" width="3.6640625" style="126" customWidth="1"/>
    <col min="1188" max="1280" width="9" style="126"/>
    <col min="1281" max="1443" width="3.6640625" style="126" customWidth="1"/>
    <col min="1444" max="1536" width="9" style="126"/>
    <col min="1537" max="1699" width="3.6640625" style="126" customWidth="1"/>
    <col min="1700" max="1792" width="9" style="126"/>
    <col min="1793" max="1955" width="3.6640625" style="126" customWidth="1"/>
    <col min="1956" max="2048" width="9" style="126"/>
    <col min="2049" max="2211" width="3.6640625" style="126" customWidth="1"/>
    <col min="2212" max="2304" width="9" style="126"/>
    <col min="2305" max="2467" width="3.6640625" style="126" customWidth="1"/>
    <col min="2468" max="2560" width="9" style="126"/>
    <col min="2561" max="2723" width="3.6640625" style="126" customWidth="1"/>
    <col min="2724" max="2816" width="9" style="126"/>
    <col min="2817" max="2979" width="3.6640625" style="126" customWidth="1"/>
    <col min="2980" max="3072" width="9" style="126"/>
    <col min="3073" max="3235" width="3.6640625" style="126" customWidth="1"/>
    <col min="3236" max="3328" width="9" style="126"/>
    <col min="3329" max="3491" width="3.6640625" style="126" customWidth="1"/>
    <col min="3492" max="3584" width="9" style="126"/>
    <col min="3585" max="3747" width="3.6640625" style="126" customWidth="1"/>
    <col min="3748" max="3840" width="9" style="126"/>
    <col min="3841" max="4003" width="3.6640625" style="126" customWidth="1"/>
    <col min="4004" max="4096" width="9" style="126"/>
    <col min="4097" max="4259" width="3.6640625" style="126" customWidth="1"/>
    <col min="4260" max="4352" width="9" style="126"/>
    <col min="4353" max="4515" width="3.6640625" style="126" customWidth="1"/>
    <col min="4516" max="4608" width="9" style="126"/>
    <col min="4609" max="4771" width="3.6640625" style="126" customWidth="1"/>
    <col min="4772" max="4864" width="9" style="126"/>
    <col min="4865" max="5027" width="3.6640625" style="126" customWidth="1"/>
    <col min="5028" max="5120" width="9" style="126"/>
    <col min="5121" max="5283" width="3.6640625" style="126" customWidth="1"/>
    <col min="5284" max="5376" width="9" style="126"/>
    <col min="5377" max="5539" width="3.6640625" style="126" customWidth="1"/>
    <col min="5540" max="5632" width="9" style="126"/>
    <col min="5633" max="5795" width="3.6640625" style="126" customWidth="1"/>
    <col min="5796" max="5888" width="9" style="126"/>
    <col min="5889" max="6051" width="3.6640625" style="126" customWidth="1"/>
    <col min="6052" max="6144" width="9" style="126"/>
    <col min="6145" max="6307" width="3.6640625" style="126" customWidth="1"/>
    <col min="6308" max="6400" width="9" style="126"/>
    <col min="6401" max="6563" width="3.6640625" style="126" customWidth="1"/>
    <col min="6564" max="6656" width="9" style="126"/>
    <col min="6657" max="6819" width="3.6640625" style="126" customWidth="1"/>
    <col min="6820" max="6912" width="9" style="126"/>
    <col min="6913" max="7075" width="3.6640625" style="126" customWidth="1"/>
    <col min="7076" max="7168" width="9" style="126"/>
    <col min="7169" max="7331" width="3.6640625" style="126" customWidth="1"/>
    <col min="7332" max="7424" width="9" style="126"/>
    <col min="7425" max="7587" width="3.6640625" style="126" customWidth="1"/>
    <col min="7588" max="7680" width="9" style="126"/>
    <col min="7681" max="7843" width="3.6640625" style="126" customWidth="1"/>
    <col min="7844" max="7936" width="9" style="126"/>
    <col min="7937" max="8099" width="3.6640625" style="126" customWidth="1"/>
    <col min="8100" max="8192" width="9" style="126"/>
    <col min="8193" max="8355" width="3.6640625" style="126" customWidth="1"/>
    <col min="8356" max="8448" width="9" style="126"/>
    <col min="8449" max="8611" width="3.6640625" style="126" customWidth="1"/>
    <col min="8612" max="8704" width="9" style="126"/>
    <col min="8705" max="8867" width="3.6640625" style="126" customWidth="1"/>
    <col min="8868" max="8960" width="9" style="126"/>
    <col min="8961" max="9123" width="3.6640625" style="126" customWidth="1"/>
    <col min="9124" max="9216" width="9" style="126"/>
    <col min="9217" max="9379" width="3.6640625" style="126" customWidth="1"/>
    <col min="9380" max="9472" width="9" style="126"/>
    <col min="9473" max="9635" width="3.6640625" style="126" customWidth="1"/>
    <col min="9636" max="9728" width="9" style="126"/>
    <col min="9729" max="9891" width="3.6640625" style="126" customWidth="1"/>
    <col min="9892" max="9984" width="9" style="126"/>
    <col min="9985" max="10147" width="3.6640625" style="126" customWidth="1"/>
    <col min="10148" max="10240" width="9" style="126"/>
    <col min="10241" max="10403" width="3.6640625" style="126" customWidth="1"/>
    <col min="10404" max="10496" width="9" style="126"/>
    <col min="10497" max="10659" width="3.6640625" style="126" customWidth="1"/>
    <col min="10660" max="10752" width="9" style="126"/>
    <col min="10753" max="10915" width="3.6640625" style="126" customWidth="1"/>
    <col min="10916" max="11008" width="9" style="126"/>
    <col min="11009" max="11171" width="3.6640625" style="126" customWidth="1"/>
    <col min="11172" max="11264" width="9" style="126"/>
    <col min="11265" max="11427" width="3.6640625" style="126" customWidth="1"/>
    <col min="11428" max="11520" width="9" style="126"/>
    <col min="11521" max="11683" width="3.6640625" style="126" customWidth="1"/>
    <col min="11684" max="11776" width="9" style="126"/>
    <col min="11777" max="11939" width="3.6640625" style="126" customWidth="1"/>
    <col min="11940" max="12032" width="9" style="126"/>
    <col min="12033" max="12195" width="3.6640625" style="126" customWidth="1"/>
    <col min="12196" max="12288" width="9" style="126"/>
    <col min="12289" max="12451" width="3.6640625" style="126" customWidth="1"/>
    <col min="12452" max="12544" width="9" style="126"/>
    <col min="12545" max="12707" width="3.6640625" style="126" customWidth="1"/>
    <col min="12708" max="12800" width="9" style="126"/>
    <col min="12801" max="12963" width="3.6640625" style="126" customWidth="1"/>
    <col min="12964" max="13056" width="9" style="126"/>
    <col min="13057" max="13219" width="3.6640625" style="126" customWidth="1"/>
    <col min="13220" max="13312" width="9" style="126"/>
    <col min="13313" max="13475" width="3.6640625" style="126" customWidth="1"/>
    <col min="13476" max="13568" width="9" style="126"/>
    <col min="13569" max="13731" width="3.6640625" style="126" customWidth="1"/>
    <col min="13732" max="13824" width="9" style="126"/>
    <col min="13825" max="13987" width="3.6640625" style="126" customWidth="1"/>
    <col min="13988" max="14080" width="9" style="126"/>
    <col min="14081" max="14243" width="3.6640625" style="126" customWidth="1"/>
    <col min="14244" max="14336" width="9" style="126"/>
    <col min="14337" max="14499" width="3.6640625" style="126" customWidth="1"/>
    <col min="14500" max="14592" width="9" style="126"/>
    <col min="14593" max="14755" width="3.6640625" style="126" customWidth="1"/>
    <col min="14756" max="14848" width="9" style="126"/>
    <col min="14849" max="15011" width="3.6640625" style="126" customWidth="1"/>
    <col min="15012" max="15104" width="9" style="126"/>
    <col min="15105" max="15267" width="3.6640625" style="126" customWidth="1"/>
    <col min="15268" max="15360" width="9" style="126"/>
    <col min="15361" max="15523" width="3.6640625" style="126" customWidth="1"/>
    <col min="15524" max="15616" width="9" style="126"/>
    <col min="15617" max="15779" width="3.6640625" style="126" customWidth="1"/>
    <col min="15780" max="15872" width="9" style="126"/>
    <col min="15873" max="16035" width="3.6640625" style="126" customWidth="1"/>
    <col min="16036" max="16128" width="9" style="126"/>
    <col min="16129" max="16291" width="3.6640625" style="126" customWidth="1"/>
    <col min="16292" max="16384" width="9" style="126"/>
  </cols>
  <sheetData>
    <row r="1" spans="1:24">
      <c r="A1" s="124" t="s">
        <v>322</v>
      </c>
      <c r="B1" s="125"/>
      <c r="C1" s="125"/>
      <c r="D1" s="125"/>
      <c r="E1" s="125"/>
      <c r="F1" s="125"/>
      <c r="G1" s="125"/>
      <c r="H1" s="125"/>
      <c r="I1" s="125"/>
      <c r="J1" s="125"/>
      <c r="K1" s="125"/>
      <c r="L1" s="125"/>
      <c r="M1" s="125"/>
      <c r="N1" s="125"/>
      <c r="O1" s="125"/>
      <c r="P1" s="125"/>
      <c r="Q1" s="125"/>
      <c r="R1" s="125"/>
      <c r="S1" s="125"/>
      <c r="T1" s="125"/>
      <c r="U1" s="125"/>
      <c r="V1" s="125"/>
      <c r="W1" s="125"/>
      <c r="X1" s="125"/>
    </row>
    <row r="2" spans="1:24" ht="30" customHeight="1" thickBot="1">
      <c r="A2" s="2723" t="s">
        <v>105</v>
      </c>
      <c r="B2" s="2723"/>
      <c r="C2" s="2723"/>
      <c r="D2" s="2723"/>
      <c r="E2" s="2723"/>
      <c r="F2" s="2723"/>
      <c r="G2" s="2723"/>
      <c r="H2" s="2723"/>
      <c r="I2" s="2723"/>
      <c r="J2" s="2723"/>
      <c r="K2" s="2723"/>
      <c r="L2" s="2723"/>
      <c r="M2" s="2723"/>
      <c r="N2" s="2723"/>
      <c r="O2" s="2723"/>
      <c r="P2" s="2723"/>
      <c r="Q2" s="2723"/>
      <c r="R2" s="2723"/>
      <c r="S2" s="2723"/>
      <c r="T2" s="2723"/>
      <c r="U2" s="2723"/>
      <c r="V2" s="2723"/>
      <c r="W2" s="2723"/>
      <c r="X2" s="2723"/>
    </row>
    <row r="3" spans="1:24" ht="26.1" customHeight="1">
      <c r="A3" s="2724" t="s">
        <v>323</v>
      </c>
      <c r="B3" s="2676"/>
      <c r="C3" s="2676"/>
      <c r="D3" s="2677"/>
      <c r="E3" s="3302" t="s">
        <v>106</v>
      </c>
      <c r="F3" s="3303"/>
      <c r="G3" s="3303"/>
      <c r="H3" s="3303" t="s">
        <v>324</v>
      </c>
      <c r="I3" s="3304"/>
      <c r="J3" s="3305"/>
      <c r="K3" s="2730" t="s">
        <v>107</v>
      </c>
      <c r="L3" s="2676"/>
      <c r="M3" s="2680"/>
      <c r="N3" s="3306"/>
      <c r="O3" s="3307"/>
      <c r="P3" s="3307"/>
      <c r="Q3" s="3307"/>
      <c r="R3" s="3307"/>
      <c r="S3" s="3307"/>
      <c r="T3" s="3307"/>
      <c r="U3" s="3307"/>
      <c r="V3" s="3307"/>
      <c r="W3" s="3307"/>
      <c r="X3" s="3308"/>
    </row>
    <row r="4" spans="1:24" s="321" customFormat="1" ht="26.1" customHeight="1">
      <c r="A4" s="2681" t="s">
        <v>108</v>
      </c>
      <c r="B4" s="2665"/>
      <c r="C4" s="2665"/>
      <c r="D4" s="2666"/>
      <c r="E4" s="3309" t="s">
        <v>325</v>
      </c>
      <c r="F4" s="3310"/>
      <c r="G4" s="3310"/>
      <c r="H4" s="3310"/>
      <c r="I4" s="3310"/>
      <c r="J4" s="3310"/>
      <c r="K4" s="3310"/>
      <c r="L4" s="3310"/>
      <c r="M4" s="3310"/>
      <c r="N4" s="3310"/>
      <c r="O4" s="3310"/>
      <c r="P4" s="3310"/>
      <c r="Q4" s="3310"/>
      <c r="R4" s="3310"/>
      <c r="S4" s="3310"/>
      <c r="T4" s="3310"/>
      <c r="U4" s="3310"/>
      <c r="V4" s="3310"/>
      <c r="W4" s="3310"/>
      <c r="X4" s="3311"/>
    </row>
    <row r="5" spans="1:24" s="321" customFormat="1" ht="26.1" customHeight="1">
      <c r="A5" s="2681"/>
      <c r="B5" s="2665"/>
      <c r="C5" s="2665"/>
      <c r="D5" s="2666"/>
      <c r="E5" s="3312" t="s">
        <v>326</v>
      </c>
      <c r="F5" s="3312"/>
      <c r="G5" s="3312"/>
      <c r="H5" s="393" t="s">
        <v>500</v>
      </c>
      <c r="I5" s="3313"/>
      <c r="J5" s="3313"/>
      <c r="K5" s="3313"/>
      <c r="L5" s="3313"/>
      <c r="M5" s="3313"/>
      <c r="N5" s="3313"/>
      <c r="O5" s="3313"/>
      <c r="P5" s="3313"/>
      <c r="Q5" s="3313"/>
      <c r="R5" s="3313"/>
      <c r="S5" s="3313"/>
      <c r="T5" s="3313"/>
      <c r="U5" s="3313"/>
      <c r="V5" s="3313"/>
      <c r="W5" s="3313"/>
      <c r="X5" s="394" t="s">
        <v>501</v>
      </c>
    </row>
    <row r="6" spans="1:24" s="321" customFormat="1" ht="26.1" customHeight="1" thickBot="1">
      <c r="A6" s="2716" t="s">
        <v>247</v>
      </c>
      <c r="B6" s="2695"/>
      <c r="C6" s="2695"/>
      <c r="D6" s="2717"/>
      <c r="E6" s="2718" t="str">
        <f>"第50"&amp;入力シート!C3&amp;"-"&amp;入力シート!C4&amp;"号　"&amp;入力シート!C10</f>
        <v>第503-12345-001号　県道博多天神線排水性舗装工事（第２工区）</v>
      </c>
      <c r="F6" s="2719"/>
      <c r="G6" s="2719"/>
      <c r="H6" s="2719"/>
      <c r="I6" s="2719"/>
      <c r="J6" s="2719"/>
      <c r="K6" s="2719"/>
      <c r="L6" s="2719"/>
      <c r="M6" s="2719"/>
      <c r="N6" s="2719"/>
      <c r="O6" s="2719"/>
      <c r="P6" s="2719"/>
      <c r="Q6" s="2719"/>
      <c r="R6" s="2719"/>
      <c r="S6" s="2719"/>
      <c r="T6" s="2719"/>
      <c r="U6" s="2719"/>
      <c r="V6" s="2719"/>
      <c r="W6" s="2719"/>
      <c r="X6" s="2720"/>
    </row>
    <row r="7" spans="1:24" s="321" customFormat="1">
      <c r="A7" s="127"/>
      <c r="B7" s="128" t="s">
        <v>109</v>
      </c>
      <c r="C7" s="128"/>
      <c r="D7" s="128"/>
      <c r="E7" s="128"/>
      <c r="F7" s="128"/>
      <c r="G7" s="128"/>
      <c r="H7" s="128"/>
      <c r="I7" s="128"/>
      <c r="J7" s="128"/>
      <c r="K7" s="128"/>
      <c r="L7" s="128"/>
      <c r="M7" s="128"/>
      <c r="N7" s="128"/>
      <c r="O7" s="128"/>
      <c r="P7" s="128"/>
      <c r="Q7" s="128"/>
      <c r="R7" s="128"/>
      <c r="S7" s="128"/>
      <c r="T7" s="128"/>
      <c r="U7" s="128"/>
      <c r="V7" s="128"/>
      <c r="W7" s="128"/>
      <c r="X7" s="129"/>
    </row>
    <row r="8" spans="1:24" s="321" customFormat="1">
      <c r="A8" s="130"/>
      <c r="B8" s="3314"/>
      <c r="C8" s="3314"/>
      <c r="D8" s="3314"/>
      <c r="E8" s="3314"/>
      <c r="F8" s="3314"/>
      <c r="G8" s="3314"/>
      <c r="H8" s="3314"/>
      <c r="I8" s="3314"/>
      <c r="J8" s="3314"/>
      <c r="K8" s="3314"/>
      <c r="L8" s="3314"/>
      <c r="M8" s="3314"/>
      <c r="N8" s="3314"/>
      <c r="O8" s="3314"/>
      <c r="P8" s="3314"/>
      <c r="Q8" s="3314"/>
      <c r="R8" s="3314"/>
      <c r="S8" s="3314"/>
      <c r="T8" s="3314"/>
      <c r="U8" s="3314"/>
      <c r="V8" s="3314"/>
      <c r="W8" s="3314"/>
      <c r="X8" s="131"/>
    </row>
    <row r="9" spans="1:24" s="321" customFormat="1">
      <c r="A9" s="130"/>
      <c r="B9" s="3314"/>
      <c r="C9" s="3314"/>
      <c r="D9" s="3314"/>
      <c r="E9" s="3314"/>
      <c r="F9" s="3314"/>
      <c r="G9" s="3314"/>
      <c r="H9" s="3314"/>
      <c r="I9" s="3314"/>
      <c r="J9" s="3314"/>
      <c r="K9" s="3314"/>
      <c r="L9" s="3314"/>
      <c r="M9" s="3314"/>
      <c r="N9" s="3314"/>
      <c r="O9" s="3314"/>
      <c r="P9" s="3314"/>
      <c r="Q9" s="3314"/>
      <c r="R9" s="3314"/>
      <c r="S9" s="3314"/>
      <c r="T9" s="3314"/>
      <c r="U9" s="3314"/>
      <c r="V9" s="3314"/>
      <c r="W9" s="3314"/>
      <c r="X9" s="131"/>
    </row>
    <row r="10" spans="1:24" s="321" customFormat="1">
      <c r="A10" s="130"/>
      <c r="B10" s="3314"/>
      <c r="C10" s="3314"/>
      <c r="D10" s="3314"/>
      <c r="E10" s="3314"/>
      <c r="F10" s="3314"/>
      <c r="G10" s="3314"/>
      <c r="H10" s="3314"/>
      <c r="I10" s="3314"/>
      <c r="J10" s="3314"/>
      <c r="K10" s="3314"/>
      <c r="L10" s="3314"/>
      <c r="M10" s="3314"/>
      <c r="N10" s="3314"/>
      <c r="O10" s="3314"/>
      <c r="P10" s="3314"/>
      <c r="Q10" s="3314"/>
      <c r="R10" s="3314"/>
      <c r="S10" s="3314"/>
      <c r="T10" s="3314"/>
      <c r="U10" s="3314"/>
      <c r="V10" s="3314"/>
      <c r="W10" s="3314"/>
      <c r="X10" s="131"/>
    </row>
    <row r="11" spans="1:24" s="321" customFormat="1">
      <c r="A11" s="130"/>
      <c r="B11" s="3314"/>
      <c r="C11" s="3314"/>
      <c r="D11" s="3314"/>
      <c r="E11" s="3314"/>
      <c r="F11" s="3314"/>
      <c r="G11" s="3314"/>
      <c r="H11" s="3314"/>
      <c r="I11" s="3314"/>
      <c r="J11" s="3314"/>
      <c r="K11" s="3314"/>
      <c r="L11" s="3314"/>
      <c r="M11" s="3314"/>
      <c r="N11" s="3314"/>
      <c r="O11" s="3314"/>
      <c r="P11" s="3314"/>
      <c r="Q11" s="3314"/>
      <c r="R11" s="3314"/>
      <c r="S11" s="3314"/>
      <c r="T11" s="3314"/>
      <c r="U11" s="3314"/>
      <c r="V11" s="3314"/>
      <c r="W11" s="3314"/>
      <c r="X11" s="131"/>
    </row>
    <row r="12" spans="1:24" s="321" customFormat="1">
      <c r="A12" s="130"/>
      <c r="B12" s="3314"/>
      <c r="C12" s="3314"/>
      <c r="D12" s="3314"/>
      <c r="E12" s="3314"/>
      <c r="F12" s="3314"/>
      <c r="G12" s="3314"/>
      <c r="H12" s="3314"/>
      <c r="I12" s="3314"/>
      <c r="J12" s="3314"/>
      <c r="K12" s="3314"/>
      <c r="L12" s="3314"/>
      <c r="M12" s="3314"/>
      <c r="N12" s="3314"/>
      <c r="O12" s="3314"/>
      <c r="P12" s="3314"/>
      <c r="Q12" s="3314"/>
      <c r="R12" s="3314"/>
      <c r="S12" s="3314"/>
      <c r="T12" s="3314"/>
      <c r="U12" s="3314"/>
      <c r="V12" s="3314"/>
      <c r="W12" s="3314"/>
      <c r="X12" s="131"/>
    </row>
    <row r="13" spans="1:24" s="321" customFormat="1">
      <c r="A13" s="130"/>
      <c r="B13" s="3314"/>
      <c r="C13" s="3314"/>
      <c r="D13" s="3314"/>
      <c r="E13" s="3314"/>
      <c r="F13" s="3314"/>
      <c r="G13" s="3314"/>
      <c r="H13" s="3314"/>
      <c r="I13" s="3314"/>
      <c r="J13" s="3314"/>
      <c r="K13" s="3314"/>
      <c r="L13" s="3314"/>
      <c r="M13" s="3314"/>
      <c r="N13" s="3314"/>
      <c r="O13" s="3314"/>
      <c r="P13" s="3314"/>
      <c r="Q13" s="3314"/>
      <c r="R13" s="3314"/>
      <c r="S13" s="3314"/>
      <c r="T13" s="3314"/>
      <c r="U13" s="3314"/>
      <c r="V13" s="3314"/>
      <c r="W13" s="3314"/>
      <c r="X13" s="131"/>
    </row>
    <row r="14" spans="1:24" s="321" customFormat="1">
      <c r="A14" s="130"/>
      <c r="B14" s="3314"/>
      <c r="C14" s="3314"/>
      <c r="D14" s="3314"/>
      <c r="E14" s="3314"/>
      <c r="F14" s="3314"/>
      <c r="G14" s="3314"/>
      <c r="H14" s="3314"/>
      <c r="I14" s="3314"/>
      <c r="J14" s="3314"/>
      <c r="K14" s="3314"/>
      <c r="L14" s="3314"/>
      <c r="M14" s="3314"/>
      <c r="N14" s="3314"/>
      <c r="O14" s="3314"/>
      <c r="P14" s="3314"/>
      <c r="Q14" s="3314"/>
      <c r="R14" s="3314"/>
      <c r="S14" s="3314"/>
      <c r="T14" s="3314"/>
      <c r="U14" s="3314"/>
      <c r="V14" s="3314"/>
      <c r="W14" s="3314"/>
      <c r="X14" s="131"/>
    </row>
    <row r="15" spans="1:24" s="321" customFormat="1">
      <c r="A15" s="130"/>
      <c r="B15" s="3314"/>
      <c r="C15" s="3314"/>
      <c r="D15" s="3314"/>
      <c r="E15" s="3314"/>
      <c r="F15" s="3314"/>
      <c r="G15" s="3314"/>
      <c r="H15" s="3314"/>
      <c r="I15" s="3314"/>
      <c r="J15" s="3314"/>
      <c r="K15" s="3314"/>
      <c r="L15" s="3314"/>
      <c r="M15" s="3314"/>
      <c r="N15" s="3314"/>
      <c r="O15" s="3314"/>
      <c r="P15" s="3314"/>
      <c r="Q15" s="3314"/>
      <c r="R15" s="3314"/>
      <c r="S15" s="3314"/>
      <c r="T15" s="3314"/>
      <c r="U15" s="3314"/>
      <c r="V15" s="3314"/>
      <c r="W15" s="3314"/>
      <c r="X15" s="131"/>
    </row>
    <row r="16" spans="1:24" s="321" customFormat="1">
      <c r="A16" s="130"/>
      <c r="B16" s="3314"/>
      <c r="C16" s="3314"/>
      <c r="D16" s="3314"/>
      <c r="E16" s="3314"/>
      <c r="F16" s="3314"/>
      <c r="G16" s="3314"/>
      <c r="H16" s="3314"/>
      <c r="I16" s="3314"/>
      <c r="J16" s="3314"/>
      <c r="K16" s="3314"/>
      <c r="L16" s="3314"/>
      <c r="M16" s="3314"/>
      <c r="N16" s="3314"/>
      <c r="O16" s="3314"/>
      <c r="P16" s="3314"/>
      <c r="Q16" s="3314"/>
      <c r="R16" s="3314"/>
      <c r="S16" s="3314"/>
      <c r="T16" s="3314"/>
      <c r="U16" s="3314"/>
      <c r="V16" s="3314"/>
      <c r="W16" s="3314"/>
      <c r="X16" s="131"/>
    </row>
    <row r="17" spans="1:30" s="321" customFormat="1">
      <c r="A17" s="130"/>
      <c r="B17" s="3314"/>
      <c r="C17" s="3314"/>
      <c r="D17" s="3314"/>
      <c r="E17" s="3314"/>
      <c r="F17" s="3314"/>
      <c r="G17" s="3314"/>
      <c r="H17" s="3314"/>
      <c r="I17" s="3314"/>
      <c r="J17" s="3314"/>
      <c r="K17" s="3314"/>
      <c r="L17" s="3314"/>
      <c r="M17" s="3314"/>
      <c r="N17" s="3314"/>
      <c r="O17" s="3314"/>
      <c r="P17" s="3314"/>
      <c r="Q17" s="3314"/>
      <c r="R17" s="3314"/>
      <c r="S17" s="3314"/>
      <c r="T17" s="3314"/>
      <c r="U17" s="3314"/>
      <c r="V17" s="3314"/>
      <c r="W17" s="3314"/>
      <c r="X17" s="131"/>
    </row>
    <row r="18" spans="1:30" s="321" customFormat="1">
      <c r="A18" s="130"/>
      <c r="B18" s="3314"/>
      <c r="C18" s="3314"/>
      <c r="D18" s="3314"/>
      <c r="E18" s="3314"/>
      <c r="F18" s="3314"/>
      <c r="G18" s="3314"/>
      <c r="H18" s="3314"/>
      <c r="I18" s="3314"/>
      <c r="J18" s="3314"/>
      <c r="K18" s="3314"/>
      <c r="L18" s="3314"/>
      <c r="M18" s="3314"/>
      <c r="N18" s="3314"/>
      <c r="O18" s="3314"/>
      <c r="P18" s="3314"/>
      <c r="Q18" s="3314"/>
      <c r="R18" s="3314"/>
      <c r="S18" s="3314"/>
      <c r="T18" s="3314"/>
      <c r="U18" s="3314"/>
      <c r="V18" s="3314"/>
      <c r="W18" s="3314"/>
      <c r="X18" s="131"/>
    </row>
    <row r="19" spans="1:30" s="321" customFormat="1">
      <c r="A19" s="130"/>
      <c r="B19" s="3314"/>
      <c r="C19" s="3314"/>
      <c r="D19" s="3314"/>
      <c r="E19" s="3314"/>
      <c r="F19" s="3314"/>
      <c r="G19" s="3314"/>
      <c r="H19" s="3314"/>
      <c r="I19" s="3314"/>
      <c r="J19" s="3314"/>
      <c r="K19" s="3314"/>
      <c r="L19" s="3314"/>
      <c r="M19" s="3314"/>
      <c r="N19" s="3314"/>
      <c r="O19" s="3314"/>
      <c r="P19" s="3314"/>
      <c r="Q19" s="3314"/>
      <c r="R19" s="3314"/>
      <c r="S19" s="3314"/>
      <c r="T19" s="3314"/>
      <c r="U19" s="3314"/>
      <c r="V19" s="3314"/>
      <c r="W19" s="3314"/>
      <c r="X19" s="131"/>
    </row>
    <row r="20" spans="1:30" s="321" customFormat="1">
      <c r="A20" s="130"/>
      <c r="B20" s="3314"/>
      <c r="C20" s="3314"/>
      <c r="D20" s="3314"/>
      <c r="E20" s="3314"/>
      <c r="F20" s="3314"/>
      <c r="G20" s="3314"/>
      <c r="H20" s="3314"/>
      <c r="I20" s="3314"/>
      <c r="J20" s="3314"/>
      <c r="K20" s="3314"/>
      <c r="L20" s="3314"/>
      <c r="M20" s="3314"/>
      <c r="N20" s="3314"/>
      <c r="O20" s="3314"/>
      <c r="P20" s="3314"/>
      <c r="Q20" s="3314"/>
      <c r="R20" s="3314"/>
      <c r="S20" s="3314"/>
      <c r="T20" s="3314"/>
      <c r="U20" s="3314"/>
      <c r="V20" s="3314"/>
      <c r="W20" s="3314"/>
      <c r="X20" s="131"/>
    </row>
    <row r="21" spans="1:30" s="321" customFormat="1">
      <c r="A21" s="130"/>
      <c r="B21" s="3314"/>
      <c r="C21" s="3314"/>
      <c r="D21" s="3314"/>
      <c r="E21" s="3314"/>
      <c r="F21" s="3314"/>
      <c r="G21" s="3314"/>
      <c r="H21" s="3314"/>
      <c r="I21" s="3314"/>
      <c r="J21" s="3314"/>
      <c r="K21" s="3314"/>
      <c r="L21" s="3314"/>
      <c r="M21" s="3314"/>
      <c r="N21" s="3314"/>
      <c r="O21" s="3314"/>
      <c r="P21" s="3314"/>
      <c r="Q21" s="3314"/>
      <c r="R21" s="3314"/>
      <c r="S21" s="3314"/>
      <c r="T21" s="3314"/>
      <c r="U21" s="3314"/>
      <c r="V21" s="3314"/>
      <c r="W21" s="3314"/>
      <c r="X21" s="131"/>
    </row>
    <row r="22" spans="1:30" s="321" customFormat="1">
      <c r="A22" s="130"/>
      <c r="B22" s="3314"/>
      <c r="C22" s="3314"/>
      <c r="D22" s="3314"/>
      <c r="E22" s="3314"/>
      <c r="F22" s="3314"/>
      <c r="G22" s="3314"/>
      <c r="H22" s="3314"/>
      <c r="I22" s="3314"/>
      <c r="J22" s="3314"/>
      <c r="K22" s="3314"/>
      <c r="L22" s="3314"/>
      <c r="M22" s="3314"/>
      <c r="N22" s="3314"/>
      <c r="O22" s="3314"/>
      <c r="P22" s="3314"/>
      <c r="Q22" s="3314"/>
      <c r="R22" s="3314"/>
      <c r="S22" s="3314"/>
      <c r="T22" s="3314"/>
      <c r="U22" s="3314"/>
      <c r="V22" s="3314"/>
      <c r="W22" s="3314"/>
      <c r="X22" s="131"/>
    </row>
    <row r="23" spans="1:30" s="321" customFormat="1">
      <c r="A23" s="130"/>
      <c r="B23" s="3314"/>
      <c r="C23" s="3314"/>
      <c r="D23" s="3314"/>
      <c r="E23" s="3314"/>
      <c r="F23" s="3314"/>
      <c r="G23" s="3314"/>
      <c r="H23" s="3314"/>
      <c r="I23" s="3314"/>
      <c r="J23" s="3314"/>
      <c r="K23" s="3314"/>
      <c r="L23" s="3314"/>
      <c r="M23" s="3314"/>
      <c r="N23" s="3314"/>
      <c r="O23" s="3314"/>
      <c r="P23" s="3314"/>
      <c r="Q23" s="3314"/>
      <c r="R23" s="3314"/>
      <c r="S23" s="3314"/>
      <c r="T23" s="3314"/>
      <c r="U23" s="3314"/>
      <c r="V23" s="3314"/>
      <c r="W23" s="3314"/>
      <c r="X23" s="131"/>
    </row>
    <row r="24" spans="1:30" s="321" customFormat="1">
      <c r="A24" s="130"/>
      <c r="B24" s="3314"/>
      <c r="C24" s="3314"/>
      <c r="D24" s="3314"/>
      <c r="E24" s="3314"/>
      <c r="F24" s="3314"/>
      <c r="G24" s="3314"/>
      <c r="H24" s="3314"/>
      <c r="I24" s="3314"/>
      <c r="J24" s="3314"/>
      <c r="K24" s="3314"/>
      <c r="L24" s="3314"/>
      <c r="M24" s="3314"/>
      <c r="N24" s="3314"/>
      <c r="O24" s="3314"/>
      <c r="P24" s="3314"/>
      <c r="Q24" s="3314"/>
      <c r="R24" s="3314"/>
      <c r="S24" s="3314"/>
      <c r="T24" s="3314"/>
      <c r="U24" s="3314"/>
      <c r="V24" s="3314"/>
      <c r="W24" s="3314"/>
      <c r="X24" s="131"/>
    </row>
    <row r="25" spans="1:30" s="321" customFormat="1">
      <c r="A25" s="130"/>
      <c r="B25" s="3314"/>
      <c r="C25" s="3314"/>
      <c r="D25" s="3314"/>
      <c r="E25" s="3314"/>
      <c r="F25" s="3314"/>
      <c r="G25" s="3314"/>
      <c r="H25" s="3314"/>
      <c r="I25" s="3314"/>
      <c r="J25" s="3314"/>
      <c r="K25" s="3314"/>
      <c r="L25" s="3314"/>
      <c r="M25" s="3314"/>
      <c r="N25" s="3314"/>
      <c r="O25" s="3314"/>
      <c r="P25" s="3314"/>
      <c r="Q25" s="3314"/>
      <c r="R25" s="3314"/>
      <c r="S25" s="3314"/>
      <c r="T25" s="3314"/>
      <c r="U25" s="3314"/>
      <c r="V25" s="3314"/>
      <c r="W25" s="3314"/>
      <c r="X25" s="131"/>
    </row>
    <row r="26" spans="1:30" s="321" customFormat="1" ht="26.1" customHeight="1" thickBot="1">
      <c r="A26" s="132"/>
      <c r="B26" s="2693" t="s">
        <v>327</v>
      </c>
      <c r="C26" s="2693"/>
      <c r="D26" s="2693"/>
      <c r="E26" s="2693"/>
      <c r="F26" s="2693"/>
      <c r="G26" s="2693" t="s">
        <v>328</v>
      </c>
      <c r="H26" s="2693"/>
      <c r="I26" s="2693"/>
      <c r="J26" s="2693"/>
      <c r="K26" s="2693"/>
      <c r="L26" s="2722"/>
      <c r="M26" s="2722"/>
      <c r="N26" s="2722"/>
      <c r="O26" s="2722"/>
      <c r="P26" s="2722"/>
      <c r="Q26" s="2722"/>
      <c r="R26" s="2722"/>
      <c r="S26" s="2722"/>
      <c r="T26" s="2722"/>
      <c r="U26" s="2722"/>
      <c r="V26" s="2722"/>
      <c r="W26" s="2722"/>
      <c r="X26" s="133"/>
    </row>
    <row r="27" spans="1:30" s="321" customFormat="1" ht="15.9" customHeight="1">
      <c r="A27" s="134"/>
      <c r="B27" s="2707" t="s">
        <v>52</v>
      </c>
      <c r="C27" s="2685" t="s">
        <v>110</v>
      </c>
      <c r="D27" s="2685"/>
      <c r="E27" s="2685"/>
      <c r="F27" s="2685"/>
      <c r="G27" s="2709" t="s">
        <v>329</v>
      </c>
      <c r="H27" s="2709"/>
      <c r="I27" s="2685"/>
      <c r="J27" s="2706" t="s">
        <v>330</v>
      </c>
      <c r="K27" s="2706"/>
      <c r="L27" s="2685"/>
      <c r="M27" s="2706" t="s">
        <v>331</v>
      </c>
      <c r="N27" s="2706"/>
      <c r="O27" s="2685"/>
      <c r="P27" s="2706" t="s">
        <v>332</v>
      </c>
      <c r="Q27" s="2706"/>
      <c r="R27" s="2685"/>
      <c r="S27" s="2706" t="s">
        <v>333</v>
      </c>
      <c r="T27" s="2706"/>
      <c r="U27" s="2685" t="s">
        <v>502</v>
      </c>
      <c r="V27" s="2685"/>
      <c r="W27" s="2685"/>
      <c r="X27" s="131"/>
    </row>
    <row r="28" spans="1:30" s="321" customFormat="1" ht="15.9" customHeight="1">
      <c r="A28" s="2688" t="s">
        <v>334</v>
      </c>
      <c r="B28" s="2698"/>
      <c r="C28" s="2685"/>
      <c r="D28" s="2685"/>
      <c r="E28" s="2685"/>
      <c r="F28" s="2685"/>
      <c r="G28" s="2710"/>
      <c r="H28" s="2710"/>
      <c r="I28" s="2685"/>
      <c r="J28" s="2685"/>
      <c r="K28" s="2685"/>
      <c r="L28" s="2685"/>
      <c r="M28" s="2685"/>
      <c r="N28" s="2685"/>
      <c r="O28" s="2685"/>
      <c r="P28" s="2685"/>
      <c r="Q28" s="2685"/>
      <c r="R28" s="2685"/>
      <c r="S28" s="2685"/>
      <c r="T28" s="2685"/>
      <c r="U28" s="2685"/>
      <c r="V28" s="2685"/>
      <c r="W28" s="2685"/>
      <c r="X28" s="131"/>
    </row>
    <row r="29" spans="1:30" s="321" customFormat="1" ht="15.9" customHeight="1">
      <c r="A29" s="2688"/>
      <c r="B29" s="2698"/>
      <c r="C29" s="135"/>
      <c r="D29" s="135"/>
      <c r="E29" s="135"/>
      <c r="F29" s="135"/>
      <c r="G29" s="2689" t="s">
        <v>326</v>
      </c>
      <c r="H29" s="2689"/>
      <c r="I29" s="2689"/>
      <c r="J29" s="2690"/>
      <c r="K29" s="2690"/>
      <c r="L29" s="2690"/>
      <c r="M29" s="2690"/>
      <c r="N29" s="2690"/>
      <c r="O29" s="2690"/>
      <c r="P29" s="2690"/>
      <c r="Q29" s="2690"/>
      <c r="R29" s="2690"/>
      <c r="S29" s="2690"/>
      <c r="T29" s="2690"/>
      <c r="U29" s="2690"/>
      <c r="V29" s="2690"/>
      <c r="W29" s="281"/>
      <c r="X29" s="131"/>
    </row>
    <row r="30" spans="1:30" s="321" customFormat="1" ht="15.9" customHeight="1">
      <c r="A30" s="2688"/>
      <c r="B30" s="2698"/>
      <c r="C30" s="135"/>
      <c r="D30" s="135"/>
      <c r="E30" s="135"/>
      <c r="F30" s="135"/>
      <c r="G30" s="2689"/>
      <c r="H30" s="2689"/>
      <c r="I30" s="2689"/>
      <c r="J30" s="2690"/>
      <c r="K30" s="2690"/>
      <c r="L30" s="2690"/>
      <c r="M30" s="2690"/>
      <c r="N30" s="2690"/>
      <c r="O30" s="2690"/>
      <c r="P30" s="2690"/>
      <c r="Q30" s="2690"/>
      <c r="R30" s="2690"/>
      <c r="S30" s="2690"/>
      <c r="T30" s="2690"/>
      <c r="U30" s="2690"/>
      <c r="V30" s="2690"/>
      <c r="W30" s="281"/>
      <c r="X30" s="131"/>
      <c r="AD30" s="321" t="str">
        <f>"受注者 ： "&amp;入力シート!C26&amp;"  "&amp;入力シート!C16</f>
        <v>受注者 ： (株）福岡企画技調  福岡次郎</v>
      </c>
    </row>
    <row r="31" spans="1:30" s="321" customFormat="1" ht="15.9" customHeight="1">
      <c r="A31" s="2688"/>
      <c r="B31" s="2698"/>
      <c r="C31" s="135"/>
      <c r="D31" s="135"/>
      <c r="E31" s="135"/>
      <c r="F31" s="135"/>
      <c r="G31" s="2689"/>
      <c r="H31" s="2689"/>
      <c r="I31" s="2689"/>
      <c r="J31" s="2690"/>
      <c r="K31" s="2690"/>
      <c r="L31" s="2690"/>
      <c r="M31" s="2690"/>
      <c r="N31" s="2690"/>
      <c r="O31" s="2690"/>
      <c r="P31" s="2690"/>
      <c r="Q31" s="2690"/>
      <c r="R31" s="2690"/>
      <c r="S31" s="2690"/>
      <c r="T31" s="2690"/>
      <c r="U31" s="2690"/>
      <c r="V31" s="2690"/>
      <c r="W31" s="281"/>
      <c r="X31" s="131"/>
      <c r="AD31" s="321" t="str">
        <f>"受注者 ： "&amp;入力シート!C26&amp;"  "&amp;入力シート!C20</f>
        <v>受注者 ： (株）福岡企画技調  福岡三郎</v>
      </c>
    </row>
    <row r="32" spans="1:30" s="321" customFormat="1" ht="15.9" customHeight="1">
      <c r="A32" s="136" t="s">
        <v>503</v>
      </c>
      <c r="B32" s="2708"/>
      <c r="C32" s="3315" t="str">
        <f>"発注者 ： "&amp;入力シート!C5&amp;入力シート!C6&amp;"  "&amp;入力シート!C8</f>
        <v>発注者 ： ○○県土整備事務所道路課維持係  福岡太郎</v>
      </c>
      <c r="D32" s="3316"/>
      <c r="E32" s="3316"/>
      <c r="F32" s="3316"/>
      <c r="G32" s="3316"/>
      <c r="H32" s="3316"/>
      <c r="I32" s="3316"/>
      <c r="J32" s="3316"/>
      <c r="K32" s="3316"/>
      <c r="L32" s="3316"/>
      <c r="M32" s="3316"/>
      <c r="N32" s="3316"/>
      <c r="O32" s="2704" t="s">
        <v>252</v>
      </c>
      <c r="P32" s="2704"/>
      <c r="Q32" s="2705" t="s">
        <v>618</v>
      </c>
      <c r="R32" s="2705"/>
      <c r="S32" s="2705"/>
      <c r="T32" s="2705"/>
      <c r="U32" s="2705"/>
      <c r="V32" s="2705"/>
      <c r="W32" s="2705"/>
      <c r="X32" s="137"/>
      <c r="AD32" s="321" t="e">
        <f>"受注者 ： "&amp;入力シート!C26&amp;"  "&amp;入力シート!#REF!</f>
        <v>#REF!</v>
      </c>
    </row>
    <row r="33" spans="1:30" s="321" customFormat="1" ht="15.9" customHeight="1">
      <c r="A33" s="138"/>
      <c r="B33" s="2697" t="s">
        <v>335</v>
      </c>
      <c r="C33" s="2695" t="s">
        <v>110</v>
      </c>
      <c r="D33" s="2695"/>
      <c r="E33" s="2695"/>
      <c r="F33" s="2695"/>
      <c r="G33" s="2700" t="s">
        <v>330</v>
      </c>
      <c r="H33" s="2701"/>
      <c r="I33" s="2695"/>
      <c r="J33" s="2695" t="s">
        <v>331</v>
      </c>
      <c r="K33" s="2695"/>
      <c r="L33" s="2695"/>
      <c r="M33" s="2695" t="s">
        <v>332</v>
      </c>
      <c r="N33" s="2695"/>
      <c r="O33" s="2695"/>
      <c r="P33" s="2695" t="s">
        <v>336</v>
      </c>
      <c r="Q33" s="2695"/>
      <c r="R33" s="2695"/>
      <c r="S33" s="2696" t="s">
        <v>333</v>
      </c>
      <c r="T33" s="2695"/>
      <c r="U33" s="2695" t="s">
        <v>504</v>
      </c>
      <c r="V33" s="2695"/>
      <c r="W33" s="2695"/>
      <c r="X33" s="139"/>
      <c r="AD33" s="321" t="e">
        <f>"受注者 ： "&amp;入力シート!C26&amp;"  "&amp;入力シート!#REF!</f>
        <v>#REF!</v>
      </c>
    </row>
    <row r="34" spans="1:30" s="321" customFormat="1" ht="15.9" customHeight="1">
      <c r="A34" s="2688" t="s">
        <v>337</v>
      </c>
      <c r="B34" s="2698"/>
      <c r="C34" s="2685"/>
      <c r="D34" s="2685"/>
      <c r="E34" s="2685"/>
      <c r="F34" s="2685"/>
      <c r="G34" s="2689"/>
      <c r="H34" s="2689"/>
      <c r="I34" s="2685"/>
      <c r="J34" s="2685"/>
      <c r="K34" s="2685"/>
      <c r="L34" s="2685"/>
      <c r="M34" s="2685"/>
      <c r="N34" s="2685"/>
      <c r="O34" s="2685"/>
      <c r="P34" s="2685"/>
      <c r="Q34" s="2685"/>
      <c r="R34" s="2685"/>
      <c r="S34" s="2685"/>
      <c r="T34" s="2685"/>
      <c r="U34" s="2685"/>
      <c r="V34" s="2685"/>
      <c r="W34" s="2685"/>
      <c r="X34" s="131"/>
    </row>
    <row r="35" spans="1:30" s="321" customFormat="1" ht="15.9" customHeight="1">
      <c r="A35" s="2688"/>
      <c r="B35" s="2698"/>
      <c r="C35" s="135"/>
      <c r="D35" s="135"/>
      <c r="E35" s="135"/>
      <c r="F35" s="135"/>
      <c r="G35" s="2689" t="s">
        <v>505</v>
      </c>
      <c r="H35" s="2689"/>
      <c r="I35" s="2689"/>
      <c r="J35" s="2690"/>
      <c r="K35" s="2690"/>
      <c r="L35" s="2690"/>
      <c r="M35" s="2690"/>
      <c r="N35" s="2690"/>
      <c r="O35" s="2690"/>
      <c r="P35" s="2690"/>
      <c r="Q35" s="2690"/>
      <c r="R35" s="2690"/>
      <c r="S35" s="2690"/>
      <c r="T35" s="2690"/>
      <c r="U35" s="2690"/>
      <c r="V35" s="2690"/>
      <c r="W35" s="281"/>
      <c r="X35" s="131"/>
    </row>
    <row r="36" spans="1:30" s="321" customFormat="1" ht="15.9" customHeight="1">
      <c r="A36" s="2688"/>
      <c r="B36" s="2698"/>
      <c r="C36" s="135"/>
      <c r="D36" s="135"/>
      <c r="E36" s="135"/>
      <c r="F36" s="135"/>
      <c r="G36" s="2689"/>
      <c r="H36" s="2689"/>
      <c r="I36" s="2689"/>
      <c r="J36" s="2690"/>
      <c r="K36" s="2690"/>
      <c r="L36" s="2690"/>
      <c r="M36" s="2690"/>
      <c r="N36" s="2690"/>
      <c r="O36" s="2690"/>
      <c r="P36" s="2690"/>
      <c r="Q36" s="2690"/>
      <c r="R36" s="2690"/>
      <c r="S36" s="2690"/>
      <c r="T36" s="2690"/>
      <c r="U36" s="2690"/>
      <c r="V36" s="2690"/>
      <c r="W36" s="281"/>
      <c r="X36" s="131"/>
    </row>
    <row r="37" spans="1:30" s="321" customFormat="1" ht="15.9" customHeight="1">
      <c r="A37" s="2688"/>
      <c r="B37" s="2698"/>
      <c r="C37" s="135"/>
      <c r="D37" s="135"/>
      <c r="E37" s="135"/>
      <c r="F37" s="135"/>
      <c r="G37" s="2689"/>
      <c r="H37" s="2689"/>
      <c r="I37" s="2689"/>
      <c r="J37" s="2690"/>
      <c r="K37" s="2690"/>
      <c r="L37" s="2690"/>
      <c r="M37" s="2690"/>
      <c r="N37" s="2690"/>
      <c r="O37" s="2690"/>
      <c r="P37" s="2690"/>
      <c r="Q37" s="2690"/>
      <c r="R37" s="2690"/>
      <c r="S37" s="2690"/>
      <c r="T37" s="2690"/>
      <c r="U37" s="2690"/>
      <c r="V37" s="2690"/>
      <c r="W37" s="281"/>
      <c r="X37" s="131"/>
    </row>
    <row r="38" spans="1:30" s="321" customFormat="1" ht="15.9" customHeight="1" thickBot="1">
      <c r="A38" s="140"/>
      <c r="B38" s="2699"/>
      <c r="C38" s="3317" t="str">
        <f>"受注者 ： "&amp;入力シート!C26&amp;"  "&amp;入力シート!C16</f>
        <v>受注者 ： (株）福岡企画技調  福岡次郎</v>
      </c>
      <c r="D38" s="3318"/>
      <c r="E38" s="3318"/>
      <c r="F38" s="3318"/>
      <c r="G38" s="3318"/>
      <c r="H38" s="3318"/>
      <c r="I38" s="3318"/>
      <c r="J38" s="3318"/>
      <c r="K38" s="3318"/>
      <c r="L38" s="3318"/>
      <c r="M38" s="3318"/>
      <c r="N38" s="3318"/>
      <c r="O38" s="2693" t="s">
        <v>252</v>
      </c>
      <c r="P38" s="2693"/>
      <c r="Q38" s="2694" t="s">
        <v>618</v>
      </c>
      <c r="R38" s="2694"/>
      <c r="S38" s="2694"/>
      <c r="T38" s="2694"/>
      <c r="U38" s="2694"/>
      <c r="V38" s="2694"/>
      <c r="W38" s="2694"/>
      <c r="X38" s="133"/>
    </row>
    <row r="39" spans="1:30" s="321" customFormat="1" ht="13.8" thickBo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row>
    <row r="40" spans="1:30">
      <c r="A40" s="125"/>
      <c r="B40" s="125"/>
      <c r="C40" s="125"/>
      <c r="D40" s="125"/>
      <c r="E40" s="2670" t="s">
        <v>338</v>
      </c>
      <c r="F40" s="2671"/>
      <c r="G40" s="2671"/>
      <c r="H40" s="2674" t="s">
        <v>339</v>
      </c>
      <c r="I40" s="2671"/>
      <c r="J40" s="2671"/>
      <c r="K40" s="2675" t="s">
        <v>1153</v>
      </c>
      <c r="L40" s="2676"/>
      <c r="M40" s="2677"/>
      <c r="N40" s="2389"/>
      <c r="O40" s="2678"/>
      <c r="P40" s="2678"/>
      <c r="Q40" s="125"/>
      <c r="R40" s="2679" t="s">
        <v>340</v>
      </c>
      <c r="S40" s="2676"/>
      <c r="T40" s="2680"/>
      <c r="U40" s="2675" t="s">
        <v>341</v>
      </c>
      <c r="V40" s="2676"/>
      <c r="W40" s="2677"/>
      <c r="X40" s="125"/>
    </row>
    <row r="41" spans="1:30">
      <c r="A41" s="125"/>
      <c r="B41" s="125"/>
      <c r="C41" s="125"/>
      <c r="D41" s="125"/>
      <c r="E41" s="2672"/>
      <c r="F41" s="2673"/>
      <c r="G41" s="2673"/>
      <c r="H41" s="2673"/>
      <c r="I41" s="2673"/>
      <c r="J41" s="2673"/>
      <c r="K41" s="2664"/>
      <c r="L41" s="2665"/>
      <c r="M41" s="2666"/>
      <c r="N41" s="2678"/>
      <c r="O41" s="2678"/>
      <c r="P41" s="2678"/>
      <c r="Q41" s="125"/>
      <c r="R41" s="2681"/>
      <c r="S41" s="2665"/>
      <c r="T41" s="2682"/>
      <c r="U41" s="2664"/>
      <c r="V41" s="2665"/>
      <c r="W41" s="2666"/>
      <c r="X41" s="125"/>
    </row>
    <row r="42" spans="1:30">
      <c r="A42" s="125"/>
      <c r="B42" s="125"/>
      <c r="C42" s="125"/>
      <c r="D42" s="125"/>
      <c r="E42" s="2672"/>
      <c r="F42" s="2673"/>
      <c r="G42" s="2673"/>
      <c r="H42" s="2673"/>
      <c r="I42" s="2673"/>
      <c r="J42" s="2673"/>
      <c r="K42" s="2664"/>
      <c r="L42" s="2665"/>
      <c r="M42" s="2666"/>
      <c r="N42" s="2678"/>
      <c r="O42" s="2678"/>
      <c r="P42" s="2678"/>
      <c r="Q42" s="125"/>
      <c r="R42" s="2681"/>
      <c r="S42" s="2665"/>
      <c r="T42" s="2682"/>
      <c r="U42" s="2664"/>
      <c r="V42" s="2665"/>
      <c r="W42" s="2666"/>
      <c r="X42" s="125"/>
    </row>
    <row r="43" spans="1:30">
      <c r="A43" s="125"/>
      <c r="B43" s="125"/>
      <c r="C43" s="125"/>
      <c r="D43" s="125"/>
      <c r="E43" s="2672"/>
      <c r="F43" s="2673"/>
      <c r="G43" s="2673"/>
      <c r="H43" s="2673"/>
      <c r="I43" s="2673"/>
      <c r="J43" s="2673"/>
      <c r="K43" s="2664"/>
      <c r="L43" s="2665"/>
      <c r="M43" s="2666"/>
      <c r="N43" s="2678"/>
      <c r="O43" s="2678"/>
      <c r="P43" s="2678"/>
      <c r="Q43" s="125"/>
      <c r="R43" s="2681"/>
      <c r="S43" s="2665"/>
      <c r="T43" s="2682"/>
      <c r="U43" s="2664"/>
      <c r="V43" s="2665"/>
      <c r="W43" s="2666"/>
      <c r="X43" s="125"/>
    </row>
    <row r="44" spans="1:30">
      <c r="A44" s="125"/>
      <c r="B44" s="125"/>
      <c r="C44" s="125"/>
      <c r="D44" s="125"/>
      <c r="E44" s="2672"/>
      <c r="F44" s="2673"/>
      <c r="G44" s="2673"/>
      <c r="H44" s="2673"/>
      <c r="I44" s="2673"/>
      <c r="J44" s="2673"/>
      <c r="K44" s="2664"/>
      <c r="L44" s="2665"/>
      <c r="M44" s="2666"/>
      <c r="N44" s="2685"/>
      <c r="O44" s="2685"/>
      <c r="P44" s="2685"/>
      <c r="Q44" s="125"/>
      <c r="R44" s="2681"/>
      <c r="S44" s="2665"/>
      <c r="T44" s="2682"/>
      <c r="U44" s="2664"/>
      <c r="V44" s="2665"/>
      <c r="W44" s="2666"/>
      <c r="X44" s="125"/>
    </row>
    <row r="45" spans="1:30">
      <c r="A45" s="125"/>
      <c r="B45" s="125"/>
      <c r="C45" s="125"/>
      <c r="D45" s="125"/>
      <c r="E45" s="2672"/>
      <c r="F45" s="2673"/>
      <c r="G45" s="2673"/>
      <c r="H45" s="2673"/>
      <c r="I45" s="2673"/>
      <c r="J45" s="2673"/>
      <c r="K45" s="2664"/>
      <c r="L45" s="2665"/>
      <c r="M45" s="2666"/>
      <c r="N45" s="2685"/>
      <c r="O45" s="2685"/>
      <c r="P45" s="2685"/>
      <c r="Q45" s="125"/>
      <c r="R45" s="2681"/>
      <c r="S45" s="2665"/>
      <c r="T45" s="2682"/>
      <c r="U45" s="2664"/>
      <c r="V45" s="2665"/>
      <c r="W45" s="2666"/>
      <c r="X45" s="125"/>
    </row>
    <row r="46" spans="1:30">
      <c r="A46" s="125"/>
      <c r="B46" s="125"/>
      <c r="C46" s="125"/>
      <c r="D46" s="125"/>
      <c r="E46" s="2672"/>
      <c r="F46" s="2673"/>
      <c r="G46" s="2673"/>
      <c r="H46" s="2673"/>
      <c r="I46" s="2673"/>
      <c r="J46" s="2673"/>
      <c r="K46" s="2664"/>
      <c r="L46" s="2665"/>
      <c r="M46" s="2666"/>
      <c r="N46" s="2685"/>
      <c r="O46" s="2685"/>
      <c r="P46" s="2685"/>
      <c r="Q46" s="125"/>
      <c r="R46" s="2681"/>
      <c r="S46" s="2665"/>
      <c r="T46" s="2682"/>
      <c r="U46" s="2664"/>
      <c r="V46" s="2665"/>
      <c r="W46" s="2666"/>
      <c r="X46" s="125"/>
    </row>
    <row r="47" spans="1:30" ht="13.8" thickBot="1">
      <c r="A47" s="125"/>
      <c r="B47" s="125"/>
      <c r="C47" s="125"/>
      <c r="D47" s="125"/>
      <c r="E47" s="2683"/>
      <c r="F47" s="2684"/>
      <c r="G47" s="2684"/>
      <c r="H47" s="2684"/>
      <c r="I47" s="2684"/>
      <c r="J47" s="2684"/>
      <c r="K47" s="2667"/>
      <c r="L47" s="2668"/>
      <c r="M47" s="2669"/>
      <c r="N47" s="2685"/>
      <c r="O47" s="2685"/>
      <c r="P47" s="2685"/>
      <c r="Q47" s="125"/>
      <c r="R47" s="2686"/>
      <c r="S47" s="2668"/>
      <c r="T47" s="2687"/>
      <c r="U47" s="2667"/>
      <c r="V47" s="2668"/>
      <c r="W47" s="2669"/>
      <c r="X47" s="125"/>
    </row>
  </sheetData>
  <mergeCells count="65">
    <mergeCell ref="R40:T43"/>
    <mergeCell ref="U40:W43"/>
    <mergeCell ref="E44:G47"/>
    <mergeCell ref="H44:J47"/>
    <mergeCell ref="K44:M47"/>
    <mergeCell ref="N44:P47"/>
    <mergeCell ref="R44:T47"/>
    <mergeCell ref="U44:W47"/>
    <mergeCell ref="E40:G43"/>
    <mergeCell ref="H40:J43"/>
    <mergeCell ref="K40:M43"/>
    <mergeCell ref="N40:P43"/>
    <mergeCell ref="A34:A37"/>
    <mergeCell ref="G35:I37"/>
    <mergeCell ref="J35:V37"/>
    <mergeCell ref="O38:P38"/>
    <mergeCell ref="Q38:W38"/>
    <mergeCell ref="C38:N38"/>
    <mergeCell ref="Q32:W32"/>
    <mergeCell ref="B33:B38"/>
    <mergeCell ref="C33:F34"/>
    <mergeCell ref="G33:H34"/>
    <mergeCell ref="I33:I34"/>
    <mergeCell ref="J33:K34"/>
    <mergeCell ref="L33:L34"/>
    <mergeCell ref="M33:N34"/>
    <mergeCell ref="O33:O34"/>
    <mergeCell ref="P33:Q34"/>
    <mergeCell ref="R33:R34"/>
    <mergeCell ref="S33:T34"/>
    <mergeCell ref="U33:W34"/>
    <mergeCell ref="C32:N32"/>
    <mergeCell ref="S27:T28"/>
    <mergeCell ref="U27:W28"/>
    <mergeCell ref="A28:A31"/>
    <mergeCell ref="G29:I31"/>
    <mergeCell ref="J29:V31"/>
    <mergeCell ref="L27:L28"/>
    <mergeCell ref="M27:N28"/>
    <mergeCell ref="O27:O28"/>
    <mergeCell ref="P27:Q28"/>
    <mergeCell ref="R27:R28"/>
    <mergeCell ref="B27:B32"/>
    <mergeCell ref="C27:F28"/>
    <mergeCell ref="G27:H28"/>
    <mergeCell ref="I27:I28"/>
    <mergeCell ref="J27:K28"/>
    <mergeCell ref="O32:P32"/>
    <mergeCell ref="B8:W25"/>
    <mergeCell ref="B26:D26"/>
    <mergeCell ref="E26:F26"/>
    <mergeCell ref="G26:K26"/>
    <mergeCell ref="L26:W26"/>
    <mergeCell ref="A4:D5"/>
    <mergeCell ref="E4:X4"/>
    <mergeCell ref="E5:G5"/>
    <mergeCell ref="I5:W5"/>
    <mergeCell ref="A6:D6"/>
    <mergeCell ref="E6:X6"/>
    <mergeCell ref="A2:X2"/>
    <mergeCell ref="A3:D3"/>
    <mergeCell ref="E3:G3"/>
    <mergeCell ref="H3:J3"/>
    <mergeCell ref="K3:M3"/>
    <mergeCell ref="N3:X3"/>
  </mergeCells>
  <phoneticPr fontId="10"/>
  <dataValidations count="1">
    <dataValidation type="list" allowBlank="1" showInputMessage="1" showErrorMessage="1" sqref="C38:N38" xr:uid="{00000000-0002-0000-2900-000000000000}">
      <formula1>$AD$29:$AD$33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Y46"/>
  <sheetViews>
    <sheetView view="pageBreakPreview" zoomScale="80" zoomScaleNormal="95" zoomScaleSheetLayoutView="80" workbookViewId="0">
      <selection activeCell="AN19" sqref="AN19"/>
    </sheetView>
  </sheetViews>
  <sheetFormatPr defaultColWidth="3.21875" defaultRowHeight="13.2"/>
  <cols>
    <col min="1" max="16384" width="3.21875" style="126"/>
  </cols>
  <sheetData>
    <row r="1" spans="1:25">
      <c r="A1" s="124" t="s">
        <v>394</v>
      </c>
      <c r="B1" s="124"/>
      <c r="C1" s="124"/>
      <c r="D1" s="124"/>
      <c r="E1" s="124"/>
      <c r="F1" s="124"/>
      <c r="G1" s="124"/>
      <c r="H1" s="124"/>
      <c r="I1" s="124"/>
      <c r="J1" s="124"/>
      <c r="K1" s="124"/>
      <c r="L1" s="124"/>
      <c r="M1" s="124"/>
      <c r="N1" s="124"/>
      <c r="O1" s="124"/>
      <c r="P1" s="124"/>
      <c r="Q1" s="124"/>
      <c r="R1" s="124"/>
      <c r="S1" s="124"/>
      <c r="T1" s="124"/>
      <c r="U1" s="124"/>
      <c r="V1" s="124"/>
      <c r="W1" s="124"/>
      <c r="X1" s="124"/>
      <c r="Y1" s="124"/>
    </row>
    <row r="2" spans="1:25" ht="26.1" customHeight="1">
      <c r="A2" s="3321" t="s">
        <v>395</v>
      </c>
      <c r="B2" s="3321"/>
      <c r="C2" s="3321"/>
      <c r="D2" s="3321"/>
      <c r="E2" s="3321"/>
      <c r="F2" s="3321"/>
      <c r="G2" s="3321"/>
      <c r="H2" s="3321"/>
      <c r="I2" s="3321"/>
      <c r="J2" s="3321"/>
      <c r="K2" s="3321"/>
      <c r="L2" s="3321"/>
      <c r="M2" s="3321"/>
      <c r="N2" s="3321"/>
      <c r="O2" s="3321"/>
      <c r="P2" s="3321"/>
      <c r="Q2" s="3321"/>
      <c r="R2" s="3321"/>
      <c r="S2" s="3321"/>
      <c r="T2" s="3321"/>
      <c r="U2" s="3321"/>
      <c r="V2" s="3321"/>
      <c r="W2" s="3321"/>
      <c r="X2" s="3321"/>
      <c r="Y2" s="3321"/>
    </row>
    <row r="3" spans="1:25" ht="26.1" customHeight="1">
      <c r="A3" s="282"/>
      <c r="B3" s="282"/>
      <c r="C3" s="282"/>
      <c r="D3" s="282"/>
      <c r="E3" s="282"/>
      <c r="F3" s="282"/>
      <c r="G3" s="282"/>
      <c r="H3" s="282"/>
      <c r="I3" s="282"/>
      <c r="J3" s="282"/>
      <c r="K3" s="282"/>
      <c r="L3" s="282"/>
      <c r="M3" s="282"/>
      <c r="N3" s="282"/>
      <c r="O3" s="282"/>
      <c r="P3" s="282"/>
      <c r="Q3" s="282"/>
      <c r="R3" s="282"/>
      <c r="S3" s="282"/>
      <c r="T3" s="282"/>
      <c r="U3" s="282"/>
      <c r="V3" s="282"/>
      <c r="W3" s="282"/>
      <c r="X3" s="282"/>
      <c r="Y3" s="282"/>
    </row>
    <row r="4" spans="1:25" ht="30" customHeight="1">
      <c r="A4" s="1678" t="s">
        <v>254</v>
      </c>
      <c r="B4" s="1678"/>
      <c r="C4" s="3322" t="str">
        <f>"第50"&amp;入力シート!C3&amp;"-"&amp;入力シート!C4&amp;"号　"&amp;入力シート!C10</f>
        <v>第503-12345-001号　県道博多天神線排水性舗装工事（第２工区）</v>
      </c>
      <c r="D4" s="3322"/>
      <c r="E4" s="3322"/>
      <c r="F4" s="3322"/>
      <c r="G4" s="3322"/>
      <c r="H4" s="3322"/>
      <c r="I4" s="3322"/>
      <c r="J4" s="3322"/>
      <c r="K4" s="3322"/>
      <c r="L4" s="3322"/>
      <c r="M4" s="3322"/>
      <c r="N4" s="3322"/>
      <c r="O4" s="3322"/>
      <c r="P4" s="3322"/>
      <c r="Q4" s="3322"/>
      <c r="R4" s="3322"/>
      <c r="S4" s="3322"/>
      <c r="T4" s="3322"/>
      <c r="U4" s="3322"/>
      <c r="V4" s="3322"/>
      <c r="W4" s="3322"/>
      <c r="X4" s="3322"/>
      <c r="Y4" s="3322"/>
    </row>
    <row r="5" spans="1:25" ht="30" customHeight="1">
      <c r="A5" s="1678" t="s">
        <v>396</v>
      </c>
      <c r="B5" s="1678"/>
      <c r="C5" s="3323">
        <f>入力シート!C14</f>
        <v>44379</v>
      </c>
      <c r="D5" s="3324"/>
      <c r="E5" s="3324"/>
      <c r="F5" s="3324"/>
      <c r="G5" s="3324"/>
      <c r="H5" s="3324"/>
      <c r="I5" s="3324"/>
      <c r="J5" s="3324"/>
      <c r="K5" s="3324"/>
      <c r="L5" s="3324"/>
      <c r="M5" s="3324"/>
      <c r="N5" s="224" t="s">
        <v>519</v>
      </c>
      <c r="O5" s="3324">
        <f>入力シート!C15</f>
        <v>44466</v>
      </c>
      <c r="P5" s="3324"/>
      <c r="Q5" s="3324"/>
      <c r="R5" s="3324"/>
      <c r="S5" s="3324"/>
      <c r="T5" s="3324"/>
      <c r="U5" s="3324"/>
      <c r="V5" s="3324"/>
      <c r="W5" s="3324"/>
      <c r="X5" s="3324"/>
      <c r="Y5" s="3325"/>
    </row>
    <row r="6" spans="1:25" ht="30" customHeight="1">
      <c r="A6" s="1678" t="s">
        <v>397</v>
      </c>
      <c r="B6" s="1678"/>
      <c r="C6" s="3319"/>
      <c r="D6" s="3320"/>
      <c r="E6" s="3320"/>
      <c r="F6" s="3320"/>
      <c r="G6" s="3320"/>
      <c r="H6" s="3320"/>
      <c r="I6" s="3320"/>
      <c r="J6" s="3320"/>
      <c r="K6" s="3320"/>
      <c r="L6" s="3320"/>
      <c r="M6" s="3320"/>
      <c r="N6" s="225" t="s">
        <v>520</v>
      </c>
      <c r="O6" s="3326"/>
      <c r="P6" s="3326"/>
      <c r="Q6" s="225" t="s">
        <v>398</v>
      </c>
      <c r="R6" s="225"/>
      <c r="S6" s="225"/>
      <c r="T6" s="225"/>
      <c r="U6" s="225"/>
      <c r="V6" s="225"/>
      <c r="W6" s="225"/>
      <c r="X6" s="225"/>
      <c r="Y6" s="226"/>
    </row>
    <row r="7" spans="1:25" ht="30" customHeight="1">
      <c r="A7" s="1678" t="s">
        <v>399</v>
      </c>
      <c r="B7" s="1678"/>
      <c r="C7" s="1678"/>
      <c r="D7" s="1678"/>
      <c r="E7" s="1678"/>
      <c r="F7" s="1678"/>
      <c r="G7" s="2394" t="s">
        <v>400</v>
      </c>
      <c r="H7" s="1678"/>
      <c r="I7" s="1678"/>
      <c r="J7" s="1678"/>
      <c r="K7" s="1678"/>
      <c r="L7" s="1678"/>
      <c r="M7" s="1678"/>
      <c r="N7" s="1678" t="s">
        <v>401</v>
      </c>
      <c r="O7" s="1678"/>
      <c r="P7" s="1678"/>
      <c r="Q7" s="1678"/>
      <c r="R7" s="1678"/>
      <c r="S7" s="1678"/>
      <c r="T7" s="1678" t="s">
        <v>402</v>
      </c>
      <c r="U7" s="1678"/>
      <c r="V7" s="1678"/>
      <c r="W7" s="1678"/>
      <c r="X7" s="1678"/>
      <c r="Y7" s="1678"/>
    </row>
    <row r="8" spans="1:25" ht="30" customHeight="1">
      <c r="A8" s="1675"/>
      <c r="B8" s="1675"/>
      <c r="C8" s="1675"/>
      <c r="D8" s="1675"/>
      <c r="E8" s="1675"/>
      <c r="F8" s="1675"/>
      <c r="G8" s="1675"/>
      <c r="H8" s="1675"/>
      <c r="I8" s="1675"/>
      <c r="J8" s="1675"/>
      <c r="K8" s="1675"/>
      <c r="L8" s="1675"/>
      <c r="M8" s="1675"/>
      <c r="N8" s="1675"/>
      <c r="O8" s="1675"/>
      <c r="P8" s="1675"/>
      <c r="Q8" s="1675"/>
      <c r="R8" s="1675"/>
      <c r="S8" s="1675"/>
      <c r="T8" s="1675"/>
      <c r="U8" s="1675"/>
      <c r="V8" s="1675"/>
      <c r="W8" s="1675"/>
      <c r="X8" s="1675"/>
      <c r="Y8" s="1675"/>
    </row>
    <row r="9" spans="1:25" ht="30" customHeight="1">
      <c r="A9" s="1675"/>
      <c r="B9" s="1675"/>
      <c r="C9" s="1675"/>
      <c r="D9" s="1675"/>
      <c r="E9" s="1675"/>
      <c r="F9" s="1675"/>
      <c r="G9" s="1675"/>
      <c r="H9" s="1675"/>
      <c r="I9" s="1675"/>
      <c r="J9" s="1675"/>
      <c r="K9" s="1675"/>
      <c r="L9" s="1675"/>
      <c r="M9" s="1675"/>
      <c r="N9" s="1675"/>
      <c r="O9" s="1675"/>
      <c r="P9" s="1675"/>
      <c r="Q9" s="1675"/>
      <c r="R9" s="1675"/>
      <c r="S9" s="1675"/>
      <c r="T9" s="1675"/>
      <c r="U9" s="1675"/>
      <c r="V9" s="1675"/>
      <c r="W9" s="1675"/>
      <c r="X9" s="1675"/>
      <c r="Y9" s="1675"/>
    </row>
    <row r="10" spans="1:25" ht="30" customHeight="1">
      <c r="A10" s="1675"/>
      <c r="B10" s="1675"/>
      <c r="C10" s="1675"/>
      <c r="D10" s="1675"/>
      <c r="E10" s="1675"/>
      <c r="F10" s="1675"/>
      <c r="G10" s="1675"/>
      <c r="H10" s="1675"/>
      <c r="I10" s="1675"/>
      <c r="J10" s="1675"/>
      <c r="K10" s="1675"/>
      <c r="L10" s="1675"/>
      <c r="M10" s="1675"/>
      <c r="N10" s="1675"/>
      <c r="O10" s="1675"/>
      <c r="P10" s="1675"/>
      <c r="Q10" s="1675"/>
      <c r="R10" s="1675"/>
      <c r="S10" s="1675"/>
      <c r="T10" s="1675"/>
      <c r="U10" s="1675"/>
      <c r="V10" s="1675"/>
      <c r="W10" s="1675"/>
      <c r="X10" s="1675"/>
      <c r="Y10" s="1675"/>
    </row>
    <row r="11" spans="1:25" ht="30" customHeight="1">
      <c r="A11" s="1675"/>
      <c r="B11" s="1675"/>
      <c r="C11" s="1675"/>
      <c r="D11" s="1675"/>
      <c r="E11" s="1675"/>
      <c r="F11" s="1675"/>
      <c r="G11" s="1675"/>
      <c r="H11" s="1675"/>
      <c r="I11" s="1675"/>
      <c r="J11" s="1675"/>
      <c r="K11" s="1675"/>
      <c r="L11" s="1675"/>
      <c r="M11" s="1675"/>
      <c r="N11" s="1675"/>
      <c r="O11" s="1675"/>
      <c r="P11" s="1675"/>
      <c r="Q11" s="1675"/>
      <c r="R11" s="1675"/>
      <c r="S11" s="1675"/>
      <c r="T11" s="1675"/>
      <c r="U11" s="1675"/>
      <c r="V11" s="1675"/>
      <c r="W11" s="1675"/>
      <c r="X11" s="1675"/>
      <c r="Y11" s="1675"/>
    </row>
    <row r="12" spans="1:25" ht="30" customHeight="1">
      <c r="A12" s="1675"/>
      <c r="B12" s="1675"/>
      <c r="C12" s="1675"/>
      <c r="D12" s="1675"/>
      <c r="E12" s="1675"/>
      <c r="F12" s="1675"/>
      <c r="G12" s="1675"/>
      <c r="H12" s="1675"/>
      <c r="I12" s="1675"/>
      <c r="J12" s="1675"/>
      <c r="K12" s="1675"/>
      <c r="L12" s="1675"/>
      <c r="M12" s="1675"/>
      <c r="N12" s="1675"/>
      <c r="O12" s="1675"/>
      <c r="P12" s="1675"/>
      <c r="Q12" s="1675"/>
      <c r="R12" s="1675"/>
      <c r="S12" s="1675"/>
      <c r="T12" s="1675"/>
      <c r="U12" s="1675"/>
      <c r="V12" s="1675"/>
      <c r="W12" s="1675"/>
      <c r="X12" s="1675"/>
      <c r="Y12" s="1675"/>
    </row>
    <row r="13" spans="1:25" ht="30" customHeight="1">
      <c r="A13" s="1675"/>
      <c r="B13" s="1675"/>
      <c r="C13" s="1675"/>
      <c r="D13" s="1675"/>
      <c r="E13" s="1675"/>
      <c r="F13" s="1675"/>
      <c r="G13" s="1675"/>
      <c r="H13" s="1675"/>
      <c r="I13" s="1675"/>
      <c r="J13" s="1675"/>
      <c r="K13" s="1675"/>
      <c r="L13" s="1675"/>
      <c r="M13" s="1675"/>
      <c r="N13" s="1675"/>
      <c r="O13" s="1675"/>
      <c r="P13" s="1675"/>
      <c r="Q13" s="1675"/>
      <c r="R13" s="1675"/>
      <c r="S13" s="1675"/>
      <c r="T13" s="1675"/>
      <c r="U13" s="1675"/>
      <c r="V13" s="1675"/>
      <c r="W13" s="1675"/>
      <c r="X13" s="1675"/>
      <c r="Y13" s="1675"/>
    </row>
    <row r="14" spans="1:25" ht="30" customHeight="1">
      <c r="A14" s="1675"/>
      <c r="B14" s="1675"/>
      <c r="C14" s="1675"/>
      <c r="D14" s="1675"/>
      <c r="E14" s="1675"/>
      <c r="F14" s="1675"/>
      <c r="G14" s="1675"/>
      <c r="H14" s="1675"/>
      <c r="I14" s="1675"/>
      <c r="J14" s="1675"/>
      <c r="K14" s="1675"/>
      <c r="L14" s="1675"/>
      <c r="M14" s="1675"/>
      <c r="N14" s="1675"/>
      <c r="O14" s="1675"/>
      <c r="P14" s="1675"/>
      <c r="Q14" s="1675"/>
      <c r="R14" s="1675"/>
      <c r="S14" s="1675"/>
      <c r="T14" s="1675"/>
      <c r="U14" s="1675"/>
      <c r="V14" s="1675"/>
      <c r="W14" s="1675"/>
      <c r="X14" s="1675"/>
      <c r="Y14" s="1675"/>
    </row>
    <row r="15" spans="1:25" ht="30" customHeight="1">
      <c r="A15" s="1675"/>
      <c r="B15" s="1675"/>
      <c r="C15" s="1675"/>
      <c r="D15" s="1675"/>
      <c r="E15" s="1675"/>
      <c r="F15" s="1675"/>
      <c r="G15" s="1675"/>
      <c r="H15" s="1675"/>
      <c r="I15" s="1675"/>
      <c r="J15" s="1675"/>
      <c r="K15" s="1675"/>
      <c r="L15" s="1675"/>
      <c r="M15" s="1675"/>
      <c r="N15" s="1675"/>
      <c r="O15" s="1675"/>
      <c r="P15" s="1675"/>
      <c r="Q15" s="1675"/>
      <c r="R15" s="1675"/>
      <c r="S15" s="1675"/>
      <c r="T15" s="1675"/>
      <c r="U15" s="1675"/>
      <c r="V15" s="1675"/>
      <c r="W15" s="1675"/>
      <c r="X15" s="1675"/>
      <c r="Y15" s="1675"/>
    </row>
    <row r="16" spans="1:25" ht="30" customHeight="1">
      <c r="A16" s="1675"/>
      <c r="B16" s="1675"/>
      <c r="C16" s="1675"/>
      <c r="D16" s="1675"/>
      <c r="E16" s="1675"/>
      <c r="F16" s="1675"/>
      <c r="G16" s="1675"/>
      <c r="H16" s="1675"/>
      <c r="I16" s="1675"/>
      <c r="J16" s="1675"/>
      <c r="K16" s="1675"/>
      <c r="L16" s="1675"/>
      <c r="M16" s="1675"/>
      <c r="N16" s="1675"/>
      <c r="O16" s="1675"/>
      <c r="P16" s="1675"/>
      <c r="Q16" s="1675"/>
      <c r="R16" s="1675"/>
      <c r="S16" s="1675"/>
      <c r="T16" s="1675"/>
      <c r="U16" s="1675"/>
      <c r="V16" s="1675"/>
      <c r="W16" s="1675"/>
      <c r="X16" s="1675"/>
      <c r="Y16" s="1675"/>
    </row>
    <row r="17" spans="1:25" ht="30" customHeight="1">
      <c r="A17" s="1675"/>
      <c r="B17" s="1675"/>
      <c r="C17" s="1675"/>
      <c r="D17" s="1675"/>
      <c r="E17" s="1675"/>
      <c r="F17" s="1675"/>
      <c r="G17" s="1675"/>
      <c r="H17" s="1675"/>
      <c r="I17" s="1675"/>
      <c r="J17" s="1675"/>
      <c r="K17" s="1675"/>
      <c r="L17" s="1675"/>
      <c r="M17" s="1675"/>
      <c r="N17" s="1675"/>
      <c r="O17" s="1675"/>
      <c r="P17" s="1675"/>
      <c r="Q17" s="1675"/>
      <c r="R17" s="1675"/>
      <c r="S17" s="1675"/>
      <c r="T17" s="1675"/>
      <c r="U17" s="1675"/>
      <c r="V17" s="1675"/>
      <c r="W17" s="1675"/>
      <c r="X17" s="1675"/>
      <c r="Y17" s="1675"/>
    </row>
    <row r="18" spans="1:25" ht="30" customHeight="1">
      <c r="A18" s="1675"/>
      <c r="B18" s="1675"/>
      <c r="C18" s="1675"/>
      <c r="D18" s="1675"/>
      <c r="E18" s="1675"/>
      <c r="F18" s="1675"/>
      <c r="G18" s="1675"/>
      <c r="H18" s="1675"/>
      <c r="I18" s="1675"/>
      <c r="J18" s="1675"/>
      <c r="K18" s="1675"/>
      <c r="L18" s="1675"/>
      <c r="M18" s="1675"/>
      <c r="N18" s="1675"/>
      <c r="O18" s="1675"/>
      <c r="P18" s="1675"/>
      <c r="Q18" s="1675"/>
      <c r="R18" s="1675"/>
      <c r="S18" s="1675"/>
      <c r="T18" s="1675"/>
      <c r="U18" s="1675"/>
      <c r="V18" s="1675"/>
      <c r="W18" s="1675"/>
      <c r="X18" s="1675"/>
      <c r="Y18" s="1675"/>
    </row>
    <row r="19" spans="1:25" ht="30" customHeight="1">
      <c r="A19" s="141" t="s">
        <v>403</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3"/>
    </row>
    <row r="20" spans="1:25">
      <c r="A20" s="3327"/>
      <c r="B20" s="3328"/>
      <c r="C20" s="3328"/>
      <c r="D20" s="3328"/>
      <c r="E20" s="3328"/>
      <c r="F20" s="3328"/>
      <c r="G20" s="3328"/>
      <c r="H20" s="3328"/>
      <c r="I20" s="3328"/>
      <c r="J20" s="3328"/>
      <c r="K20" s="3328"/>
      <c r="L20" s="3328"/>
      <c r="M20" s="3328"/>
      <c r="N20" s="3328"/>
      <c r="O20" s="3328"/>
      <c r="P20" s="3328"/>
      <c r="Q20" s="3328"/>
      <c r="R20" s="3328"/>
      <c r="S20" s="3328"/>
      <c r="T20" s="3328"/>
      <c r="U20" s="3328"/>
      <c r="V20" s="3328"/>
      <c r="W20" s="3328"/>
      <c r="X20" s="3328"/>
      <c r="Y20" s="3329"/>
    </row>
    <row r="21" spans="1:25">
      <c r="A21" s="3327"/>
      <c r="B21" s="3328"/>
      <c r="C21" s="3328"/>
      <c r="D21" s="3328"/>
      <c r="E21" s="3328"/>
      <c r="F21" s="3328"/>
      <c r="G21" s="3328"/>
      <c r="H21" s="3328"/>
      <c r="I21" s="3328"/>
      <c r="J21" s="3328"/>
      <c r="K21" s="3328"/>
      <c r="L21" s="3328"/>
      <c r="M21" s="3328"/>
      <c r="N21" s="3328"/>
      <c r="O21" s="3328"/>
      <c r="P21" s="3328"/>
      <c r="Q21" s="3328"/>
      <c r="R21" s="3328"/>
      <c r="S21" s="3328"/>
      <c r="T21" s="3328"/>
      <c r="U21" s="3328"/>
      <c r="V21" s="3328"/>
      <c r="W21" s="3328"/>
      <c r="X21" s="3328"/>
      <c r="Y21" s="3329"/>
    </row>
    <row r="22" spans="1:25">
      <c r="A22" s="3327"/>
      <c r="B22" s="3328"/>
      <c r="C22" s="3328"/>
      <c r="D22" s="3328"/>
      <c r="E22" s="3328"/>
      <c r="F22" s="3328"/>
      <c r="G22" s="3328"/>
      <c r="H22" s="3328"/>
      <c r="I22" s="3328"/>
      <c r="J22" s="3328"/>
      <c r="K22" s="3328"/>
      <c r="L22" s="3328"/>
      <c r="M22" s="3328"/>
      <c r="N22" s="3328"/>
      <c r="O22" s="3328"/>
      <c r="P22" s="3328"/>
      <c r="Q22" s="3328"/>
      <c r="R22" s="3328"/>
      <c r="S22" s="3328"/>
      <c r="T22" s="3328"/>
      <c r="U22" s="3328"/>
      <c r="V22" s="3328"/>
      <c r="W22" s="3328"/>
      <c r="X22" s="3328"/>
      <c r="Y22" s="3329"/>
    </row>
    <row r="23" spans="1:25">
      <c r="A23" s="3327"/>
      <c r="B23" s="3328"/>
      <c r="C23" s="3328"/>
      <c r="D23" s="3328"/>
      <c r="E23" s="3328"/>
      <c r="F23" s="3328"/>
      <c r="G23" s="3328"/>
      <c r="H23" s="3328"/>
      <c r="I23" s="3328"/>
      <c r="J23" s="3328"/>
      <c r="K23" s="3328"/>
      <c r="L23" s="3328"/>
      <c r="M23" s="3328"/>
      <c r="N23" s="3328"/>
      <c r="O23" s="3328"/>
      <c r="P23" s="3328"/>
      <c r="Q23" s="3328"/>
      <c r="R23" s="3328"/>
      <c r="S23" s="3328"/>
      <c r="T23" s="3328"/>
      <c r="U23" s="3328"/>
      <c r="V23" s="3328"/>
      <c r="W23" s="3328"/>
      <c r="X23" s="3328"/>
      <c r="Y23" s="3329"/>
    </row>
    <row r="24" spans="1:25">
      <c r="A24" s="3327"/>
      <c r="B24" s="3328"/>
      <c r="C24" s="3328"/>
      <c r="D24" s="3328"/>
      <c r="E24" s="3328"/>
      <c r="F24" s="3328"/>
      <c r="G24" s="3328"/>
      <c r="H24" s="3328"/>
      <c r="I24" s="3328"/>
      <c r="J24" s="3328"/>
      <c r="K24" s="3328"/>
      <c r="L24" s="3328"/>
      <c r="M24" s="3328"/>
      <c r="N24" s="3328"/>
      <c r="O24" s="3328"/>
      <c r="P24" s="3328"/>
      <c r="Q24" s="3328"/>
      <c r="R24" s="3328"/>
      <c r="S24" s="3328"/>
      <c r="T24" s="3328"/>
      <c r="U24" s="3328"/>
      <c r="V24" s="3328"/>
      <c r="W24" s="3328"/>
      <c r="X24" s="3328"/>
      <c r="Y24" s="3329"/>
    </row>
    <row r="25" spans="1:25">
      <c r="A25" s="3330"/>
      <c r="B25" s="3331"/>
      <c r="C25" s="3331"/>
      <c r="D25" s="3331"/>
      <c r="E25" s="3331"/>
      <c r="F25" s="3331"/>
      <c r="G25" s="3331"/>
      <c r="H25" s="3331"/>
      <c r="I25" s="3331"/>
      <c r="J25" s="3331"/>
      <c r="K25" s="3331"/>
      <c r="L25" s="3331"/>
      <c r="M25" s="3331"/>
      <c r="N25" s="3331"/>
      <c r="O25" s="3331"/>
      <c r="P25" s="3331"/>
      <c r="Q25" s="3331"/>
      <c r="R25" s="3331"/>
      <c r="S25" s="3331"/>
      <c r="T25" s="3331"/>
      <c r="U25" s="3331"/>
      <c r="V25" s="3331"/>
      <c r="W25" s="3331"/>
      <c r="X25" s="3331"/>
      <c r="Y25" s="3332"/>
    </row>
    <row r="26" spans="1:2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row>
    <row r="27" spans="1:25">
      <c r="A27" s="124"/>
      <c r="B27" s="124"/>
      <c r="C27" s="124"/>
      <c r="D27" s="124"/>
      <c r="E27" s="124"/>
      <c r="F27" s="124"/>
      <c r="G27" s="2394" t="s">
        <v>404</v>
      </c>
      <c r="H27" s="1678"/>
      <c r="I27" s="1678"/>
      <c r="J27" s="2394" t="s">
        <v>405</v>
      </c>
      <c r="K27" s="1678"/>
      <c r="L27" s="1678"/>
      <c r="M27" s="2394" t="s">
        <v>1154</v>
      </c>
      <c r="N27" s="1678"/>
      <c r="O27" s="1678"/>
      <c r="P27" s="3333"/>
      <c r="Q27" s="2375"/>
      <c r="R27" s="2361"/>
      <c r="S27" s="124"/>
      <c r="T27" s="2394" t="s">
        <v>340</v>
      </c>
      <c r="U27" s="1678"/>
      <c r="V27" s="1678"/>
      <c r="W27" s="2394" t="s">
        <v>406</v>
      </c>
      <c r="X27" s="1678"/>
      <c r="Y27" s="1678"/>
    </row>
    <row r="28" spans="1:25">
      <c r="A28" s="124"/>
      <c r="B28" s="124"/>
      <c r="C28" s="124"/>
      <c r="D28" s="124"/>
      <c r="E28" s="124"/>
      <c r="F28" s="124"/>
      <c r="G28" s="1678"/>
      <c r="H28" s="1678"/>
      <c r="I28" s="1678"/>
      <c r="J28" s="1678"/>
      <c r="K28" s="1678"/>
      <c r="L28" s="1678"/>
      <c r="M28" s="1678"/>
      <c r="N28" s="1678"/>
      <c r="O28" s="1678"/>
      <c r="P28" s="2375"/>
      <c r="Q28" s="2375"/>
      <c r="R28" s="2361"/>
      <c r="S28" s="124"/>
      <c r="T28" s="1678"/>
      <c r="U28" s="1678"/>
      <c r="V28" s="1678"/>
      <c r="W28" s="1678"/>
      <c r="X28" s="1678"/>
      <c r="Y28" s="1678"/>
    </row>
    <row r="29" spans="1:25">
      <c r="A29" s="124"/>
      <c r="B29" s="124"/>
      <c r="C29" s="124"/>
      <c r="D29" s="124"/>
      <c r="E29" s="124"/>
      <c r="F29" s="124"/>
      <c r="G29" s="1678"/>
      <c r="H29" s="1678"/>
      <c r="I29" s="1678"/>
      <c r="J29" s="1678"/>
      <c r="K29" s="1678"/>
      <c r="L29" s="1678"/>
      <c r="M29" s="1678"/>
      <c r="N29" s="1678"/>
      <c r="O29" s="1678"/>
      <c r="P29" s="2375"/>
      <c r="Q29" s="2375"/>
      <c r="R29" s="2361"/>
      <c r="S29" s="124"/>
      <c r="T29" s="1678"/>
      <c r="U29" s="1678"/>
      <c r="V29" s="1678"/>
      <c r="W29" s="1678"/>
      <c r="X29" s="1678"/>
      <c r="Y29" s="1678"/>
    </row>
    <row r="30" spans="1:25">
      <c r="A30" s="124"/>
      <c r="B30" s="124"/>
      <c r="C30" s="124"/>
      <c r="D30" s="124"/>
      <c r="E30" s="124"/>
      <c r="F30" s="124"/>
      <c r="G30" s="1678"/>
      <c r="H30" s="1678"/>
      <c r="I30" s="1678"/>
      <c r="J30" s="1678"/>
      <c r="K30" s="1678"/>
      <c r="L30" s="1678"/>
      <c r="M30" s="1678"/>
      <c r="N30" s="1678"/>
      <c r="O30" s="1678"/>
      <c r="P30" s="2375"/>
      <c r="Q30" s="2375"/>
      <c r="R30" s="2361"/>
      <c r="S30" s="124"/>
      <c r="T30" s="1678"/>
      <c r="U30" s="1678"/>
      <c r="V30" s="1678"/>
      <c r="W30" s="1678"/>
      <c r="X30" s="1678"/>
      <c r="Y30" s="1678"/>
    </row>
    <row r="31" spans="1:25">
      <c r="A31" s="124"/>
      <c r="B31" s="124"/>
      <c r="C31" s="124"/>
      <c r="D31" s="124"/>
      <c r="E31" s="124"/>
      <c r="F31" s="124"/>
      <c r="G31" s="1678"/>
      <c r="H31" s="1678"/>
      <c r="I31" s="1678"/>
      <c r="J31" s="1678"/>
      <c r="K31" s="1678"/>
      <c r="L31" s="1678"/>
      <c r="M31" s="1678"/>
      <c r="N31" s="1678"/>
      <c r="O31" s="1678"/>
      <c r="P31" s="2375"/>
      <c r="Q31" s="2375"/>
      <c r="R31" s="2361"/>
      <c r="S31" s="124"/>
      <c r="T31" s="1678"/>
      <c r="U31" s="1678"/>
      <c r="V31" s="1678"/>
      <c r="W31" s="1678"/>
      <c r="X31" s="1678"/>
      <c r="Y31" s="1678"/>
    </row>
    <row r="32" spans="1:25">
      <c r="A32" s="124"/>
      <c r="B32" s="124"/>
      <c r="C32" s="124"/>
      <c r="D32" s="124"/>
      <c r="E32" s="124"/>
      <c r="F32" s="124"/>
      <c r="G32" s="1678"/>
      <c r="H32" s="1678"/>
      <c r="I32" s="1678"/>
      <c r="J32" s="1678"/>
      <c r="K32" s="1678"/>
      <c r="L32" s="1678"/>
      <c r="M32" s="1678"/>
      <c r="N32" s="1678"/>
      <c r="O32" s="1678"/>
      <c r="P32" s="2375"/>
      <c r="Q32" s="2375"/>
      <c r="R32" s="2361"/>
      <c r="S32" s="124"/>
      <c r="T32" s="1678"/>
      <c r="U32" s="1678"/>
      <c r="V32" s="1678"/>
      <c r="W32" s="1678"/>
      <c r="X32" s="1678"/>
      <c r="Y32" s="1678"/>
    </row>
    <row r="33" spans="1:25">
      <c r="A33" s="124"/>
      <c r="B33" s="124"/>
      <c r="C33" s="124"/>
      <c r="D33" s="124"/>
      <c r="E33" s="124"/>
      <c r="F33" s="124"/>
      <c r="G33" s="1678"/>
      <c r="H33" s="1678"/>
      <c r="I33" s="1678"/>
      <c r="J33" s="1678"/>
      <c r="K33" s="1678"/>
      <c r="L33" s="1678"/>
      <c r="M33" s="1678"/>
      <c r="N33" s="1678"/>
      <c r="O33" s="1678"/>
      <c r="P33" s="2375"/>
      <c r="Q33" s="2375"/>
      <c r="R33" s="2361"/>
      <c r="S33" s="124"/>
      <c r="T33" s="1678"/>
      <c r="U33" s="1678"/>
      <c r="V33" s="1678"/>
      <c r="W33" s="1678"/>
      <c r="X33" s="1678"/>
      <c r="Y33" s="1678"/>
    </row>
    <row r="34" spans="1:25">
      <c r="A34" s="124"/>
      <c r="B34" s="124"/>
      <c r="C34" s="124"/>
      <c r="D34" s="124"/>
      <c r="E34" s="124"/>
      <c r="F34" s="124"/>
      <c r="G34" s="1678"/>
      <c r="H34" s="1678"/>
      <c r="I34" s="1678"/>
      <c r="J34" s="1678"/>
      <c r="K34" s="1678"/>
      <c r="L34" s="1678"/>
      <c r="M34" s="1678"/>
      <c r="N34" s="1678"/>
      <c r="O34" s="1678"/>
      <c r="P34" s="2375"/>
      <c r="Q34" s="2375"/>
      <c r="R34" s="2361"/>
      <c r="S34" s="124"/>
      <c r="T34" s="1678"/>
      <c r="U34" s="1678"/>
      <c r="V34" s="1678"/>
      <c r="W34" s="1678"/>
      <c r="X34" s="1678"/>
      <c r="Y34" s="1678"/>
    </row>
    <row r="46" spans="1:25">
      <c r="A46" s="323"/>
    </row>
  </sheetData>
  <mergeCells count="70">
    <mergeCell ref="T31:V34"/>
    <mergeCell ref="W31:Y34"/>
    <mergeCell ref="G7:M7"/>
    <mergeCell ref="N7:S7"/>
    <mergeCell ref="T7:Y7"/>
    <mergeCell ref="A20:Y25"/>
    <mergeCell ref="G27:I30"/>
    <mergeCell ref="J27:L30"/>
    <mergeCell ref="M27:O30"/>
    <mergeCell ref="P27:R30"/>
    <mergeCell ref="T27:V30"/>
    <mergeCell ref="W27:Y30"/>
    <mergeCell ref="G31:I34"/>
    <mergeCell ref="J31:L34"/>
    <mergeCell ref="M31:O34"/>
    <mergeCell ref="P31:R34"/>
    <mergeCell ref="A17:F17"/>
    <mergeCell ref="G17:M17"/>
    <mergeCell ref="N17:S17"/>
    <mergeCell ref="T17:Y17"/>
    <mergeCell ref="A18:F18"/>
    <mergeCell ref="G18:M18"/>
    <mergeCell ref="N18:S18"/>
    <mergeCell ref="T18:Y18"/>
    <mergeCell ref="A15:F15"/>
    <mergeCell ref="G15:M15"/>
    <mergeCell ref="N15:S15"/>
    <mergeCell ref="T15:Y15"/>
    <mergeCell ref="A16:F16"/>
    <mergeCell ref="G16:M16"/>
    <mergeCell ref="N16:S16"/>
    <mergeCell ref="T16:Y16"/>
    <mergeCell ref="A13:F13"/>
    <mergeCell ref="G13:M13"/>
    <mergeCell ref="N13:S13"/>
    <mergeCell ref="T13:Y13"/>
    <mergeCell ref="A14:F14"/>
    <mergeCell ref="G14:M14"/>
    <mergeCell ref="N14:S14"/>
    <mergeCell ref="T14:Y14"/>
    <mergeCell ref="A11:F11"/>
    <mergeCell ref="G11:M11"/>
    <mergeCell ref="N11:S11"/>
    <mergeCell ref="T11:Y11"/>
    <mergeCell ref="A12:F12"/>
    <mergeCell ref="G12:M12"/>
    <mergeCell ref="N12:S12"/>
    <mergeCell ref="T12:Y12"/>
    <mergeCell ref="A10:F10"/>
    <mergeCell ref="G10:M10"/>
    <mergeCell ref="N10:S10"/>
    <mergeCell ref="T10:Y10"/>
    <mergeCell ref="A8:F8"/>
    <mergeCell ref="G8:M8"/>
    <mergeCell ref="N8:S8"/>
    <mergeCell ref="T8:Y8"/>
    <mergeCell ref="A9:F9"/>
    <mergeCell ref="G9:M9"/>
    <mergeCell ref="N9:S9"/>
    <mergeCell ref="T9:Y9"/>
    <mergeCell ref="A7:F7"/>
    <mergeCell ref="A6:B6"/>
    <mergeCell ref="C6:M6"/>
    <mergeCell ref="A2:Y2"/>
    <mergeCell ref="A5:B5"/>
    <mergeCell ref="A4:B4"/>
    <mergeCell ref="C4:Y4"/>
    <mergeCell ref="C5:M5"/>
    <mergeCell ref="O5:Y5"/>
    <mergeCell ref="O6:P6"/>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dimension ref="A5:K35"/>
  <sheetViews>
    <sheetView view="pageBreakPreview" zoomScale="80" zoomScaleNormal="95" zoomScaleSheetLayoutView="80" workbookViewId="0">
      <selection activeCell="O33" sqref="O33"/>
    </sheetView>
  </sheetViews>
  <sheetFormatPr defaultColWidth="9" defaultRowHeight="13.2"/>
  <cols>
    <col min="1" max="1" width="9.88671875" style="126" customWidth="1"/>
    <col min="2" max="2" width="2.77734375" style="126" customWidth="1"/>
    <col min="3" max="3" width="13.77734375" style="126" customWidth="1"/>
    <col min="4" max="4" width="7.21875" style="126" customWidth="1"/>
    <col min="5" max="5" width="10.77734375" style="126" customWidth="1"/>
    <col min="6" max="6" width="7" style="126" customWidth="1"/>
    <col min="7" max="7" width="5.88671875" style="126" customWidth="1"/>
    <col min="8" max="8" width="3.77734375" style="126" customWidth="1"/>
    <col min="9" max="9" width="7.77734375" style="126" customWidth="1"/>
    <col min="10" max="10" width="14" style="126" customWidth="1"/>
    <col min="11" max="11" width="4.21875" style="126" customWidth="1"/>
    <col min="12" max="16384" width="9" style="126"/>
  </cols>
  <sheetData>
    <row r="5" spans="1:11">
      <c r="A5" s="230" t="s">
        <v>415</v>
      </c>
      <c r="B5" s="231"/>
      <c r="C5" s="231"/>
      <c r="D5" s="231"/>
      <c r="E5" s="231"/>
      <c r="F5" s="231"/>
      <c r="G5" s="231"/>
      <c r="H5" s="231"/>
      <c r="I5" s="231"/>
      <c r="J5" s="231"/>
      <c r="K5" s="231"/>
    </row>
    <row r="6" spans="1:11">
      <c r="A6" s="231"/>
      <c r="B6" s="231"/>
      <c r="C6" s="231"/>
      <c r="D6" s="231"/>
      <c r="E6" s="231"/>
      <c r="F6" s="231"/>
      <c r="G6" s="231"/>
      <c r="H6" s="231"/>
      <c r="I6" s="231"/>
      <c r="J6" s="231"/>
      <c r="K6" s="231"/>
    </row>
    <row r="7" spans="1:11" ht="19.2">
      <c r="A7" s="3367" t="s">
        <v>416</v>
      </c>
      <c r="B7" s="3367"/>
      <c r="C7" s="3367"/>
      <c r="D7" s="3367"/>
      <c r="E7" s="3367"/>
      <c r="F7" s="3367"/>
      <c r="G7" s="3367"/>
      <c r="H7" s="3367"/>
      <c r="I7" s="3367"/>
      <c r="J7" s="3367"/>
      <c r="K7" s="3367"/>
    </row>
    <row r="8" spans="1:11">
      <c r="A8" s="231"/>
      <c r="B8" s="231"/>
      <c r="C8" s="231"/>
      <c r="D8" s="231"/>
      <c r="E8" s="231"/>
      <c r="F8" s="231"/>
      <c r="G8" s="231"/>
      <c r="H8" s="231"/>
      <c r="I8" s="231"/>
      <c r="J8" s="231"/>
      <c r="K8" s="231"/>
    </row>
    <row r="9" spans="1:11">
      <c r="A9" s="231"/>
      <c r="B9" s="231"/>
      <c r="C9" s="231"/>
      <c r="D9" s="231"/>
      <c r="E9" s="231"/>
      <c r="F9" s="231"/>
      <c r="G9" s="231"/>
      <c r="H9" s="231"/>
      <c r="I9" s="231"/>
      <c r="J9" s="231"/>
      <c r="K9" s="231"/>
    </row>
    <row r="10" spans="1:11">
      <c r="A10" s="231"/>
      <c r="B10" s="231"/>
      <c r="C10" s="231"/>
      <c r="D10" s="231"/>
      <c r="E10" s="231"/>
      <c r="F10" s="231"/>
      <c r="G10" s="231"/>
      <c r="H10" s="231"/>
      <c r="I10" s="231"/>
      <c r="J10" s="231"/>
      <c r="K10" s="231"/>
    </row>
    <row r="11" spans="1:11">
      <c r="A11" s="231"/>
      <c r="B11" s="231"/>
      <c r="C11" s="231"/>
      <c r="D11" s="231"/>
      <c r="E11" s="231"/>
      <c r="F11" s="231"/>
      <c r="G11" s="231"/>
      <c r="H11" s="231"/>
      <c r="I11" s="231"/>
      <c r="J11" s="231"/>
      <c r="K11" s="231"/>
    </row>
    <row r="12" spans="1:11">
      <c r="A12" s="3368" t="str">
        <f>"福岡県"&amp;入力シート!C5&amp;"長"</f>
        <v>福岡県○○県土整備事務所長</v>
      </c>
      <c r="B12" s="3368"/>
      <c r="C12" s="3368"/>
      <c r="D12" s="3368"/>
      <c r="E12" s="231" t="s">
        <v>282</v>
      </c>
      <c r="F12" s="231"/>
      <c r="G12" s="231"/>
      <c r="H12" s="231"/>
      <c r="I12" s="231"/>
      <c r="J12" s="231"/>
      <c r="K12" s="231"/>
    </row>
    <row r="13" spans="1:11">
      <c r="A13" s="231"/>
      <c r="B13" s="231"/>
      <c r="C13" s="231"/>
      <c r="D13" s="231"/>
      <c r="E13" s="231"/>
      <c r="F13" s="231"/>
      <c r="G13" s="231"/>
      <c r="H13" s="232" t="s">
        <v>281</v>
      </c>
      <c r="I13" s="3369">
        <v>37778</v>
      </c>
      <c r="J13" s="3369"/>
      <c r="K13" s="3369"/>
    </row>
    <row r="14" spans="1:11">
      <c r="A14" s="231"/>
      <c r="B14" s="231"/>
      <c r="C14" s="231"/>
      <c r="D14" s="231"/>
      <c r="E14" s="231"/>
      <c r="F14" s="231"/>
      <c r="G14" s="231"/>
      <c r="I14" s="347"/>
      <c r="J14" s="347"/>
      <c r="K14" s="347"/>
    </row>
    <row r="15" spans="1:11">
      <c r="A15" s="231"/>
      <c r="B15" s="231"/>
      <c r="C15" s="231"/>
      <c r="D15" s="231"/>
      <c r="E15" s="231"/>
      <c r="F15" s="231"/>
      <c r="G15" s="352" t="s">
        <v>578</v>
      </c>
      <c r="H15" s="3370" t="str">
        <f>入力シート!C25</f>
        <v>福岡市博多区東公園７－７</v>
      </c>
      <c r="I15" s="3371"/>
      <c r="J15" s="3371"/>
      <c r="K15" s="3371"/>
    </row>
    <row r="16" spans="1:11">
      <c r="A16" s="231"/>
      <c r="B16" s="231"/>
      <c r="C16" s="231"/>
      <c r="D16" s="231"/>
      <c r="E16" s="231"/>
      <c r="F16" s="231"/>
      <c r="G16" s="231"/>
      <c r="H16" s="3371"/>
      <c r="I16" s="3371"/>
      <c r="J16" s="3371"/>
      <c r="K16" s="3371"/>
    </row>
    <row r="17" spans="1:11" ht="13.5" customHeight="1">
      <c r="A17" s="231"/>
      <c r="B17" s="231"/>
      <c r="C17" s="231"/>
      <c r="D17" s="231"/>
      <c r="E17" s="231"/>
      <c r="F17" s="233"/>
      <c r="G17" s="231"/>
      <c r="H17" s="3378" t="str">
        <f>入力シート!C26</f>
        <v>(株）福岡企画技調</v>
      </c>
      <c r="I17" s="1595"/>
      <c r="J17" s="1595"/>
      <c r="K17" s="1595"/>
    </row>
    <row r="18" spans="1:11">
      <c r="A18" s="231"/>
      <c r="B18" s="231"/>
      <c r="C18" s="231"/>
      <c r="D18" s="231"/>
      <c r="E18" s="231"/>
      <c r="F18" s="233"/>
      <c r="G18" s="358" t="s">
        <v>417</v>
      </c>
      <c r="H18" s="3378" t="str">
        <f>入力シート!C27</f>
        <v>代表取締役　企画太郎</v>
      </c>
      <c r="I18" s="1595"/>
      <c r="J18" s="1595"/>
      <c r="K18" s="428"/>
    </row>
    <row r="19" spans="1:11">
      <c r="A19" s="231"/>
      <c r="B19" s="231"/>
      <c r="C19" s="231"/>
      <c r="D19" s="231"/>
      <c r="E19" s="231"/>
      <c r="F19" s="231"/>
      <c r="G19" s="359" t="s">
        <v>418</v>
      </c>
      <c r="H19" s="3378" t="str">
        <f>入力シート!C16</f>
        <v>福岡次郎</v>
      </c>
      <c r="I19" s="3378"/>
      <c r="J19" s="3378"/>
      <c r="K19" s="429"/>
    </row>
    <row r="20" spans="1:11">
      <c r="A20" s="231"/>
      <c r="B20" s="231"/>
      <c r="C20" s="231"/>
      <c r="D20" s="231"/>
      <c r="E20" s="231"/>
      <c r="F20" s="231"/>
      <c r="G20" s="231"/>
      <c r="H20" s="231"/>
      <c r="I20" s="231"/>
      <c r="J20" s="231"/>
      <c r="K20" s="231"/>
    </row>
    <row r="21" spans="1:11">
      <c r="A21" s="231" t="s">
        <v>419</v>
      </c>
      <c r="B21" s="231"/>
      <c r="C21" s="231"/>
      <c r="D21" s="231"/>
      <c r="E21" s="231"/>
      <c r="F21" s="231"/>
      <c r="G21" s="231"/>
      <c r="H21" s="231"/>
      <c r="I21" s="231"/>
      <c r="J21" s="231"/>
      <c r="K21" s="231"/>
    </row>
    <row r="22" spans="1:11">
      <c r="A22" s="231"/>
      <c r="B22" s="231"/>
      <c r="C22" s="231"/>
      <c r="D22" s="231"/>
      <c r="E22" s="231"/>
      <c r="F22" s="231"/>
      <c r="G22" s="231"/>
      <c r="H22" s="231"/>
      <c r="I22" s="231"/>
      <c r="J22" s="231"/>
      <c r="K22" s="231"/>
    </row>
    <row r="23" spans="1:11">
      <c r="A23" s="234" t="s">
        <v>12</v>
      </c>
      <c r="B23" s="234"/>
      <c r="C23" s="234"/>
      <c r="D23" s="234"/>
      <c r="E23" s="234"/>
      <c r="F23" s="234"/>
      <c r="G23" s="234"/>
      <c r="H23" s="234"/>
      <c r="I23" s="234"/>
      <c r="J23" s="234"/>
      <c r="K23" s="234"/>
    </row>
    <row r="24" spans="1:11">
      <c r="A24" s="231"/>
      <c r="B24" s="231"/>
      <c r="C24" s="231"/>
      <c r="D24" s="231"/>
      <c r="E24" s="231"/>
      <c r="F24" s="231"/>
      <c r="G24" s="231"/>
      <c r="H24" s="231"/>
      <c r="I24" s="231"/>
      <c r="J24" s="231"/>
      <c r="K24" s="231"/>
    </row>
    <row r="25" spans="1:11" ht="33" customHeight="1">
      <c r="A25" s="341" t="s">
        <v>420</v>
      </c>
      <c r="B25" s="3379" t="str">
        <f>"第50"&amp;入力シート!C3&amp;"-"&amp;入力シート!C4&amp;"号　"&amp;入力シート!C10</f>
        <v>第503-12345-001号　県道博多天神線排水性舗装工事（第２工区）</v>
      </c>
      <c r="C25" s="3380"/>
      <c r="D25" s="3380"/>
      <c r="E25" s="3380"/>
      <c r="F25" s="3380"/>
      <c r="G25" s="3381"/>
      <c r="H25" s="3382" t="s">
        <v>306</v>
      </c>
      <c r="I25" s="3383"/>
      <c r="J25" s="3384">
        <f>入力シート!C13</f>
        <v>44378</v>
      </c>
      <c r="K25" s="3385"/>
    </row>
    <row r="26" spans="1:11" ht="30" customHeight="1">
      <c r="A26" s="3374" t="s">
        <v>587</v>
      </c>
      <c r="B26" s="3375"/>
      <c r="C26" s="3386" t="s">
        <v>580</v>
      </c>
      <c r="D26" s="3386" t="s">
        <v>588</v>
      </c>
      <c r="E26" s="3352" t="s">
        <v>581</v>
      </c>
      <c r="F26" s="3353"/>
      <c r="G26" s="3353"/>
      <c r="H26" s="3353"/>
      <c r="I26" s="3354"/>
      <c r="J26" s="3374" t="s">
        <v>591</v>
      </c>
      <c r="K26" s="3375"/>
    </row>
    <row r="27" spans="1:11" ht="30" customHeight="1">
      <c r="A27" s="3376"/>
      <c r="B27" s="3377"/>
      <c r="C27" s="3387"/>
      <c r="D27" s="3387"/>
      <c r="E27" s="360" t="s">
        <v>422</v>
      </c>
      <c r="F27" s="3372" t="s">
        <v>589</v>
      </c>
      <c r="G27" s="3373"/>
      <c r="H27" s="3372" t="s">
        <v>590</v>
      </c>
      <c r="I27" s="3373"/>
      <c r="J27" s="3376"/>
      <c r="K27" s="3377"/>
    </row>
    <row r="28" spans="1:11" ht="20.25" customHeight="1">
      <c r="A28" s="3355"/>
      <c r="B28" s="3356"/>
      <c r="C28" s="3361"/>
      <c r="D28" s="3361"/>
      <c r="E28" s="3364"/>
      <c r="F28" s="3340"/>
      <c r="G28" s="3341"/>
      <c r="H28" s="3340"/>
      <c r="I28" s="3341"/>
      <c r="J28" s="3346"/>
      <c r="K28" s="3347"/>
    </row>
    <row r="29" spans="1:11" ht="20.25" customHeight="1">
      <c r="A29" s="3357"/>
      <c r="B29" s="3358"/>
      <c r="C29" s="3362"/>
      <c r="D29" s="3362"/>
      <c r="E29" s="3365"/>
      <c r="F29" s="3342"/>
      <c r="G29" s="3343"/>
      <c r="H29" s="3342"/>
      <c r="I29" s="3343"/>
      <c r="J29" s="3348"/>
      <c r="K29" s="3349"/>
    </row>
    <row r="30" spans="1:11" ht="20.25" customHeight="1">
      <c r="A30" s="3359"/>
      <c r="B30" s="3360"/>
      <c r="C30" s="3363"/>
      <c r="D30" s="3363"/>
      <c r="E30" s="3366"/>
      <c r="F30" s="3344"/>
      <c r="G30" s="3345"/>
      <c r="H30" s="3344"/>
      <c r="I30" s="3345"/>
      <c r="J30" s="3350"/>
      <c r="K30" s="3351"/>
    </row>
    <row r="31" spans="1:11" ht="60" customHeight="1">
      <c r="A31" s="3334"/>
      <c r="B31" s="3335"/>
      <c r="C31" s="395"/>
      <c r="D31" s="395"/>
      <c r="E31" s="396"/>
      <c r="F31" s="3336"/>
      <c r="G31" s="3337"/>
      <c r="H31" s="3336"/>
      <c r="I31" s="3337"/>
      <c r="J31" s="3338"/>
      <c r="K31" s="3339"/>
    </row>
    <row r="32" spans="1:11" ht="60" customHeight="1">
      <c r="A32" s="3334"/>
      <c r="B32" s="3335"/>
      <c r="C32" s="395"/>
      <c r="D32" s="395"/>
      <c r="E32" s="396"/>
      <c r="F32" s="3336"/>
      <c r="G32" s="3337"/>
      <c r="H32" s="3336"/>
      <c r="I32" s="3337"/>
      <c r="J32" s="3338"/>
      <c r="K32" s="3339"/>
    </row>
    <row r="33" spans="1:11" ht="60" customHeight="1">
      <c r="A33" s="3334"/>
      <c r="B33" s="3335"/>
      <c r="C33" s="395"/>
      <c r="D33" s="395"/>
      <c r="E33" s="396"/>
      <c r="F33" s="3336"/>
      <c r="G33" s="3337"/>
      <c r="H33" s="3336"/>
      <c r="I33" s="3337"/>
      <c r="J33" s="3338"/>
      <c r="K33" s="3339"/>
    </row>
    <row r="34" spans="1:11" ht="60" customHeight="1">
      <c r="A34" s="3334"/>
      <c r="B34" s="3335"/>
      <c r="C34" s="395"/>
      <c r="D34" s="395"/>
      <c r="E34" s="396"/>
      <c r="F34" s="3336"/>
      <c r="G34" s="3337"/>
      <c r="H34" s="3336"/>
      <c r="I34" s="3337"/>
      <c r="J34" s="3338"/>
      <c r="K34" s="3339"/>
    </row>
    <row r="35" spans="1:11">
      <c r="A35" s="235"/>
      <c r="B35" s="235"/>
      <c r="C35" s="235"/>
      <c r="D35" s="235"/>
      <c r="E35" s="235"/>
      <c r="F35" s="235"/>
      <c r="G35" s="235"/>
      <c r="H35" s="235"/>
      <c r="I35" s="235"/>
      <c r="J35" s="235"/>
      <c r="K35" s="235"/>
    </row>
  </sheetData>
  <mergeCells count="40">
    <mergeCell ref="A7:K7"/>
    <mergeCell ref="A12:D12"/>
    <mergeCell ref="I13:K13"/>
    <mergeCell ref="H15:K16"/>
    <mergeCell ref="F27:G27"/>
    <mergeCell ref="H27:I27"/>
    <mergeCell ref="A26:B27"/>
    <mergeCell ref="H17:K17"/>
    <mergeCell ref="H18:J18"/>
    <mergeCell ref="H19:J19"/>
    <mergeCell ref="B25:G25"/>
    <mergeCell ref="H25:I25"/>
    <mergeCell ref="J25:K25"/>
    <mergeCell ref="C26:C27"/>
    <mergeCell ref="D26:D27"/>
    <mergeCell ref="J26:K27"/>
    <mergeCell ref="H28:I30"/>
    <mergeCell ref="J28:K30"/>
    <mergeCell ref="E26:I26"/>
    <mergeCell ref="A31:B31"/>
    <mergeCell ref="F31:G31"/>
    <mergeCell ref="H31:I31"/>
    <mergeCell ref="J31:K31"/>
    <mergeCell ref="A28:B30"/>
    <mergeCell ref="C28:C30"/>
    <mergeCell ref="D28:D30"/>
    <mergeCell ref="E28:E30"/>
    <mergeCell ref="F28:G30"/>
    <mergeCell ref="A34:B34"/>
    <mergeCell ref="F34:G34"/>
    <mergeCell ref="H34:I34"/>
    <mergeCell ref="J34:K34"/>
    <mergeCell ref="A32:B32"/>
    <mergeCell ref="F32:G32"/>
    <mergeCell ref="H32:I32"/>
    <mergeCell ref="J32:K32"/>
    <mergeCell ref="A33:B33"/>
    <mergeCell ref="F33:G33"/>
    <mergeCell ref="H33:I33"/>
    <mergeCell ref="J33:K33"/>
  </mergeCells>
  <phoneticPr fontId="10"/>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dimension ref="A1:T49"/>
  <sheetViews>
    <sheetView view="pageBreakPreview" zoomScale="80" zoomScaleNormal="95" zoomScaleSheetLayoutView="80" workbookViewId="0">
      <selection activeCell="X32" sqref="X32"/>
    </sheetView>
  </sheetViews>
  <sheetFormatPr defaultColWidth="9" defaultRowHeight="10.8"/>
  <cols>
    <col min="1" max="1" width="2.6640625" style="161" customWidth="1"/>
    <col min="2" max="9" width="4.77734375" style="161" customWidth="1"/>
    <col min="10" max="15" width="3.33203125" style="161" customWidth="1"/>
    <col min="16" max="19" width="4.77734375" style="161" customWidth="1"/>
    <col min="20" max="20" width="2.6640625" style="161" customWidth="1"/>
    <col min="21" max="16384" width="9" style="161"/>
  </cols>
  <sheetData>
    <row r="1" spans="1:20" ht="13.8" thickBot="1">
      <c r="A1" s="160" t="s">
        <v>366</v>
      </c>
    </row>
    <row r="2" spans="1:20">
      <c r="A2" s="3388"/>
      <c r="B2" s="3389"/>
      <c r="C2" s="3389"/>
      <c r="D2" s="3389"/>
      <c r="E2" s="3389"/>
      <c r="F2" s="3389"/>
      <c r="G2" s="3389"/>
      <c r="H2" s="3389"/>
      <c r="I2" s="3389"/>
      <c r="J2" s="3389"/>
      <c r="K2" s="3389"/>
      <c r="L2" s="3389"/>
      <c r="M2" s="3389"/>
      <c r="N2" s="3389"/>
      <c r="O2" s="3389"/>
      <c r="P2" s="3389"/>
      <c r="Q2" s="3389"/>
      <c r="R2" s="3389"/>
      <c r="S2" s="3389"/>
      <c r="T2" s="3390"/>
    </row>
    <row r="3" spans="1:20" s="166" customFormat="1" ht="21">
      <c r="A3" s="162" t="s">
        <v>367</v>
      </c>
      <c r="B3" s="163"/>
      <c r="C3" s="163"/>
      <c r="D3" s="164"/>
      <c r="E3" s="163"/>
      <c r="F3" s="163"/>
      <c r="G3" s="163"/>
      <c r="H3" s="163"/>
      <c r="I3" s="163"/>
      <c r="J3" s="163"/>
      <c r="K3" s="163"/>
      <c r="L3" s="163"/>
      <c r="M3" s="163"/>
      <c r="N3" s="163"/>
      <c r="O3" s="163"/>
      <c r="P3" s="163"/>
      <c r="Q3" s="163"/>
      <c r="R3" s="163"/>
      <c r="S3" s="163"/>
      <c r="T3" s="165"/>
    </row>
    <row r="4" spans="1:20">
      <c r="A4" s="3391"/>
      <c r="B4" s="3392"/>
      <c r="C4" s="3392"/>
      <c r="D4" s="3392"/>
      <c r="E4" s="3392"/>
      <c r="F4" s="3392"/>
      <c r="G4" s="3392"/>
      <c r="H4" s="3392"/>
      <c r="I4" s="3392"/>
      <c r="J4" s="3392"/>
      <c r="K4" s="3392"/>
      <c r="L4" s="3392"/>
      <c r="M4" s="3392"/>
      <c r="N4" s="3392"/>
      <c r="O4" s="3392"/>
      <c r="P4" s="3392"/>
      <c r="Q4" s="3392"/>
      <c r="R4" s="3392"/>
      <c r="S4" s="3392"/>
      <c r="T4" s="3393"/>
    </row>
    <row r="5" spans="1:20" ht="11.25" customHeight="1">
      <c r="A5" s="167"/>
      <c r="B5" s="168"/>
      <c r="C5" s="168"/>
      <c r="D5" s="168"/>
      <c r="E5" s="168"/>
      <c r="F5" s="168"/>
      <c r="G5" s="168"/>
      <c r="H5" s="168"/>
      <c r="I5" s="168"/>
      <c r="J5" s="168"/>
      <c r="K5" s="168"/>
      <c r="L5" s="168"/>
      <c r="M5" s="168"/>
      <c r="N5" s="168"/>
      <c r="O5" s="168"/>
      <c r="P5" s="168"/>
      <c r="Q5" s="168"/>
      <c r="R5" s="168"/>
      <c r="S5" s="168"/>
      <c r="T5" s="169"/>
    </row>
    <row r="6" spans="1:20" ht="20.100000000000001" customHeight="1">
      <c r="A6" s="170" t="s">
        <v>368</v>
      </c>
      <c r="B6" s="171"/>
      <c r="C6" s="171"/>
      <c r="D6" s="172"/>
      <c r="E6" s="397" t="s">
        <v>369</v>
      </c>
      <c r="F6" s="397"/>
      <c r="G6" s="397"/>
      <c r="H6" s="397"/>
      <c r="I6" s="398"/>
      <c r="J6" s="399"/>
      <c r="K6" s="399"/>
      <c r="L6" s="399"/>
      <c r="M6" s="399"/>
      <c r="N6" s="399"/>
      <c r="O6" s="399"/>
      <c r="P6" s="399"/>
      <c r="Q6" s="399"/>
      <c r="R6" s="399"/>
      <c r="S6" s="399"/>
      <c r="T6" s="169"/>
    </row>
    <row r="7" spans="1:20" ht="13.5" customHeight="1">
      <c r="A7" s="167"/>
      <c r="B7" s="168"/>
      <c r="C7" s="168"/>
      <c r="D7" s="168"/>
      <c r="E7" s="399"/>
      <c r="F7" s="399"/>
      <c r="G7" s="399"/>
      <c r="H7" s="399"/>
      <c r="I7" s="399"/>
      <c r="J7" s="399"/>
      <c r="K7" s="399"/>
      <c r="L7" s="399"/>
      <c r="M7" s="399"/>
      <c r="N7" s="399"/>
      <c r="O7" s="399"/>
      <c r="P7" s="399"/>
      <c r="Q7" s="399"/>
      <c r="R7" s="399"/>
      <c r="S7" s="399"/>
      <c r="T7" s="173" t="s">
        <v>1151</v>
      </c>
    </row>
    <row r="8" spans="1:20">
      <c r="A8" s="167"/>
      <c r="B8" s="168"/>
      <c r="C8" s="168"/>
      <c r="D8" s="168"/>
      <c r="E8" s="168"/>
      <c r="F8" s="168"/>
      <c r="G8" s="168"/>
      <c r="H8" s="168"/>
      <c r="I8" s="168"/>
      <c r="J8" s="168"/>
      <c r="K8" s="168"/>
      <c r="L8" s="168"/>
      <c r="M8" s="168"/>
      <c r="N8" s="168"/>
      <c r="O8" s="168"/>
      <c r="P8" s="168"/>
      <c r="Q8" s="168"/>
      <c r="R8" s="3394" t="s">
        <v>370</v>
      </c>
      <c r="S8" s="3394"/>
      <c r="T8" s="169"/>
    </row>
    <row r="9" spans="1:20" ht="30" customHeight="1">
      <c r="A9" s="3391"/>
      <c r="B9" s="3395"/>
      <c r="C9" s="3395"/>
      <c r="D9" s="3395"/>
      <c r="E9" s="3395"/>
      <c r="F9" s="3395"/>
      <c r="G9" s="3395"/>
      <c r="H9" s="3395"/>
      <c r="I9" s="3395"/>
      <c r="J9" s="3395"/>
      <c r="K9" s="3395"/>
      <c r="L9" s="3395"/>
      <c r="M9" s="3395"/>
      <c r="N9" s="3395"/>
      <c r="O9" s="3395"/>
      <c r="P9" s="3395"/>
      <c r="Q9" s="3395"/>
      <c r="R9" s="3396"/>
      <c r="S9" s="3396"/>
      <c r="T9" s="169"/>
    </row>
    <row r="10" spans="1:20" ht="44.25" customHeight="1">
      <c r="A10" s="3391"/>
      <c r="B10" s="3397"/>
      <c r="C10" s="3397"/>
      <c r="D10" s="3397"/>
      <c r="E10" s="3397"/>
      <c r="F10" s="3397"/>
      <c r="G10" s="3397"/>
      <c r="H10" s="3397"/>
      <c r="I10" s="3397"/>
      <c r="J10" s="3397"/>
      <c r="K10" s="3397"/>
      <c r="L10" s="3397"/>
      <c r="M10" s="3397"/>
      <c r="N10" s="3397"/>
      <c r="O10" s="3397"/>
      <c r="P10" s="3397"/>
      <c r="Q10" s="3397"/>
      <c r="R10" s="3396"/>
      <c r="S10" s="3396"/>
      <c r="T10" s="169"/>
    </row>
    <row r="11" spans="1:20" ht="30" customHeight="1">
      <c r="A11" s="3391"/>
      <c r="B11" s="3397"/>
      <c r="C11" s="3397"/>
      <c r="D11" s="3397"/>
      <c r="E11" s="3397"/>
      <c r="F11" s="3397"/>
      <c r="G11" s="3397"/>
      <c r="H11" s="3397"/>
      <c r="I11" s="3397"/>
      <c r="J11" s="3397"/>
      <c r="K11" s="3397"/>
      <c r="L11" s="3397"/>
      <c r="M11" s="3397"/>
      <c r="N11" s="3397"/>
      <c r="O11" s="3397"/>
      <c r="P11" s="3397"/>
      <c r="Q11" s="3397"/>
      <c r="R11" s="3396"/>
      <c r="S11" s="3396"/>
      <c r="T11" s="169"/>
    </row>
    <row r="12" spans="1:20" ht="44.25" customHeight="1">
      <c r="A12" s="3391"/>
      <c r="B12" s="3397"/>
      <c r="C12" s="3397"/>
      <c r="D12" s="3397"/>
      <c r="E12" s="3397"/>
      <c r="F12" s="3397"/>
      <c r="G12" s="3397"/>
      <c r="H12" s="3397"/>
      <c r="I12" s="3397"/>
      <c r="J12" s="3397"/>
      <c r="K12" s="3397"/>
      <c r="L12" s="3397"/>
      <c r="M12" s="3397"/>
      <c r="N12" s="3397"/>
      <c r="O12" s="3397"/>
      <c r="P12" s="3397"/>
      <c r="Q12" s="3397"/>
      <c r="R12" s="3396"/>
      <c r="S12" s="3396"/>
      <c r="T12" s="169"/>
    </row>
    <row r="13" spans="1:20">
      <c r="A13" s="3391"/>
      <c r="B13" s="3392"/>
      <c r="C13" s="3392"/>
      <c r="D13" s="3392"/>
      <c r="E13" s="3392"/>
      <c r="F13" s="3392"/>
      <c r="G13" s="3392"/>
      <c r="H13" s="3392"/>
      <c r="I13" s="3392"/>
      <c r="J13" s="3392"/>
      <c r="K13" s="3392"/>
      <c r="L13" s="3392"/>
      <c r="M13" s="3392"/>
      <c r="N13" s="3392"/>
      <c r="O13" s="3392"/>
      <c r="P13" s="3392"/>
      <c r="Q13" s="3392"/>
      <c r="R13" s="283"/>
      <c r="S13" s="283"/>
      <c r="T13" s="169"/>
    </row>
    <row r="14" spans="1:20" ht="20.100000000000001" customHeight="1">
      <c r="A14" s="170" t="s">
        <v>515</v>
      </c>
      <c r="B14" s="171"/>
      <c r="C14" s="172"/>
      <c r="D14" s="174"/>
      <c r="E14" s="174"/>
      <c r="F14" s="174"/>
      <c r="G14" s="174"/>
      <c r="H14" s="174"/>
      <c r="I14" s="174"/>
      <c r="J14" s="174"/>
      <c r="K14" s="174"/>
      <c r="L14" s="174"/>
      <c r="M14" s="174"/>
      <c r="N14" s="174"/>
      <c r="O14" s="175"/>
      <c r="P14" s="3396" t="s">
        <v>371</v>
      </c>
      <c r="Q14" s="3396"/>
      <c r="R14" s="176"/>
      <c r="S14" s="174"/>
      <c r="T14" s="177"/>
    </row>
    <row r="15" spans="1:20" ht="20.100000000000001" customHeight="1">
      <c r="A15" s="170" t="s">
        <v>372</v>
      </c>
      <c r="B15" s="172"/>
      <c r="C15" s="178"/>
      <c r="D15" s="174"/>
      <c r="E15" s="174"/>
      <c r="F15" s="174"/>
      <c r="G15" s="174"/>
      <c r="H15" s="174"/>
      <c r="I15" s="174"/>
      <c r="J15" s="174"/>
      <c r="K15" s="174"/>
      <c r="L15" s="174"/>
      <c r="M15" s="174"/>
      <c r="N15" s="174"/>
      <c r="O15" s="175" t="s">
        <v>1150</v>
      </c>
      <c r="P15" s="3396" t="s">
        <v>373</v>
      </c>
      <c r="Q15" s="3396"/>
      <c r="R15" s="176"/>
      <c r="S15" s="174"/>
      <c r="T15" s="177"/>
    </row>
    <row r="16" spans="1:20" ht="20.100000000000001" customHeight="1">
      <c r="A16" s="170" t="s">
        <v>374</v>
      </c>
      <c r="B16" s="171"/>
      <c r="C16" s="172"/>
      <c r="D16" s="174"/>
      <c r="E16" s="174"/>
      <c r="F16" s="174"/>
      <c r="G16" s="174"/>
      <c r="H16" s="174"/>
      <c r="I16" s="174"/>
      <c r="J16" s="174"/>
      <c r="K16" s="174"/>
      <c r="L16" s="174"/>
      <c r="M16" s="174"/>
      <c r="N16" s="174"/>
      <c r="O16" s="174"/>
      <c r="P16" s="174"/>
      <c r="Q16" s="174"/>
      <c r="R16" s="174"/>
      <c r="S16" s="174"/>
      <c r="T16" s="177"/>
    </row>
    <row r="17" spans="1:20" ht="20.100000000000001" customHeight="1">
      <c r="A17" s="170" t="s">
        <v>304</v>
      </c>
      <c r="B17" s="171"/>
      <c r="C17" s="172"/>
      <c r="D17" s="3400" t="str">
        <f>"第50"&amp;入力シート!C3&amp;"-"&amp;入力シート!C4&amp;"号　"&amp;入力シート!C10</f>
        <v>第503-12345-001号　県道博多天神線排水性舗装工事（第２工区）</v>
      </c>
      <c r="E17" s="3401"/>
      <c r="F17" s="3401"/>
      <c r="G17" s="3401"/>
      <c r="H17" s="3401"/>
      <c r="I17" s="3401"/>
      <c r="J17" s="3401"/>
      <c r="K17" s="3401"/>
      <c r="L17" s="3401"/>
      <c r="M17" s="3401"/>
      <c r="N17" s="3401"/>
      <c r="O17" s="3401"/>
      <c r="P17" s="3401"/>
      <c r="Q17" s="3401"/>
      <c r="R17" s="3401"/>
      <c r="S17" s="3401"/>
      <c r="T17" s="3402"/>
    </row>
    <row r="18" spans="1:20">
      <c r="A18" s="179"/>
      <c r="B18" s="180"/>
      <c r="C18" s="181"/>
      <c r="D18" s="182"/>
      <c r="E18" s="183"/>
      <c r="F18" s="183"/>
      <c r="G18" s="183"/>
      <c r="H18" s="184"/>
      <c r="I18" s="185"/>
      <c r="J18" s="185"/>
      <c r="K18" s="185"/>
      <c r="L18" s="185"/>
      <c r="M18" s="185"/>
      <c r="N18" s="185"/>
      <c r="O18" s="185"/>
      <c r="P18" s="185"/>
      <c r="Q18" s="185"/>
      <c r="R18" s="185"/>
      <c r="S18" s="185"/>
      <c r="T18" s="186"/>
    </row>
    <row r="19" spans="1:20">
      <c r="A19" s="187" t="s">
        <v>375</v>
      </c>
      <c r="B19" s="188"/>
      <c r="C19" s="189"/>
      <c r="D19" s="168"/>
      <c r="E19" s="3398">
        <f>入力シート!C14</f>
        <v>44379</v>
      </c>
      <c r="F19" s="3399"/>
      <c r="G19" s="3399"/>
      <c r="H19" s="3399"/>
      <c r="I19" s="190" t="s">
        <v>376</v>
      </c>
      <c r="J19" s="168"/>
      <c r="K19" s="3398">
        <f>入力シート!C15</f>
        <v>44466</v>
      </c>
      <c r="L19" s="3399"/>
      <c r="M19" s="3399"/>
      <c r="N19" s="3399"/>
      <c r="O19" s="3399"/>
      <c r="P19" s="190" t="s">
        <v>516</v>
      </c>
      <c r="Q19" s="188"/>
      <c r="R19" s="188"/>
      <c r="S19" s="188"/>
      <c r="T19" s="191"/>
    </row>
    <row r="20" spans="1:20">
      <c r="A20" s="192"/>
      <c r="B20" s="193"/>
      <c r="C20" s="194"/>
      <c r="D20" s="195"/>
      <c r="E20" s="196"/>
      <c r="F20" s="196"/>
      <c r="G20" s="196"/>
      <c r="H20" s="197"/>
      <c r="I20" s="198"/>
      <c r="J20" s="198"/>
      <c r="K20" s="198"/>
      <c r="L20" s="198"/>
      <c r="M20" s="198"/>
      <c r="N20" s="198"/>
      <c r="O20" s="198"/>
      <c r="P20" s="198"/>
      <c r="Q20" s="198"/>
      <c r="R20" s="198"/>
      <c r="S20" s="198"/>
      <c r="T20" s="199"/>
    </row>
    <row r="21" spans="1:20" ht="20.100000000000001" customHeight="1">
      <c r="A21" s="170" t="s">
        <v>377</v>
      </c>
      <c r="B21" s="171"/>
      <c r="C21" s="172"/>
      <c r="D21" s="3403" t="str">
        <f>入力シート!C26</f>
        <v>(株）福岡企画技調</v>
      </c>
      <c r="E21" s="3404"/>
      <c r="F21" s="3404"/>
      <c r="G21" s="3404"/>
      <c r="H21" s="3404"/>
      <c r="I21" s="3404"/>
      <c r="J21" s="3404"/>
      <c r="K21" s="3404"/>
      <c r="L21" s="3404"/>
      <c r="M21" s="3404"/>
      <c r="N21" s="3404"/>
      <c r="O21" s="3404"/>
      <c r="P21" s="3404"/>
      <c r="Q21" s="3404"/>
      <c r="R21" s="3404"/>
      <c r="S21" s="3404"/>
      <c r="T21" s="3405"/>
    </row>
    <row r="22" spans="1:20" ht="20.100000000000001" customHeight="1">
      <c r="A22" s="3406" t="s">
        <v>378</v>
      </c>
      <c r="B22" s="200" t="s">
        <v>379</v>
      </c>
      <c r="C22" s="201"/>
      <c r="D22" s="202"/>
      <c r="E22" s="201" t="s">
        <v>517</v>
      </c>
      <c r="F22" s="201"/>
      <c r="G22" s="200" t="s">
        <v>518</v>
      </c>
      <c r="H22" s="202"/>
      <c r="I22" s="201" t="s">
        <v>380</v>
      </c>
      <c r="J22" s="201"/>
      <c r="K22" s="201"/>
      <c r="L22" s="200" t="s">
        <v>381</v>
      </c>
      <c r="M22" s="201"/>
      <c r="N22" s="202"/>
      <c r="O22" s="201" t="s">
        <v>382</v>
      </c>
      <c r="P22" s="201"/>
      <c r="Q22" s="201"/>
      <c r="R22" s="201"/>
      <c r="S22" s="201"/>
      <c r="T22" s="203"/>
    </row>
    <row r="23" spans="1:20" ht="20.100000000000001" customHeight="1">
      <c r="A23" s="3407"/>
      <c r="B23" s="204"/>
      <c r="C23" s="205"/>
      <c r="D23" s="206"/>
      <c r="E23" s="205"/>
      <c r="F23" s="205"/>
      <c r="G23" s="204"/>
      <c r="H23" s="206"/>
      <c r="I23" s="205"/>
      <c r="J23" s="205"/>
      <c r="K23" s="205"/>
      <c r="L23" s="204"/>
      <c r="M23" s="205"/>
      <c r="N23" s="206"/>
      <c r="O23" s="205"/>
      <c r="P23" s="205"/>
      <c r="Q23" s="205"/>
      <c r="R23" s="205"/>
      <c r="S23" s="205"/>
      <c r="T23" s="207"/>
    </row>
    <row r="24" spans="1:20" ht="20.100000000000001" customHeight="1">
      <c r="A24" s="3407"/>
      <c r="B24" s="208"/>
      <c r="C24" s="209"/>
      <c r="D24" s="210"/>
      <c r="E24" s="209"/>
      <c r="F24" s="209"/>
      <c r="G24" s="208"/>
      <c r="H24" s="210"/>
      <c r="I24" s="209"/>
      <c r="J24" s="209"/>
      <c r="K24" s="209"/>
      <c r="L24" s="208"/>
      <c r="M24" s="209"/>
      <c r="N24" s="210"/>
      <c r="O24" s="209"/>
      <c r="P24" s="209"/>
      <c r="Q24" s="209"/>
      <c r="R24" s="209"/>
      <c r="S24" s="209"/>
      <c r="T24" s="211"/>
    </row>
    <row r="25" spans="1:20" ht="20.100000000000001" customHeight="1">
      <c r="A25" s="3408"/>
      <c r="B25" s="208"/>
      <c r="C25" s="209"/>
      <c r="D25" s="210"/>
      <c r="E25" s="209"/>
      <c r="F25" s="209"/>
      <c r="G25" s="208"/>
      <c r="H25" s="210"/>
      <c r="I25" s="209"/>
      <c r="J25" s="209"/>
      <c r="K25" s="209"/>
      <c r="L25" s="208"/>
      <c r="M25" s="209"/>
      <c r="N25" s="210"/>
      <c r="O25" s="209"/>
      <c r="P25" s="209"/>
      <c r="Q25" s="209"/>
      <c r="R25" s="209"/>
      <c r="S25" s="209"/>
      <c r="T25" s="211"/>
    </row>
    <row r="26" spans="1:20" ht="13.5" customHeight="1">
      <c r="A26" s="3406" t="s">
        <v>383</v>
      </c>
      <c r="B26" s="212" t="s">
        <v>384</v>
      </c>
      <c r="C26" s="213"/>
      <c r="D26" s="213"/>
      <c r="E26" s="213"/>
      <c r="F26" s="213"/>
      <c r="G26" s="213"/>
      <c r="H26" s="213"/>
      <c r="I26" s="213"/>
      <c r="J26" s="213"/>
      <c r="K26" s="213"/>
      <c r="L26" s="213"/>
      <c r="M26" s="213"/>
      <c r="N26" s="213"/>
      <c r="O26" s="213"/>
      <c r="P26" s="213"/>
      <c r="Q26" s="213"/>
      <c r="R26" s="213"/>
      <c r="S26" s="213"/>
      <c r="T26" s="214"/>
    </row>
    <row r="27" spans="1:20">
      <c r="A27" s="3407"/>
      <c r="B27" s="215"/>
      <c r="C27" s="216"/>
      <c r="D27" s="216"/>
      <c r="E27" s="216"/>
      <c r="F27" s="216"/>
      <c r="G27" s="216"/>
      <c r="H27" s="216"/>
      <c r="I27" s="216"/>
      <c r="J27" s="216"/>
      <c r="K27" s="216"/>
      <c r="L27" s="216"/>
      <c r="M27" s="216"/>
      <c r="N27" s="216"/>
      <c r="O27" s="216"/>
      <c r="P27" s="216"/>
      <c r="Q27" s="216"/>
      <c r="R27" s="216"/>
      <c r="S27" s="216"/>
      <c r="T27" s="217"/>
    </row>
    <row r="28" spans="1:20">
      <c r="A28" s="3407"/>
      <c r="B28" s="215"/>
      <c r="C28" s="216"/>
      <c r="D28" s="216"/>
      <c r="E28" s="216"/>
      <c r="F28" s="216"/>
      <c r="G28" s="216"/>
      <c r="H28" s="216"/>
      <c r="I28" s="216"/>
      <c r="J28" s="216"/>
      <c r="K28" s="216"/>
      <c r="L28" s="216"/>
      <c r="M28" s="216"/>
      <c r="N28" s="216"/>
      <c r="O28" s="216"/>
      <c r="P28" s="216"/>
      <c r="Q28" s="216"/>
      <c r="R28" s="216"/>
      <c r="S28" s="216"/>
      <c r="T28" s="217"/>
    </row>
    <row r="29" spans="1:20">
      <c r="A29" s="3407"/>
      <c r="B29" s="215"/>
      <c r="C29" s="216"/>
      <c r="D29" s="216"/>
      <c r="E29" s="216"/>
      <c r="F29" s="216"/>
      <c r="G29" s="216"/>
      <c r="H29" s="216"/>
      <c r="I29" s="216"/>
      <c r="J29" s="216"/>
      <c r="K29" s="216"/>
      <c r="L29" s="216"/>
      <c r="M29" s="216"/>
      <c r="N29" s="216"/>
      <c r="O29" s="216"/>
      <c r="P29" s="216"/>
      <c r="Q29" s="216"/>
      <c r="R29" s="216"/>
      <c r="S29" s="216"/>
      <c r="T29" s="217"/>
    </row>
    <row r="30" spans="1:20">
      <c r="A30" s="3407"/>
      <c r="B30" s="215"/>
      <c r="C30" s="216"/>
      <c r="D30" s="216"/>
      <c r="E30" s="216"/>
      <c r="F30" s="216"/>
      <c r="G30" s="216"/>
      <c r="H30" s="216"/>
      <c r="I30" s="216"/>
      <c r="J30" s="216"/>
      <c r="K30" s="216"/>
      <c r="L30" s="216"/>
      <c r="M30" s="216"/>
      <c r="N30" s="216"/>
      <c r="O30" s="216"/>
      <c r="P30" s="216"/>
      <c r="Q30" s="216"/>
      <c r="R30" s="216"/>
      <c r="S30" s="216"/>
      <c r="T30" s="217"/>
    </row>
    <row r="31" spans="1:20">
      <c r="A31" s="3407"/>
      <c r="B31" s="215"/>
      <c r="C31" s="216"/>
      <c r="D31" s="216"/>
      <c r="E31" s="216"/>
      <c r="F31" s="216"/>
      <c r="G31" s="216"/>
      <c r="H31" s="216"/>
      <c r="I31" s="216"/>
      <c r="J31" s="216"/>
      <c r="K31" s="216"/>
      <c r="L31" s="216"/>
      <c r="M31" s="216"/>
      <c r="N31" s="216"/>
      <c r="O31" s="216"/>
      <c r="P31" s="216"/>
      <c r="Q31" s="216"/>
      <c r="R31" s="216"/>
      <c r="S31" s="216"/>
      <c r="T31" s="217"/>
    </row>
    <row r="32" spans="1:20">
      <c r="A32" s="3407"/>
      <c r="B32" s="215"/>
      <c r="C32" s="216"/>
      <c r="D32" s="216"/>
      <c r="E32" s="216"/>
      <c r="F32" s="216"/>
      <c r="G32" s="216"/>
      <c r="H32" s="216"/>
      <c r="I32" s="216"/>
      <c r="J32" s="216"/>
      <c r="K32" s="216"/>
      <c r="L32" s="216"/>
      <c r="M32" s="216"/>
      <c r="N32" s="216"/>
      <c r="O32" s="216"/>
      <c r="P32" s="216"/>
      <c r="Q32" s="216"/>
      <c r="R32" s="216"/>
      <c r="S32" s="216"/>
      <c r="T32" s="217"/>
    </row>
    <row r="33" spans="1:20">
      <c r="A33" s="3407"/>
      <c r="B33" s="215"/>
      <c r="C33" s="216"/>
      <c r="D33" s="216"/>
      <c r="E33" s="216"/>
      <c r="F33" s="216"/>
      <c r="G33" s="216"/>
      <c r="H33" s="216"/>
      <c r="I33" s="216"/>
      <c r="J33" s="216"/>
      <c r="K33" s="216"/>
      <c r="L33" s="216"/>
      <c r="M33" s="216"/>
      <c r="N33" s="216"/>
      <c r="O33" s="216"/>
      <c r="P33" s="216"/>
      <c r="Q33" s="216"/>
      <c r="R33" s="216"/>
      <c r="S33" s="216"/>
      <c r="T33" s="217"/>
    </row>
    <row r="34" spans="1:20">
      <c r="A34" s="3407"/>
      <c r="B34" s="215"/>
      <c r="C34" s="216"/>
      <c r="D34" s="216"/>
      <c r="E34" s="216"/>
      <c r="F34" s="216"/>
      <c r="G34" s="216"/>
      <c r="H34" s="216"/>
      <c r="I34" s="216"/>
      <c r="J34" s="216"/>
      <c r="K34" s="216"/>
      <c r="L34" s="216"/>
      <c r="M34" s="216"/>
      <c r="N34" s="216"/>
      <c r="O34" s="216"/>
      <c r="P34" s="216"/>
      <c r="Q34" s="216"/>
      <c r="R34" s="216"/>
      <c r="S34" s="216"/>
      <c r="T34" s="217"/>
    </row>
    <row r="35" spans="1:20">
      <c r="A35" s="3407"/>
      <c r="B35" s="215"/>
      <c r="C35" s="216"/>
      <c r="D35" s="216"/>
      <c r="E35" s="216"/>
      <c r="F35" s="216"/>
      <c r="G35" s="216"/>
      <c r="H35" s="216"/>
      <c r="I35" s="216"/>
      <c r="J35" s="216"/>
      <c r="K35" s="216"/>
      <c r="L35" s="216"/>
      <c r="M35" s="216"/>
      <c r="N35" s="216"/>
      <c r="O35" s="216"/>
      <c r="P35" s="216"/>
      <c r="Q35" s="216"/>
      <c r="R35" s="216"/>
      <c r="S35" s="216"/>
      <c r="T35" s="217"/>
    </row>
    <row r="36" spans="1:20">
      <c r="A36" s="3407"/>
      <c r="B36" s="215"/>
      <c r="C36" s="216"/>
      <c r="D36" s="216"/>
      <c r="E36" s="216"/>
      <c r="F36" s="216"/>
      <c r="G36" s="216"/>
      <c r="H36" s="216"/>
      <c r="I36" s="216"/>
      <c r="J36" s="216"/>
      <c r="K36" s="216"/>
      <c r="L36" s="216"/>
      <c r="M36" s="216"/>
      <c r="N36" s="216"/>
      <c r="O36" s="216"/>
      <c r="P36" s="216"/>
      <c r="Q36" s="216"/>
      <c r="R36" s="216"/>
      <c r="S36" s="216"/>
      <c r="T36" s="217"/>
    </row>
    <row r="37" spans="1:20">
      <c r="A37" s="3408"/>
      <c r="B37" s="218"/>
      <c r="C37" s="219"/>
      <c r="D37" s="219"/>
      <c r="E37" s="219"/>
      <c r="F37" s="219"/>
      <c r="G37" s="219"/>
      <c r="H37" s="219"/>
      <c r="I37" s="219"/>
      <c r="J37" s="219"/>
      <c r="K37" s="219"/>
      <c r="L37" s="219"/>
      <c r="M37" s="219"/>
      <c r="N37" s="219"/>
      <c r="O37" s="219"/>
      <c r="P37" s="219"/>
      <c r="Q37" s="219"/>
      <c r="R37" s="219"/>
      <c r="S37" s="219"/>
      <c r="T37" s="220"/>
    </row>
    <row r="38" spans="1:20">
      <c r="A38" s="3406" t="s">
        <v>385</v>
      </c>
      <c r="B38" s="212"/>
      <c r="C38" s="213"/>
      <c r="D38" s="213"/>
      <c r="E38" s="213"/>
      <c r="F38" s="213"/>
      <c r="G38" s="213"/>
      <c r="H38" s="213"/>
      <c r="I38" s="213"/>
      <c r="J38" s="213"/>
      <c r="K38" s="213"/>
      <c r="L38" s="213"/>
      <c r="M38" s="213"/>
      <c r="N38" s="213"/>
      <c r="O38" s="213"/>
      <c r="P38" s="213"/>
      <c r="Q38" s="213"/>
      <c r="R38" s="213"/>
      <c r="S38" s="213"/>
      <c r="T38" s="214"/>
    </row>
    <row r="39" spans="1:20" ht="13.5" customHeight="1">
      <c r="A39" s="3407"/>
      <c r="B39" s="215" t="s">
        <v>386</v>
      </c>
      <c r="C39" s="216"/>
      <c r="D39" s="216"/>
      <c r="E39" s="216"/>
      <c r="F39" s="216"/>
      <c r="G39" s="216"/>
      <c r="H39" s="216"/>
      <c r="I39" s="216"/>
      <c r="J39" s="216"/>
      <c r="K39" s="216"/>
      <c r="L39" s="216"/>
      <c r="M39" s="216"/>
      <c r="N39" s="216"/>
      <c r="O39" s="216"/>
      <c r="P39" s="216"/>
      <c r="Q39" s="216"/>
      <c r="R39" s="216"/>
      <c r="S39" s="216"/>
      <c r="T39" s="217"/>
    </row>
    <row r="40" spans="1:20" ht="13.5" customHeight="1">
      <c r="A40" s="3407"/>
      <c r="B40" s="215" t="s">
        <v>387</v>
      </c>
      <c r="C40" s="216"/>
      <c r="D40" s="216"/>
      <c r="E40" s="216"/>
      <c r="F40" s="216"/>
      <c r="G40" s="216"/>
      <c r="H40" s="216"/>
      <c r="I40" s="216"/>
      <c r="J40" s="216"/>
      <c r="K40" s="216"/>
      <c r="L40" s="216"/>
      <c r="M40" s="216"/>
      <c r="N40" s="216"/>
      <c r="O40" s="216"/>
      <c r="P40" s="216"/>
      <c r="Q40" s="216"/>
      <c r="R40" s="216"/>
      <c r="S40" s="216"/>
      <c r="T40" s="217"/>
    </row>
    <row r="41" spans="1:20" ht="13.5" customHeight="1">
      <c r="A41" s="3407"/>
      <c r="B41" s="215" t="s">
        <v>388</v>
      </c>
      <c r="C41" s="216"/>
      <c r="D41" s="216"/>
      <c r="E41" s="216"/>
      <c r="F41" s="216"/>
      <c r="G41" s="216"/>
      <c r="H41" s="216"/>
      <c r="I41" s="216"/>
      <c r="J41" s="216"/>
      <c r="K41" s="216"/>
      <c r="L41" s="216"/>
      <c r="M41" s="216"/>
      <c r="N41" s="216"/>
      <c r="O41" s="216"/>
      <c r="P41" s="216"/>
      <c r="Q41" s="216"/>
      <c r="R41" s="216"/>
      <c r="S41" s="216"/>
      <c r="T41" s="217"/>
    </row>
    <row r="42" spans="1:20" ht="13.5" customHeight="1">
      <c r="A42" s="3407"/>
      <c r="B42" s="215" t="s">
        <v>389</v>
      </c>
      <c r="C42" s="216"/>
      <c r="D42" s="216"/>
      <c r="E42" s="216"/>
      <c r="F42" s="216"/>
      <c r="G42" s="216"/>
      <c r="H42" s="216"/>
      <c r="I42" s="216"/>
      <c r="J42" s="216"/>
      <c r="K42" s="216"/>
      <c r="L42" s="216"/>
      <c r="M42" s="216"/>
      <c r="N42" s="216"/>
      <c r="O42" s="216"/>
      <c r="P42" s="216"/>
      <c r="Q42" s="216"/>
      <c r="R42" s="216"/>
      <c r="S42" s="216"/>
      <c r="T42" s="217"/>
    </row>
    <row r="43" spans="1:20" ht="13.5" customHeight="1">
      <c r="A43" s="3407"/>
      <c r="B43" s="215" t="s">
        <v>390</v>
      </c>
      <c r="C43" s="216"/>
      <c r="D43" s="216"/>
      <c r="E43" s="216"/>
      <c r="F43" s="216"/>
      <c r="G43" s="216"/>
      <c r="H43" s="216"/>
      <c r="I43" s="216"/>
      <c r="J43" s="216"/>
      <c r="K43" s="216"/>
      <c r="L43" s="216"/>
      <c r="M43" s="216"/>
      <c r="N43" s="216"/>
      <c r="O43" s="216"/>
      <c r="P43" s="216"/>
      <c r="Q43" s="216"/>
      <c r="R43" s="216"/>
      <c r="S43" s="216"/>
      <c r="T43" s="217"/>
    </row>
    <row r="44" spans="1:20" ht="13.5" customHeight="1">
      <c r="A44" s="3407"/>
      <c r="B44" s="215"/>
      <c r="C44" s="216"/>
      <c r="D44" s="216"/>
      <c r="E44" s="216"/>
      <c r="F44" s="216"/>
      <c r="G44" s="216"/>
      <c r="H44" s="216"/>
      <c r="I44" s="216"/>
      <c r="J44" s="216"/>
      <c r="K44" s="216"/>
      <c r="L44" s="216"/>
      <c r="M44" s="216"/>
      <c r="N44" s="216"/>
      <c r="O44" s="216"/>
      <c r="P44" s="216"/>
      <c r="Q44" s="216"/>
      <c r="R44" s="216"/>
      <c r="S44" s="216"/>
      <c r="T44" s="217"/>
    </row>
    <row r="45" spans="1:20" ht="13.5" customHeight="1">
      <c r="A45" s="3407"/>
      <c r="B45" s="215"/>
      <c r="C45" s="216"/>
      <c r="D45" s="216"/>
      <c r="E45" s="216"/>
      <c r="F45" s="216"/>
      <c r="G45" s="216"/>
      <c r="H45" s="216"/>
      <c r="I45" s="216"/>
      <c r="J45" s="216"/>
      <c r="K45" s="216"/>
      <c r="L45" s="216"/>
      <c r="M45" s="216"/>
      <c r="N45" s="216"/>
      <c r="O45" s="216"/>
      <c r="P45" s="216"/>
      <c r="Q45" s="216"/>
      <c r="R45" s="216"/>
      <c r="S45" s="216"/>
      <c r="T45" s="217"/>
    </row>
    <row r="46" spans="1:20" ht="14.25" customHeight="1" thickBot="1">
      <c r="A46" s="3409"/>
      <c r="B46" s="221"/>
      <c r="C46" s="222"/>
      <c r="D46" s="222"/>
      <c r="E46" s="222"/>
      <c r="F46" s="222"/>
      <c r="G46" s="222"/>
      <c r="H46" s="222"/>
      <c r="I46" s="222"/>
      <c r="J46" s="222"/>
      <c r="K46" s="222"/>
      <c r="L46" s="222"/>
      <c r="M46" s="222"/>
      <c r="N46" s="222"/>
      <c r="O46" s="222"/>
      <c r="P46" s="222"/>
      <c r="Q46" s="222"/>
      <c r="R46" s="222"/>
      <c r="S46" s="222"/>
      <c r="T46" s="223"/>
    </row>
    <row r="47" spans="1:20">
      <c r="A47" s="161" t="s">
        <v>391</v>
      </c>
      <c r="B47" s="161" t="s">
        <v>392</v>
      </c>
    </row>
    <row r="48" spans="1:20">
      <c r="B48" s="3410" t="s">
        <v>393</v>
      </c>
      <c r="C48" s="3410"/>
      <c r="D48" s="3410"/>
      <c r="E48" s="3410"/>
      <c r="F48" s="3410"/>
      <c r="G48" s="3410"/>
      <c r="H48" s="3410"/>
      <c r="I48" s="3410"/>
      <c r="J48" s="3410"/>
      <c r="K48" s="3410"/>
      <c r="L48" s="3410"/>
      <c r="M48" s="3410"/>
      <c r="N48" s="3410"/>
      <c r="O48" s="3410"/>
      <c r="P48" s="3410"/>
      <c r="Q48" s="3410"/>
      <c r="R48" s="3410"/>
      <c r="S48" s="3410"/>
      <c r="T48" s="3410"/>
    </row>
    <row r="49" spans="2:20">
      <c r="B49" s="3410"/>
      <c r="C49" s="3410"/>
      <c r="D49" s="3410"/>
      <c r="E49" s="3410"/>
      <c r="F49" s="3410"/>
      <c r="G49" s="3410"/>
      <c r="H49" s="3410"/>
      <c r="I49" s="3410"/>
      <c r="J49" s="3410"/>
      <c r="K49" s="3410"/>
      <c r="L49" s="3410"/>
      <c r="M49" s="3410"/>
      <c r="N49" s="3410"/>
      <c r="O49" s="3410"/>
      <c r="P49" s="3410"/>
      <c r="Q49" s="3410"/>
      <c r="R49" s="3410"/>
      <c r="S49" s="3410"/>
      <c r="T49" s="3410"/>
    </row>
  </sheetData>
  <mergeCells count="53">
    <mergeCell ref="D21:T21"/>
    <mergeCell ref="A22:A25"/>
    <mergeCell ref="A26:A37"/>
    <mergeCell ref="A38:A46"/>
    <mergeCell ref="B48:T49"/>
    <mergeCell ref="B13:C13"/>
    <mergeCell ref="D13:E13"/>
    <mergeCell ref="F13:G13"/>
    <mergeCell ref="H13:I13"/>
    <mergeCell ref="J13:L13"/>
    <mergeCell ref="E19:H19"/>
    <mergeCell ref="K19:O19"/>
    <mergeCell ref="M12:O12"/>
    <mergeCell ref="P12:Q12"/>
    <mergeCell ref="R12:S12"/>
    <mergeCell ref="P13:Q13"/>
    <mergeCell ref="P14:Q14"/>
    <mergeCell ref="P15:Q15"/>
    <mergeCell ref="D17:T17"/>
    <mergeCell ref="M13:O13"/>
    <mergeCell ref="B11:C11"/>
    <mergeCell ref="D11:E11"/>
    <mergeCell ref="F11:G11"/>
    <mergeCell ref="H11:I11"/>
    <mergeCell ref="J11:L11"/>
    <mergeCell ref="B12:C12"/>
    <mergeCell ref="D12:E12"/>
    <mergeCell ref="F12:G12"/>
    <mergeCell ref="H12:I12"/>
    <mergeCell ref="J12:L12"/>
    <mergeCell ref="J10:L10"/>
    <mergeCell ref="M10:O10"/>
    <mergeCell ref="P10:Q10"/>
    <mergeCell ref="R10:S10"/>
    <mergeCell ref="P11:Q11"/>
    <mergeCell ref="R11:S11"/>
    <mergeCell ref="M11:O11"/>
    <mergeCell ref="A2:T2"/>
    <mergeCell ref="A4:T4"/>
    <mergeCell ref="R8:S8"/>
    <mergeCell ref="A9:A13"/>
    <mergeCell ref="B9:C9"/>
    <mergeCell ref="D9:E9"/>
    <mergeCell ref="F9:G9"/>
    <mergeCell ref="H9:I9"/>
    <mergeCell ref="J9:L9"/>
    <mergeCell ref="M9:O9"/>
    <mergeCell ref="P9:Q9"/>
    <mergeCell ref="R9:S9"/>
    <mergeCell ref="B10:C10"/>
    <mergeCell ref="D10:E10"/>
    <mergeCell ref="F10:G10"/>
    <mergeCell ref="H10:I10"/>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dimension ref="A5:AS43"/>
  <sheetViews>
    <sheetView view="pageBreakPreview" zoomScale="80" zoomScaleNormal="100" zoomScaleSheetLayoutView="80" workbookViewId="0">
      <selection activeCell="BC22" sqref="BC22"/>
    </sheetView>
  </sheetViews>
  <sheetFormatPr defaultColWidth="2.33203125" defaultRowHeight="13.2"/>
  <cols>
    <col min="1" max="3" width="3.44140625" style="288" customWidth="1"/>
    <col min="4" max="9" width="2.33203125" style="288" customWidth="1"/>
    <col min="10" max="23" width="2.88671875" style="288" customWidth="1"/>
    <col min="24" max="24" width="3.33203125" style="288" customWidth="1"/>
    <col min="25" max="25" width="2.33203125" style="288" bestFit="1" customWidth="1"/>
    <col min="26" max="51" width="2.88671875" style="288" customWidth="1"/>
    <col min="52" max="16384" width="2.33203125" style="288"/>
  </cols>
  <sheetData>
    <row r="5" spans="1:45" ht="13.5" customHeight="1">
      <c r="A5" s="301" t="s">
        <v>264</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row>
    <row r="6" spans="1:45" ht="26.1" customHeight="1">
      <c r="A6" s="1584" t="s">
        <v>265</v>
      </c>
      <c r="B6" s="1584"/>
      <c r="C6" s="1584"/>
      <c r="D6" s="1584"/>
      <c r="E6" s="1584"/>
      <c r="F6" s="1584"/>
      <c r="G6" s="1584"/>
      <c r="H6" s="1584"/>
      <c r="I6" s="1584"/>
      <c r="J6" s="1584"/>
      <c r="K6" s="1584"/>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c r="AM6" s="1584"/>
      <c r="AN6" s="1584"/>
      <c r="AO6" s="1584"/>
      <c r="AP6" s="1584"/>
      <c r="AQ6" s="1584"/>
      <c r="AR6" s="1584"/>
      <c r="AS6" s="1584"/>
    </row>
    <row r="7" spans="1:45" ht="13.5" customHeigh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294" t="s">
        <v>252</v>
      </c>
      <c r="AM7" s="1585">
        <v>37778</v>
      </c>
      <c r="AN7" s="1585"/>
      <c r="AO7" s="1585"/>
      <c r="AP7" s="1585"/>
      <c r="AQ7" s="1585"/>
      <c r="AR7" s="1585"/>
      <c r="AS7" s="1585"/>
    </row>
    <row r="8" spans="1:45" ht="13.5" customHeight="1">
      <c r="A8" s="301"/>
      <c r="B8" s="420" t="str">
        <f>"福岡県"&amp;入力シート!C5&amp;"長　殿"</f>
        <v>福岡県○○県土整備事務所長　殿</v>
      </c>
      <c r="C8" s="421"/>
      <c r="D8" s="421"/>
      <c r="E8" s="421"/>
      <c r="F8" s="421"/>
      <c r="G8" s="421"/>
      <c r="H8" s="421"/>
      <c r="I8" s="421"/>
      <c r="J8" s="421"/>
      <c r="K8" s="421"/>
      <c r="L8" s="302"/>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row>
    <row r="9" spans="1:45" ht="13.5"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1590" t="str">
        <f>入力シート!C25</f>
        <v>福岡市博多区東公園７－７</v>
      </c>
      <c r="AJ9" s="1591"/>
      <c r="AK9" s="1591"/>
      <c r="AL9" s="1591"/>
      <c r="AM9" s="1591"/>
      <c r="AN9" s="1591"/>
      <c r="AO9" s="1591"/>
      <c r="AP9" s="1591"/>
      <c r="AQ9" s="1591"/>
      <c r="AR9" s="1591"/>
      <c r="AS9" s="1591"/>
    </row>
    <row r="10" spans="1:45" ht="15" customHeight="1">
      <c r="A10" s="1586"/>
      <c r="B10" s="1586"/>
      <c r="C10" s="1586"/>
      <c r="D10" s="1587"/>
      <c r="E10" s="1587"/>
      <c r="F10" s="1588"/>
      <c r="G10" s="1589"/>
      <c r="H10" s="1589"/>
      <c r="I10" s="1589"/>
      <c r="J10" s="1589"/>
      <c r="K10" s="1589"/>
      <c r="L10" s="1589"/>
      <c r="M10" s="1589"/>
      <c r="N10" s="1589"/>
      <c r="O10" s="1589"/>
      <c r="P10" s="1589"/>
      <c r="Q10" s="1589"/>
      <c r="R10" s="1589"/>
      <c r="S10" s="1589"/>
      <c r="T10" s="1589"/>
      <c r="U10" s="1589"/>
      <c r="V10" s="1589"/>
      <c r="W10" s="1589"/>
      <c r="X10" s="1589"/>
      <c r="Y10" s="1589"/>
      <c r="Z10" s="1589"/>
      <c r="AA10" s="1589"/>
      <c r="AB10" s="1589"/>
      <c r="AC10" s="1589"/>
      <c r="AD10" s="1589"/>
      <c r="AE10" s="303"/>
      <c r="AF10" s="304"/>
      <c r="AH10" s="97"/>
      <c r="AI10" s="1591"/>
      <c r="AJ10" s="1591"/>
      <c r="AK10" s="1591"/>
      <c r="AL10" s="1591"/>
      <c r="AM10" s="1591"/>
      <c r="AN10" s="1591"/>
      <c r="AO10" s="1591"/>
      <c r="AP10" s="1591"/>
      <c r="AQ10" s="1591"/>
      <c r="AR10" s="1591"/>
      <c r="AS10" s="1591"/>
    </row>
    <row r="11" spans="1:45" ht="15" customHeight="1">
      <c r="A11" s="1581" t="s">
        <v>285</v>
      </c>
      <c r="B11" s="1581"/>
      <c r="C11" s="1581"/>
      <c r="D11" s="1592" t="str">
        <f>"第50"&amp;入力シート!C3&amp;"-"&amp;入力シート!C4&amp;"号　"&amp;入力シート!C10</f>
        <v>第503-12345-001号　県道博多天神線排水性舗装工事（第２工区）</v>
      </c>
      <c r="E11" s="1592"/>
      <c r="F11" s="1592"/>
      <c r="G11" s="1592"/>
      <c r="H11" s="1592"/>
      <c r="I11" s="1592"/>
      <c r="J11" s="1592"/>
      <c r="K11" s="1592"/>
      <c r="L11" s="1592"/>
      <c r="M11" s="1592"/>
      <c r="N11" s="1592"/>
      <c r="O11" s="1592"/>
      <c r="P11" s="1592"/>
      <c r="Q11" s="1592"/>
      <c r="R11" s="1592"/>
      <c r="S11" s="1592"/>
      <c r="T11" s="1592"/>
      <c r="U11" s="1592"/>
      <c r="V11" s="1592"/>
      <c r="W11" s="1592"/>
      <c r="X11" s="1592"/>
      <c r="Y11" s="1592"/>
      <c r="Z11" s="1592"/>
      <c r="AA11" s="1592"/>
      <c r="AB11" s="1592"/>
      <c r="AC11" s="1592"/>
      <c r="AD11" s="1592"/>
      <c r="AE11" s="1593"/>
      <c r="AF11" s="1593"/>
      <c r="AG11" s="1593"/>
      <c r="AH11" s="97"/>
      <c r="AI11" s="1594" t="str">
        <f>入力シート!C26</f>
        <v>(株）福岡企画技調</v>
      </c>
      <c r="AJ11" s="1595"/>
      <c r="AK11" s="1595"/>
      <c r="AL11" s="1595"/>
      <c r="AM11" s="1595"/>
      <c r="AN11" s="1595"/>
      <c r="AO11" s="1595"/>
      <c r="AP11" s="1595"/>
      <c r="AQ11" s="1595"/>
      <c r="AR11" s="1595"/>
      <c r="AS11" s="1595"/>
    </row>
    <row r="12" spans="1:45" ht="15" customHeight="1">
      <c r="A12" s="1581" t="s">
        <v>499</v>
      </c>
      <c r="B12" s="1581"/>
      <c r="C12" s="1581"/>
      <c r="D12" s="301" t="s">
        <v>256</v>
      </c>
      <c r="E12" s="1596">
        <f>入力シート!C14</f>
        <v>44379</v>
      </c>
      <c r="F12" s="1596"/>
      <c r="G12" s="1596"/>
      <c r="H12" s="1596"/>
      <c r="I12" s="1596"/>
      <c r="J12" s="1596"/>
      <c r="K12" s="1596"/>
      <c r="L12" s="1596"/>
      <c r="M12" s="306"/>
      <c r="N12" s="306"/>
      <c r="O12" s="301" t="s">
        <v>257</v>
      </c>
      <c r="P12" s="1597">
        <f>入力シート!C15</f>
        <v>44466</v>
      </c>
      <c r="Q12" s="1597"/>
      <c r="R12" s="1597"/>
      <c r="S12" s="1597"/>
      <c r="T12" s="1597"/>
      <c r="U12" s="1597"/>
      <c r="V12" s="1597"/>
      <c r="W12" s="1597"/>
      <c r="X12" s="301"/>
      <c r="Y12" s="301"/>
      <c r="Z12" s="301"/>
      <c r="AA12" s="301"/>
      <c r="AB12" s="301"/>
      <c r="AC12" s="301"/>
      <c r="AD12" s="301"/>
      <c r="AF12" s="308"/>
      <c r="AH12" s="97"/>
      <c r="AI12" s="1598" t="str">
        <f>入力シート!C27</f>
        <v>代表取締役　企画太郎</v>
      </c>
      <c r="AJ12" s="1599"/>
      <c r="AK12" s="1599"/>
      <c r="AL12" s="1599"/>
      <c r="AM12" s="1599"/>
      <c r="AN12" s="1599"/>
      <c r="AO12" s="1599"/>
      <c r="AP12" s="1599"/>
      <c r="AQ12" s="1599"/>
      <c r="AR12" s="1599"/>
      <c r="AS12" s="1599"/>
    </row>
    <row r="13" spans="1:45" ht="15" customHeight="1">
      <c r="A13" s="1581" t="s">
        <v>266</v>
      </c>
      <c r="B13" s="1581"/>
      <c r="C13" s="1581"/>
      <c r="D13" s="301" t="s">
        <v>256</v>
      </c>
      <c r="E13" s="1596">
        <f>E12</f>
        <v>44379</v>
      </c>
      <c r="F13" s="1596"/>
      <c r="G13" s="1596"/>
      <c r="H13" s="1596"/>
      <c r="I13" s="1596"/>
      <c r="J13" s="1596"/>
      <c r="K13" s="1596"/>
      <c r="L13" s="1596"/>
      <c r="M13" s="306"/>
      <c r="N13" s="306"/>
      <c r="O13" s="301" t="s">
        <v>257</v>
      </c>
      <c r="P13" s="3411"/>
      <c r="Q13" s="3411"/>
      <c r="R13" s="3411"/>
      <c r="S13" s="3411"/>
      <c r="T13" s="3411"/>
      <c r="U13" s="3411"/>
      <c r="V13" s="3411"/>
      <c r="W13" s="3411"/>
      <c r="X13" s="349" t="s">
        <v>552</v>
      </c>
      <c r="Y13" s="400"/>
      <c r="Z13" s="301" t="s">
        <v>551</v>
      </c>
      <c r="AA13" s="301"/>
      <c r="AB13" s="301"/>
      <c r="AC13" s="301"/>
      <c r="AD13" s="301"/>
      <c r="AE13" s="303"/>
      <c r="AF13" s="303"/>
      <c r="AG13" s="315"/>
      <c r="AH13" s="316"/>
      <c r="AI13" s="317"/>
      <c r="AJ13" s="292"/>
      <c r="AK13" s="315"/>
      <c r="AL13" s="315"/>
      <c r="AM13" s="315"/>
      <c r="AN13" s="315"/>
      <c r="AO13" s="315"/>
      <c r="AP13" s="315"/>
      <c r="AQ13" s="315"/>
      <c r="AR13" s="315"/>
      <c r="AS13" s="315"/>
    </row>
    <row r="14" spans="1:45" ht="13.5" customHeigh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227"/>
      <c r="AI14" s="227"/>
      <c r="AJ14" s="227"/>
      <c r="AK14" s="301"/>
      <c r="AL14" s="301"/>
      <c r="AM14" s="301"/>
      <c r="AN14" s="301"/>
      <c r="AO14" s="301"/>
      <c r="AP14" s="301"/>
      <c r="AQ14" s="301"/>
      <c r="AR14" s="301"/>
      <c r="AS14" s="301"/>
    </row>
    <row r="15" spans="1:45" ht="13.5" customHeight="1">
      <c r="A15" s="309"/>
      <c r="B15" s="310"/>
      <c r="C15" s="310"/>
      <c r="D15" s="310"/>
      <c r="E15" s="310"/>
      <c r="F15" s="310"/>
      <c r="G15" s="310"/>
      <c r="H15" s="1567" t="s">
        <v>258</v>
      </c>
      <c r="I15" s="1569"/>
      <c r="J15" s="1571"/>
      <c r="K15" s="1572"/>
      <c r="L15" s="1572"/>
      <c r="M15" s="1572"/>
      <c r="N15" s="1573"/>
      <c r="O15" s="1569" t="s">
        <v>258</v>
      </c>
      <c r="P15" s="1571"/>
      <c r="Q15" s="1572"/>
      <c r="R15" s="1572"/>
      <c r="S15" s="1572"/>
      <c r="T15" s="1573"/>
      <c r="U15" s="1569" t="s">
        <v>258</v>
      </c>
      <c r="V15" s="1571"/>
      <c r="W15" s="1572"/>
      <c r="X15" s="1572"/>
      <c r="Y15" s="1572"/>
      <c r="Z15" s="1573"/>
      <c r="AA15" s="1569" t="s">
        <v>258</v>
      </c>
      <c r="AB15" s="1571"/>
      <c r="AC15" s="1572"/>
      <c r="AD15" s="1572"/>
      <c r="AE15" s="1572"/>
      <c r="AF15" s="1573"/>
      <c r="AG15" s="1569" t="s">
        <v>258</v>
      </c>
      <c r="AH15" s="1571"/>
      <c r="AI15" s="1572"/>
      <c r="AJ15" s="1572"/>
      <c r="AK15" s="1572"/>
      <c r="AL15" s="1573"/>
      <c r="AM15" s="1569" t="s">
        <v>258</v>
      </c>
      <c r="AN15" s="1571"/>
      <c r="AO15" s="1572"/>
      <c r="AP15" s="1572"/>
      <c r="AQ15" s="1572"/>
      <c r="AR15" s="1573"/>
      <c r="AS15" s="1569" t="s">
        <v>258</v>
      </c>
    </row>
    <row r="16" spans="1:45" ht="13.5" customHeight="1">
      <c r="A16" s="318"/>
      <c r="B16" s="312"/>
      <c r="C16" s="312"/>
      <c r="D16" s="312"/>
      <c r="E16" s="312"/>
      <c r="F16" s="312"/>
      <c r="G16" s="312"/>
      <c r="H16" s="1582"/>
      <c r="I16" s="1583"/>
      <c r="J16" s="1574"/>
      <c r="K16" s="1575"/>
      <c r="L16" s="1575"/>
      <c r="M16" s="1575"/>
      <c r="N16" s="1576"/>
      <c r="O16" s="1570"/>
      <c r="P16" s="1574"/>
      <c r="Q16" s="1575"/>
      <c r="R16" s="1575"/>
      <c r="S16" s="1575"/>
      <c r="T16" s="1576"/>
      <c r="U16" s="1570"/>
      <c r="V16" s="1574"/>
      <c r="W16" s="1575"/>
      <c r="X16" s="1575"/>
      <c r="Y16" s="1575"/>
      <c r="Z16" s="1576"/>
      <c r="AA16" s="1570"/>
      <c r="AB16" s="1574"/>
      <c r="AC16" s="1575"/>
      <c r="AD16" s="1575"/>
      <c r="AE16" s="1575"/>
      <c r="AF16" s="1576"/>
      <c r="AG16" s="1570"/>
      <c r="AH16" s="1574"/>
      <c r="AI16" s="1575"/>
      <c r="AJ16" s="1575"/>
      <c r="AK16" s="1575"/>
      <c r="AL16" s="1576"/>
      <c r="AM16" s="1570"/>
      <c r="AN16" s="1574"/>
      <c r="AO16" s="1575"/>
      <c r="AP16" s="1575"/>
      <c r="AQ16" s="1575"/>
      <c r="AR16" s="1576"/>
      <c r="AS16" s="1570"/>
    </row>
    <row r="17" spans="1:45" ht="13.5" customHeight="1">
      <c r="A17" s="311"/>
      <c r="B17" s="312"/>
      <c r="C17" s="312"/>
      <c r="D17" s="312"/>
      <c r="E17" s="312"/>
      <c r="F17" s="312"/>
      <c r="G17" s="312"/>
      <c r="H17" s="1577" t="s">
        <v>259</v>
      </c>
      <c r="I17" s="1578"/>
      <c r="J17" s="1568">
        <v>1</v>
      </c>
      <c r="K17" s="1568"/>
      <c r="L17" s="1568">
        <v>11</v>
      </c>
      <c r="M17" s="1568"/>
      <c r="N17" s="1568">
        <v>21</v>
      </c>
      <c r="O17" s="1568"/>
      <c r="P17" s="1568">
        <v>1</v>
      </c>
      <c r="Q17" s="1568"/>
      <c r="R17" s="1568">
        <v>11</v>
      </c>
      <c r="S17" s="1568"/>
      <c r="T17" s="1568">
        <v>21</v>
      </c>
      <c r="U17" s="1568"/>
      <c r="V17" s="1568">
        <v>1</v>
      </c>
      <c r="W17" s="1568"/>
      <c r="X17" s="1568">
        <v>11</v>
      </c>
      <c r="Y17" s="1568"/>
      <c r="Z17" s="1568">
        <v>21</v>
      </c>
      <c r="AA17" s="1568"/>
      <c r="AB17" s="1568">
        <v>1</v>
      </c>
      <c r="AC17" s="1568"/>
      <c r="AD17" s="1568">
        <v>11</v>
      </c>
      <c r="AE17" s="1568"/>
      <c r="AF17" s="1568">
        <v>21</v>
      </c>
      <c r="AG17" s="1568"/>
      <c r="AH17" s="1568">
        <v>1</v>
      </c>
      <c r="AI17" s="1568"/>
      <c r="AJ17" s="1568">
        <v>11</v>
      </c>
      <c r="AK17" s="1568"/>
      <c r="AL17" s="1568">
        <v>21</v>
      </c>
      <c r="AM17" s="1568"/>
      <c r="AN17" s="1568">
        <v>1</v>
      </c>
      <c r="AO17" s="1568"/>
      <c r="AP17" s="1568">
        <v>11</v>
      </c>
      <c r="AQ17" s="1568"/>
      <c r="AR17" s="1568">
        <v>21</v>
      </c>
      <c r="AS17" s="1568"/>
    </row>
    <row r="18" spans="1:45" ht="13.5" customHeight="1">
      <c r="A18" s="313"/>
      <c r="B18" s="314" t="s">
        <v>260</v>
      </c>
      <c r="C18" s="314"/>
      <c r="D18" s="314"/>
      <c r="E18" s="314"/>
      <c r="F18" s="314"/>
      <c r="G18" s="314"/>
      <c r="H18" s="1579"/>
      <c r="I18" s="1580"/>
      <c r="J18" s="1568"/>
      <c r="K18" s="1568"/>
      <c r="L18" s="1568"/>
      <c r="M18" s="1568"/>
      <c r="N18" s="1568"/>
      <c r="O18" s="1568"/>
      <c r="P18" s="1568"/>
      <c r="Q18" s="1568"/>
      <c r="R18" s="1568"/>
      <c r="S18" s="1568"/>
      <c r="T18" s="1568"/>
      <c r="U18" s="1568"/>
      <c r="V18" s="1568"/>
      <c r="W18" s="1568"/>
      <c r="X18" s="1568"/>
      <c r="Y18" s="1568"/>
      <c r="Z18" s="1568"/>
      <c r="AA18" s="1568"/>
      <c r="AB18" s="1568"/>
      <c r="AC18" s="1568"/>
      <c r="AD18" s="1568"/>
      <c r="AE18" s="1568"/>
      <c r="AF18" s="1568"/>
      <c r="AG18" s="1568"/>
      <c r="AH18" s="1568"/>
      <c r="AI18" s="1568"/>
      <c r="AJ18" s="1568"/>
      <c r="AK18" s="1568"/>
      <c r="AL18" s="1568"/>
      <c r="AM18" s="1568"/>
      <c r="AN18" s="1568"/>
      <c r="AO18" s="1568"/>
      <c r="AP18" s="1568"/>
      <c r="AQ18" s="1568"/>
      <c r="AR18" s="1568"/>
      <c r="AS18" s="1568"/>
    </row>
    <row r="19" spans="1:45" ht="13.5" customHeight="1">
      <c r="A19" s="1563"/>
      <c r="B19" s="1564"/>
      <c r="C19" s="1564"/>
      <c r="D19" s="1564"/>
      <c r="E19" s="1564"/>
      <c r="F19" s="1564"/>
      <c r="G19" s="1564"/>
      <c r="H19" s="1564"/>
      <c r="I19" s="1565"/>
      <c r="J19" s="1566"/>
      <c r="K19" s="1566"/>
      <c r="L19" s="1566"/>
      <c r="M19" s="1566"/>
      <c r="N19" s="1566"/>
      <c r="O19" s="1566"/>
      <c r="P19" s="1566"/>
      <c r="Q19" s="1566"/>
      <c r="R19" s="1566"/>
      <c r="S19" s="1566"/>
      <c r="T19" s="1566"/>
      <c r="U19" s="1566"/>
      <c r="V19" s="1566"/>
      <c r="W19" s="1566"/>
      <c r="X19" s="1566"/>
      <c r="Y19" s="1566"/>
      <c r="Z19" s="1566"/>
      <c r="AA19" s="1566"/>
      <c r="AB19" s="1566"/>
      <c r="AC19" s="1566"/>
      <c r="AD19" s="1566"/>
      <c r="AE19" s="1566"/>
      <c r="AF19" s="1566"/>
      <c r="AG19" s="1566"/>
      <c r="AH19" s="1566"/>
      <c r="AI19" s="1566"/>
      <c r="AJ19" s="1566"/>
      <c r="AK19" s="1566"/>
      <c r="AL19" s="1566"/>
      <c r="AM19" s="1566"/>
      <c r="AN19" s="1566"/>
      <c r="AO19" s="1566"/>
      <c r="AP19" s="1566"/>
      <c r="AQ19" s="1566"/>
      <c r="AR19" s="1566"/>
      <c r="AS19" s="1566"/>
    </row>
    <row r="20" spans="1:45" ht="13.5" customHeight="1">
      <c r="A20" s="1563"/>
      <c r="B20" s="1564"/>
      <c r="C20" s="1564"/>
      <c r="D20" s="1564"/>
      <c r="E20" s="1564"/>
      <c r="F20" s="1564"/>
      <c r="G20" s="1564"/>
      <c r="H20" s="1564"/>
      <c r="I20" s="1565"/>
      <c r="J20" s="1566"/>
      <c r="K20" s="1566"/>
      <c r="L20" s="1566"/>
      <c r="M20" s="1566"/>
      <c r="N20" s="1566"/>
      <c r="O20" s="1566"/>
      <c r="P20" s="1566"/>
      <c r="Q20" s="1566"/>
      <c r="R20" s="1566"/>
      <c r="S20" s="1566"/>
      <c r="T20" s="1566"/>
      <c r="U20" s="1566"/>
      <c r="V20" s="1566"/>
      <c r="W20" s="1566"/>
      <c r="X20" s="1566"/>
      <c r="Y20" s="1566"/>
      <c r="Z20" s="1566"/>
      <c r="AA20" s="1566"/>
      <c r="AB20" s="1566"/>
      <c r="AC20" s="1566"/>
      <c r="AD20" s="1566"/>
      <c r="AE20" s="1566"/>
      <c r="AF20" s="1566"/>
      <c r="AG20" s="1566"/>
      <c r="AH20" s="1566"/>
      <c r="AI20" s="1566"/>
      <c r="AJ20" s="1566"/>
      <c r="AK20" s="1566"/>
      <c r="AL20" s="1566"/>
      <c r="AM20" s="1566"/>
      <c r="AN20" s="1566"/>
      <c r="AO20" s="1566"/>
      <c r="AP20" s="1566"/>
      <c r="AQ20" s="1566"/>
      <c r="AR20" s="1566"/>
      <c r="AS20" s="1566"/>
    </row>
    <row r="21" spans="1:45" ht="13.5" customHeight="1">
      <c r="A21" s="1563"/>
      <c r="B21" s="1564"/>
      <c r="C21" s="1564"/>
      <c r="D21" s="1564"/>
      <c r="E21" s="1564"/>
      <c r="F21" s="1564"/>
      <c r="G21" s="1564"/>
      <c r="H21" s="1564"/>
      <c r="I21" s="1565"/>
      <c r="J21" s="1566"/>
      <c r="K21" s="1566"/>
      <c r="L21" s="1566"/>
      <c r="M21" s="1566"/>
      <c r="N21" s="1566"/>
      <c r="O21" s="1566"/>
      <c r="P21" s="1566"/>
      <c r="Q21" s="1566"/>
      <c r="R21" s="1566"/>
      <c r="S21" s="1566"/>
      <c r="T21" s="1566"/>
      <c r="U21" s="1566"/>
      <c r="V21" s="1566"/>
      <c r="W21" s="1566"/>
      <c r="X21" s="1566"/>
      <c r="Y21" s="1566"/>
      <c r="Z21" s="1566"/>
      <c r="AA21" s="1566"/>
      <c r="AB21" s="1566"/>
      <c r="AC21" s="1566"/>
      <c r="AD21" s="1566"/>
      <c r="AE21" s="1566"/>
      <c r="AF21" s="1566"/>
      <c r="AG21" s="1566"/>
      <c r="AH21" s="1566"/>
      <c r="AI21" s="1566"/>
      <c r="AJ21" s="1566"/>
      <c r="AK21" s="1566"/>
      <c r="AL21" s="1566"/>
      <c r="AM21" s="1566"/>
      <c r="AN21" s="1566"/>
      <c r="AO21" s="1566"/>
      <c r="AP21" s="1566"/>
      <c r="AQ21" s="1566"/>
      <c r="AR21" s="1566"/>
      <c r="AS21" s="1566"/>
    </row>
    <row r="22" spans="1:45" ht="13.5" customHeight="1">
      <c r="A22" s="1563"/>
      <c r="B22" s="1564"/>
      <c r="C22" s="1564"/>
      <c r="D22" s="1564"/>
      <c r="E22" s="1564"/>
      <c r="F22" s="1564"/>
      <c r="G22" s="1564"/>
      <c r="H22" s="1564"/>
      <c r="I22" s="1565"/>
      <c r="J22" s="1566"/>
      <c r="K22" s="1566"/>
      <c r="L22" s="1566"/>
      <c r="M22" s="1566"/>
      <c r="N22" s="1566"/>
      <c r="O22" s="1566"/>
      <c r="P22" s="1566"/>
      <c r="Q22" s="1566"/>
      <c r="R22" s="1566"/>
      <c r="S22" s="1566"/>
      <c r="T22" s="1566"/>
      <c r="U22" s="1566"/>
      <c r="V22" s="1566"/>
      <c r="W22" s="1566"/>
      <c r="X22" s="1566"/>
      <c r="Y22" s="1566"/>
      <c r="Z22" s="1566"/>
      <c r="AA22" s="1566"/>
      <c r="AB22" s="1566"/>
      <c r="AC22" s="1566"/>
      <c r="AD22" s="1566"/>
      <c r="AE22" s="1566"/>
      <c r="AF22" s="1566"/>
      <c r="AG22" s="1566"/>
      <c r="AH22" s="1566"/>
      <c r="AI22" s="1566"/>
      <c r="AJ22" s="1566"/>
      <c r="AK22" s="1566"/>
      <c r="AL22" s="1566"/>
      <c r="AM22" s="1566"/>
      <c r="AN22" s="1566"/>
      <c r="AO22" s="1566"/>
      <c r="AP22" s="1566"/>
      <c r="AQ22" s="1566"/>
      <c r="AR22" s="1566"/>
      <c r="AS22" s="1566"/>
    </row>
    <row r="23" spans="1:45" ht="13.5" customHeight="1">
      <c r="A23" s="1563"/>
      <c r="B23" s="1564"/>
      <c r="C23" s="1564"/>
      <c r="D23" s="1564"/>
      <c r="E23" s="1564"/>
      <c r="F23" s="1564"/>
      <c r="G23" s="1564"/>
      <c r="H23" s="1564"/>
      <c r="I23" s="1565"/>
      <c r="J23" s="1566"/>
      <c r="K23" s="1566"/>
      <c r="L23" s="1566"/>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6"/>
      <c r="AI23" s="1566"/>
      <c r="AJ23" s="1566"/>
      <c r="AK23" s="1566"/>
      <c r="AL23" s="1566"/>
      <c r="AM23" s="1566"/>
      <c r="AN23" s="1566"/>
      <c r="AO23" s="1566"/>
      <c r="AP23" s="1566"/>
      <c r="AQ23" s="1566"/>
      <c r="AR23" s="1566"/>
      <c r="AS23" s="1566"/>
    </row>
    <row r="24" spans="1:45" ht="13.5" customHeight="1">
      <c r="A24" s="1563"/>
      <c r="B24" s="1564"/>
      <c r="C24" s="1564"/>
      <c r="D24" s="1564"/>
      <c r="E24" s="1564"/>
      <c r="F24" s="1564"/>
      <c r="G24" s="1564"/>
      <c r="H24" s="1564"/>
      <c r="I24" s="1565"/>
      <c r="J24" s="1566"/>
      <c r="K24" s="1566"/>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6"/>
      <c r="AI24" s="1566"/>
      <c r="AJ24" s="1566"/>
      <c r="AK24" s="1566"/>
      <c r="AL24" s="1566"/>
      <c r="AM24" s="1566"/>
      <c r="AN24" s="1566"/>
      <c r="AO24" s="1566"/>
      <c r="AP24" s="1566"/>
      <c r="AQ24" s="1566"/>
      <c r="AR24" s="1566"/>
      <c r="AS24" s="1566"/>
    </row>
    <row r="25" spans="1:45" ht="13.5" customHeight="1">
      <c r="A25" s="1563"/>
      <c r="B25" s="1564"/>
      <c r="C25" s="1564"/>
      <c r="D25" s="1564"/>
      <c r="E25" s="1564"/>
      <c r="F25" s="1564"/>
      <c r="G25" s="1564"/>
      <c r="H25" s="1564"/>
      <c r="I25" s="1565"/>
      <c r="J25" s="1566"/>
      <c r="K25" s="1566"/>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1566"/>
      <c r="AI25" s="1566"/>
      <c r="AJ25" s="1566"/>
      <c r="AK25" s="1566"/>
      <c r="AL25" s="1566"/>
      <c r="AM25" s="1566"/>
      <c r="AN25" s="1566"/>
      <c r="AO25" s="1566"/>
      <c r="AP25" s="1566"/>
      <c r="AQ25" s="1566"/>
      <c r="AR25" s="1566"/>
      <c r="AS25" s="1566"/>
    </row>
    <row r="26" spans="1:45" ht="13.5" customHeight="1">
      <c r="A26" s="1563"/>
      <c r="B26" s="1564"/>
      <c r="C26" s="1564"/>
      <c r="D26" s="1564"/>
      <c r="E26" s="1564"/>
      <c r="F26" s="1564"/>
      <c r="G26" s="1564"/>
      <c r="H26" s="1564"/>
      <c r="I26" s="1565"/>
      <c r="J26" s="1566"/>
      <c r="K26" s="1566"/>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6"/>
      <c r="AH26" s="1566"/>
      <c r="AI26" s="1566"/>
      <c r="AJ26" s="1566"/>
      <c r="AK26" s="1566"/>
      <c r="AL26" s="1566"/>
      <c r="AM26" s="1566"/>
      <c r="AN26" s="1566"/>
      <c r="AO26" s="1566"/>
      <c r="AP26" s="1566"/>
      <c r="AQ26" s="1566"/>
      <c r="AR26" s="1566"/>
      <c r="AS26" s="1566"/>
    </row>
    <row r="27" spans="1:45" ht="13.5" customHeight="1">
      <c r="A27" s="1563"/>
      <c r="B27" s="1564"/>
      <c r="C27" s="1564"/>
      <c r="D27" s="1564"/>
      <c r="E27" s="1564"/>
      <c r="F27" s="1564"/>
      <c r="G27" s="1564"/>
      <c r="H27" s="1564"/>
      <c r="I27" s="1565"/>
      <c r="J27" s="1566"/>
      <c r="K27" s="1566"/>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6"/>
      <c r="AL27" s="1566"/>
      <c r="AM27" s="1566"/>
      <c r="AN27" s="1566"/>
      <c r="AO27" s="1566"/>
      <c r="AP27" s="1566"/>
      <c r="AQ27" s="1566"/>
      <c r="AR27" s="1566"/>
      <c r="AS27" s="1566"/>
    </row>
    <row r="28" spans="1:45" ht="13.5" customHeight="1">
      <c r="A28" s="1563"/>
      <c r="B28" s="1564"/>
      <c r="C28" s="1564"/>
      <c r="D28" s="1564"/>
      <c r="E28" s="1564"/>
      <c r="F28" s="1564"/>
      <c r="G28" s="1564"/>
      <c r="H28" s="1564"/>
      <c r="I28" s="1565"/>
      <c r="J28" s="1566"/>
      <c r="K28" s="1566"/>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66"/>
      <c r="AJ28" s="1566"/>
      <c r="AK28" s="1566"/>
      <c r="AL28" s="1566"/>
      <c r="AM28" s="1566"/>
      <c r="AN28" s="1566"/>
      <c r="AO28" s="1566"/>
      <c r="AP28" s="1566"/>
      <c r="AQ28" s="1566"/>
      <c r="AR28" s="1566"/>
      <c r="AS28" s="1566"/>
    </row>
    <row r="29" spans="1:45" ht="13.5" customHeight="1">
      <c r="A29" s="1563"/>
      <c r="B29" s="1564"/>
      <c r="C29" s="1564"/>
      <c r="D29" s="1564"/>
      <c r="E29" s="1564"/>
      <c r="F29" s="1564"/>
      <c r="G29" s="1564"/>
      <c r="H29" s="1564"/>
      <c r="I29" s="1565"/>
      <c r="J29" s="1566"/>
      <c r="K29" s="1566"/>
      <c r="L29" s="1566"/>
      <c r="M29" s="1566"/>
      <c r="N29" s="1566"/>
      <c r="O29" s="1566"/>
      <c r="P29" s="1566"/>
      <c r="Q29" s="1566"/>
      <c r="R29" s="1566"/>
      <c r="S29" s="1566"/>
      <c r="T29" s="1566"/>
      <c r="U29" s="1566"/>
      <c r="V29" s="1566"/>
      <c r="W29" s="1566"/>
      <c r="X29" s="1566"/>
      <c r="Y29" s="1566"/>
      <c r="Z29" s="1566"/>
      <c r="AA29" s="1566"/>
      <c r="AB29" s="1566"/>
      <c r="AC29" s="1566"/>
      <c r="AD29" s="1566"/>
      <c r="AE29" s="1566"/>
      <c r="AF29" s="1566"/>
      <c r="AG29" s="1566"/>
      <c r="AH29" s="1566"/>
      <c r="AI29" s="1566"/>
      <c r="AJ29" s="1566"/>
      <c r="AK29" s="1566"/>
      <c r="AL29" s="1566"/>
      <c r="AM29" s="1566"/>
      <c r="AN29" s="1566"/>
      <c r="AO29" s="1566"/>
      <c r="AP29" s="1566"/>
      <c r="AQ29" s="1566"/>
      <c r="AR29" s="1566"/>
      <c r="AS29" s="1566"/>
    </row>
    <row r="30" spans="1:45" ht="13.5" customHeight="1">
      <c r="A30" s="1563"/>
      <c r="B30" s="1564"/>
      <c r="C30" s="1564"/>
      <c r="D30" s="1564"/>
      <c r="E30" s="1564"/>
      <c r="F30" s="1564"/>
      <c r="G30" s="1564"/>
      <c r="H30" s="1564"/>
      <c r="I30" s="1565"/>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6"/>
      <c r="AM30" s="1566"/>
      <c r="AN30" s="1566"/>
      <c r="AO30" s="1566"/>
      <c r="AP30" s="1566"/>
      <c r="AQ30" s="1566"/>
      <c r="AR30" s="1566"/>
      <c r="AS30" s="1566"/>
    </row>
    <row r="31" spans="1:45" ht="13.5" customHeight="1">
      <c r="A31" s="1563"/>
      <c r="B31" s="1564"/>
      <c r="C31" s="1564"/>
      <c r="D31" s="1564"/>
      <c r="E31" s="1564"/>
      <c r="F31" s="1564"/>
      <c r="G31" s="1564"/>
      <c r="H31" s="1564"/>
      <c r="I31" s="1565"/>
      <c r="J31" s="1566"/>
      <c r="K31" s="1566"/>
      <c r="L31" s="1566"/>
      <c r="M31" s="1566"/>
      <c r="N31" s="1566"/>
      <c r="O31" s="1566"/>
      <c r="P31" s="1566"/>
      <c r="Q31" s="1566"/>
      <c r="R31" s="1566"/>
      <c r="S31" s="1566"/>
      <c r="T31" s="1566"/>
      <c r="U31" s="1566"/>
      <c r="V31" s="1566"/>
      <c r="W31" s="1566"/>
      <c r="X31" s="1566"/>
      <c r="Y31" s="1566"/>
      <c r="Z31" s="1566"/>
      <c r="AA31" s="1566"/>
      <c r="AB31" s="1566"/>
      <c r="AC31" s="1566"/>
      <c r="AD31" s="1566"/>
      <c r="AE31" s="1566"/>
      <c r="AF31" s="1566"/>
      <c r="AG31" s="1566"/>
      <c r="AH31" s="1566"/>
      <c r="AI31" s="1566"/>
      <c r="AJ31" s="1566"/>
      <c r="AK31" s="1566"/>
      <c r="AL31" s="1566"/>
      <c r="AM31" s="1566"/>
      <c r="AN31" s="1566"/>
      <c r="AO31" s="1566"/>
      <c r="AP31" s="1566"/>
      <c r="AQ31" s="1566"/>
      <c r="AR31" s="1566"/>
      <c r="AS31" s="1566"/>
    </row>
    <row r="32" spans="1:45" ht="13.5" customHeight="1">
      <c r="A32" s="1563"/>
      <c r="B32" s="1564"/>
      <c r="C32" s="1564"/>
      <c r="D32" s="1564"/>
      <c r="E32" s="1564"/>
      <c r="F32" s="1564"/>
      <c r="G32" s="1564"/>
      <c r="H32" s="1564"/>
      <c r="I32" s="1565"/>
      <c r="J32" s="1566"/>
      <c r="K32" s="1566"/>
      <c r="L32" s="1566"/>
      <c r="M32" s="1566"/>
      <c r="N32" s="1566"/>
      <c r="O32" s="1566"/>
      <c r="P32" s="1566"/>
      <c r="Q32" s="1566"/>
      <c r="R32" s="1566"/>
      <c r="S32" s="1566"/>
      <c r="T32" s="1566"/>
      <c r="U32" s="1566"/>
      <c r="V32" s="1566"/>
      <c r="W32" s="1566"/>
      <c r="X32" s="1566"/>
      <c r="Y32" s="1566"/>
      <c r="Z32" s="1566"/>
      <c r="AA32" s="1566"/>
      <c r="AB32" s="1566"/>
      <c r="AC32" s="1566"/>
      <c r="AD32" s="1566"/>
      <c r="AE32" s="1566"/>
      <c r="AF32" s="1566"/>
      <c r="AG32" s="1566"/>
      <c r="AH32" s="1566"/>
      <c r="AI32" s="1566"/>
      <c r="AJ32" s="1566"/>
      <c r="AK32" s="1566"/>
      <c r="AL32" s="1566"/>
      <c r="AM32" s="1566"/>
      <c r="AN32" s="1566"/>
      <c r="AO32" s="1566"/>
      <c r="AP32" s="1566"/>
      <c r="AQ32" s="1566"/>
      <c r="AR32" s="1566"/>
      <c r="AS32" s="1566"/>
    </row>
    <row r="33" spans="1:45" ht="13.5" customHeight="1">
      <c r="A33" s="1563"/>
      <c r="B33" s="1564"/>
      <c r="C33" s="1564"/>
      <c r="D33" s="1564"/>
      <c r="E33" s="1564"/>
      <c r="F33" s="1564"/>
      <c r="G33" s="1564"/>
      <c r="H33" s="1564"/>
      <c r="I33" s="1565"/>
      <c r="J33" s="1566"/>
      <c r="K33" s="1566"/>
      <c r="L33" s="1566"/>
      <c r="M33" s="1566"/>
      <c r="N33" s="1566"/>
      <c r="O33" s="1566"/>
      <c r="P33" s="1566"/>
      <c r="Q33" s="1566"/>
      <c r="R33" s="1566"/>
      <c r="S33" s="1566"/>
      <c r="T33" s="1566"/>
      <c r="U33" s="1566"/>
      <c r="V33" s="1566"/>
      <c r="W33" s="1566"/>
      <c r="X33" s="1566"/>
      <c r="Y33" s="1566"/>
      <c r="Z33" s="1566"/>
      <c r="AA33" s="1566"/>
      <c r="AB33" s="1566"/>
      <c r="AC33" s="1566"/>
      <c r="AD33" s="1566"/>
      <c r="AE33" s="1566"/>
      <c r="AF33" s="1566"/>
      <c r="AG33" s="1566"/>
      <c r="AH33" s="1566"/>
      <c r="AI33" s="1566"/>
      <c r="AJ33" s="1566"/>
      <c r="AK33" s="1566"/>
      <c r="AL33" s="1566"/>
      <c r="AM33" s="1566"/>
      <c r="AN33" s="1566"/>
      <c r="AO33" s="1566"/>
      <c r="AP33" s="1566"/>
      <c r="AQ33" s="1566"/>
      <c r="AR33" s="1566"/>
      <c r="AS33" s="1566"/>
    </row>
    <row r="34" spans="1:45" ht="13.5" customHeight="1">
      <c r="A34" s="1563"/>
      <c r="B34" s="1564"/>
      <c r="C34" s="1564"/>
      <c r="D34" s="1564"/>
      <c r="E34" s="1564"/>
      <c r="F34" s="1564"/>
      <c r="G34" s="1564"/>
      <c r="H34" s="1564"/>
      <c r="I34" s="1565"/>
      <c r="J34" s="1566"/>
      <c r="K34" s="1566"/>
      <c r="L34" s="1566"/>
      <c r="M34" s="1566"/>
      <c r="N34" s="1566"/>
      <c r="O34" s="1566"/>
      <c r="P34" s="1566"/>
      <c r="Q34" s="1566"/>
      <c r="R34" s="1566"/>
      <c r="S34" s="1566"/>
      <c r="T34" s="1566"/>
      <c r="U34" s="1566"/>
      <c r="V34" s="1566"/>
      <c r="W34" s="1566"/>
      <c r="X34" s="1566"/>
      <c r="Y34" s="1566"/>
      <c r="Z34" s="1566"/>
      <c r="AA34" s="1566"/>
      <c r="AB34" s="1566"/>
      <c r="AC34" s="1566"/>
      <c r="AD34" s="1566"/>
      <c r="AE34" s="1566"/>
      <c r="AF34" s="1566"/>
      <c r="AG34" s="1566"/>
      <c r="AH34" s="1566"/>
      <c r="AI34" s="1566"/>
      <c r="AJ34" s="1566"/>
      <c r="AK34" s="1566"/>
      <c r="AL34" s="1566"/>
      <c r="AM34" s="1566"/>
      <c r="AN34" s="1566"/>
      <c r="AO34" s="1566"/>
      <c r="AP34" s="1566"/>
      <c r="AQ34" s="1566"/>
      <c r="AR34" s="1566"/>
      <c r="AS34" s="1566"/>
    </row>
    <row r="35" spans="1:45" ht="13.5" customHeight="1">
      <c r="A35" s="1563"/>
      <c r="B35" s="1564"/>
      <c r="C35" s="1564"/>
      <c r="D35" s="1564"/>
      <c r="E35" s="1564"/>
      <c r="F35" s="1564"/>
      <c r="G35" s="1564"/>
      <c r="H35" s="1564"/>
      <c r="I35" s="1565"/>
      <c r="J35" s="1566"/>
      <c r="K35" s="1566"/>
      <c r="L35" s="1566"/>
      <c r="M35" s="1566"/>
      <c r="N35" s="1566"/>
      <c r="O35" s="1566"/>
      <c r="P35" s="1566"/>
      <c r="Q35" s="1566"/>
      <c r="R35" s="1566"/>
      <c r="S35" s="1566"/>
      <c r="T35" s="1566"/>
      <c r="U35" s="1566"/>
      <c r="V35" s="1566"/>
      <c r="W35" s="1566"/>
      <c r="X35" s="1566"/>
      <c r="Y35" s="1566"/>
      <c r="Z35" s="1566"/>
      <c r="AA35" s="1566"/>
      <c r="AB35" s="1566"/>
      <c r="AC35" s="1566"/>
      <c r="AD35" s="1566"/>
      <c r="AE35" s="1566"/>
      <c r="AF35" s="1566"/>
      <c r="AG35" s="1566"/>
      <c r="AH35" s="1566"/>
      <c r="AI35" s="1566"/>
      <c r="AJ35" s="1566"/>
      <c r="AK35" s="1566"/>
      <c r="AL35" s="1566"/>
      <c r="AM35" s="1566"/>
      <c r="AN35" s="1566"/>
      <c r="AO35" s="1566"/>
      <c r="AP35" s="1566"/>
      <c r="AQ35" s="1566"/>
      <c r="AR35" s="1566"/>
      <c r="AS35" s="1566"/>
    </row>
    <row r="36" spans="1:45" ht="13.5" customHeight="1">
      <c r="A36" s="1563"/>
      <c r="B36" s="1564"/>
      <c r="C36" s="1564"/>
      <c r="D36" s="1564"/>
      <c r="E36" s="1564"/>
      <c r="F36" s="1564"/>
      <c r="G36" s="1564"/>
      <c r="H36" s="1564"/>
      <c r="I36" s="1565"/>
      <c r="J36" s="1566"/>
      <c r="K36" s="1566"/>
      <c r="L36" s="1566"/>
      <c r="M36" s="1566"/>
      <c r="N36" s="1566"/>
      <c r="O36" s="1566"/>
      <c r="P36" s="1566"/>
      <c r="Q36" s="1566"/>
      <c r="R36" s="1566"/>
      <c r="S36" s="1566"/>
      <c r="T36" s="1566"/>
      <c r="U36" s="1566"/>
      <c r="V36" s="1566"/>
      <c r="W36" s="1566"/>
      <c r="X36" s="1566"/>
      <c r="Y36" s="1566"/>
      <c r="Z36" s="1566"/>
      <c r="AA36" s="1566"/>
      <c r="AB36" s="1566"/>
      <c r="AC36" s="1566"/>
      <c r="AD36" s="1566"/>
      <c r="AE36" s="1566"/>
      <c r="AF36" s="1566"/>
      <c r="AG36" s="1566"/>
      <c r="AH36" s="1566"/>
      <c r="AI36" s="1566"/>
      <c r="AJ36" s="1566"/>
      <c r="AK36" s="1566"/>
      <c r="AL36" s="1566"/>
      <c r="AM36" s="1566"/>
      <c r="AN36" s="1566"/>
      <c r="AO36" s="1566"/>
      <c r="AP36" s="1566"/>
      <c r="AQ36" s="1566"/>
      <c r="AR36" s="1566"/>
      <c r="AS36" s="1566"/>
    </row>
    <row r="37" spans="1:45" ht="13.5" customHeight="1">
      <c r="A37" s="1567" t="s">
        <v>261</v>
      </c>
      <c r="B37" s="1567"/>
      <c r="C37" s="1567"/>
      <c r="D37" s="1567"/>
      <c r="E37" s="301" t="s">
        <v>262</v>
      </c>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row>
    <row r="38" spans="1:45" ht="13.5" customHeight="1">
      <c r="A38" s="301"/>
      <c r="B38" s="301"/>
      <c r="C38" s="301"/>
      <c r="D38" s="301"/>
      <c r="E38" s="301" t="s">
        <v>267</v>
      </c>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row>
    <row r="41" spans="1:45" ht="12" customHeight="1"/>
    <row r="42" spans="1:45" ht="12" customHeight="1"/>
    <row r="43" spans="1:45" ht="12" customHeight="1"/>
  </sheetData>
  <mergeCells count="219">
    <mergeCell ref="A12:C12"/>
    <mergeCell ref="A13:C13"/>
    <mergeCell ref="A6:AS6"/>
    <mergeCell ref="AM7:AS7"/>
    <mergeCell ref="A11:C11"/>
    <mergeCell ref="AI9:AS10"/>
    <mergeCell ref="A10:E10"/>
    <mergeCell ref="F10:AD10"/>
    <mergeCell ref="D11:AG11"/>
    <mergeCell ref="AI11:AS11"/>
    <mergeCell ref="E12:L12"/>
    <mergeCell ref="P12:W12"/>
    <mergeCell ref="AI12:AS12"/>
    <mergeCell ref="E13:L13"/>
    <mergeCell ref="P13:W13"/>
    <mergeCell ref="AS15:AS16"/>
    <mergeCell ref="H17:I18"/>
    <mergeCell ref="J17:K18"/>
    <mergeCell ref="L17:M18"/>
    <mergeCell ref="N17:O18"/>
    <mergeCell ref="P17:Q18"/>
    <mergeCell ref="R17:S18"/>
    <mergeCell ref="T17:U18"/>
    <mergeCell ref="V17:W18"/>
    <mergeCell ref="X17:Y18"/>
    <mergeCell ref="AA15:AA16"/>
    <mergeCell ref="AB15:AF16"/>
    <mergeCell ref="AG15:AG16"/>
    <mergeCell ref="AH15:AL16"/>
    <mergeCell ref="AM15:AM16"/>
    <mergeCell ref="AN15:AR16"/>
    <mergeCell ref="H15:I16"/>
    <mergeCell ref="J15:N16"/>
    <mergeCell ref="O15:O16"/>
    <mergeCell ref="P15:T16"/>
    <mergeCell ref="U15:U16"/>
    <mergeCell ref="V15:Z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A21:I22"/>
    <mergeCell ref="J21:K22"/>
    <mergeCell ref="L21:M22"/>
    <mergeCell ref="N21:O22"/>
    <mergeCell ref="P21:Q22"/>
    <mergeCell ref="R21:S22"/>
    <mergeCell ref="T21:U22"/>
    <mergeCell ref="V21:W22"/>
    <mergeCell ref="X21:Y22"/>
    <mergeCell ref="Z19:AA20"/>
    <mergeCell ref="AB19:AC20"/>
    <mergeCell ref="AD19:AE20"/>
    <mergeCell ref="AL21:AM22"/>
    <mergeCell ref="AN21:AO22"/>
    <mergeCell ref="AP21:AQ22"/>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25:I26"/>
    <mergeCell ref="J25:K26"/>
    <mergeCell ref="L25:M26"/>
    <mergeCell ref="N25:O26"/>
    <mergeCell ref="P25:Q26"/>
    <mergeCell ref="R25:S26"/>
    <mergeCell ref="T25:U26"/>
    <mergeCell ref="V25:W26"/>
    <mergeCell ref="X25:Y26"/>
    <mergeCell ref="Z27:AA28"/>
    <mergeCell ref="AN23:AO24"/>
    <mergeCell ref="AP23:AQ24"/>
    <mergeCell ref="T23:U24"/>
    <mergeCell ref="V23:W24"/>
    <mergeCell ref="X23:Y24"/>
    <mergeCell ref="Z23:AA24"/>
    <mergeCell ref="AB23:AC24"/>
    <mergeCell ref="AD23:AE24"/>
    <mergeCell ref="AL25:AM26"/>
    <mergeCell ref="AN25:AO26"/>
    <mergeCell ref="AP25:AQ26"/>
    <mergeCell ref="AB27:AC28"/>
    <mergeCell ref="AD27:AE28"/>
    <mergeCell ref="X29:Y30"/>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L29:AM30"/>
    <mergeCell ref="AN29:AO30"/>
    <mergeCell ref="AP29:AQ30"/>
    <mergeCell ref="AR29:AS30"/>
    <mergeCell ref="A31:I32"/>
    <mergeCell ref="J31:K32"/>
    <mergeCell ref="L31:M32"/>
    <mergeCell ref="N31:O32"/>
    <mergeCell ref="P31:Q32"/>
    <mergeCell ref="R31:S32"/>
    <mergeCell ref="Z29:AA30"/>
    <mergeCell ref="AB29:AC30"/>
    <mergeCell ref="AD29:AE30"/>
    <mergeCell ref="AF29:AG30"/>
    <mergeCell ref="AH29:AI30"/>
    <mergeCell ref="AJ29:AK30"/>
    <mergeCell ref="A29:I30"/>
    <mergeCell ref="J29:K30"/>
    <mergeCell ref="L29:M30"/>
    <mergeCell ref="N29:O30"/>
    <mergeCell ref="P29:Q30"/>
    <mergeCell ref="R29:S30"/>
    <mergeCell ref="T29:U30"/>
    <mergeCell ref="V29:W30"/>
    <mergeCell ref="AR31:AS32"/>
    <mergeCell ref="A33:I34"/>
    <mergeCell ref="J33:K34"/>
    <mergeCell ref="L33:M34"/>
    <mergeCell ref="N33:O34"/>
    <mergeCell ref="P33:Q34"/>
    <mergeCell ref="R33:S34"/>
    <mergeCell ref="T33:U34"/>
    <mergeCell ref="V33:W34"/>
    <mergeCell ref="X33:Y34"/>
    <mergeCell ref="AF31:AG32"/>
    <mergeCell ref="AH31:AI32"/>
    <mergeCell ref="AJ31:AK32"/>
    <mergeCell ref="AL31:AM32"/>
    <mergeCell ref="AN31:AO32"/>
    <mergeCell ref="AP31:AQ32"/>
    <mergeCell ref="T31:U32"/>
    <mergeCell ref="V31:W32"/>
    <mergeCell ref="X31:Y32"/>
    <mergeCell ref="Z31:AA32"/>
    <mergeCell ref="AB31:AC32"/>
    <mergeCell ref="AD31:AE32"/>
    <mergeCell ref="AL33:AM34"/>
    <mergeCell ref="AN33:AO34"/>
    <mergeCell ref="AP33:AQ34"/>
    <mergeCell ref="AR33:AS34"/>
    <mergeCell ref="A35:I36"/>
    <mergeCell ref="J35:K36"/>
    <mergeCell ref="L35:M36"/>
    <mergeCell ref="N35:O36"/>
    <mergeCell ref="P35:Q36"/>
    <mergeCell ref="R35:S36"/>
    <mergeCell ref="Z33:AA34"/>
    <mergeCell ref="AB33:AC34"/>
    <mergeCell ref="AD33:AE34"/>
    <mergeCell ref="AF33:AG34"/>
    <mergeCell ref="AH33:AI34"/>
    <mergeCell ref="AJ33:AK34"/>
    <mergeCell ref="AR35:AS36"/>
    <mergeCell ref="A37:D37"/>
    <mergeCell ref="AF35:AG36"/>
    <mergeCell ref="AH35:AI36"/>
    <mergeCell ref="AJ35:AK36"/>
    <mergeCell ref="AL35:AM36"/>
    <mergeCell ref="AN35:AO36"/>
    <mergeCell ref="AP35:AQ36"/>
    <mergeCell ref="T35:U36"/>
    <mergeCell ref="V35:W36"/>
    <mergeCell ref="X35:Y36"/>
    <mergeCell ref="Z35:AA36"/>
    <mergeCell ref="AB35:AC36"/>
    <mergeCell ref="AD35:AE36"/>
  </mergeCells>
  <phoneticPr fontId="10"/>
  <printOptions horizontalCentered="1"/>
  <pageMargins left="0.70866141732283472" right="0.70866141732283472" top="0.74803149606299213" bottom="0.74803149606299213" header="0.31496062992125984" footer="0.31496062992125984"/>
  <pageSetup paperSize="9" scale="97"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178"/>
  <sheetViews>
    <sheetView showGridLines="0" showZeros="0" view="pageBreakPreview" zoomScale="80" zoomScaleNormal="100" zoomScaleSheetLayoutView="80" workbookViewId="0">
      <selection sqref="A1:B1"/>
    </sheetView>
  </sheetViews>
  <sheetFormatPr defaultColWidth="9" defaultRowHeight="13.2"/>
  <cols>
    <col min="1" max="1" width="14.109375" style="451" bestFit="1" customWidth="1"/>
    <col min="2" max="2" width="41.6640625" style="451" customWidth="1"/>
    <col min="3" max="3" width="9" style="451"/>
    <col min="4" max="4" width="12.21875" style="451" customWidth="1"/>
    <col min="5" max="5" width="7.6640625" style="451" customWidth="1"/>
    <col min="6" max="16384" width="9" style="451"/>
  </cols>
  <sheetData>
    <row r="1" spans="1:7">
      <c r="A1" s="1539" t="s">
        <v>694</v>
      </c>
      <c r="B1" s="1540"/>
    </row>
    <row r="2" spans="1:7" ht="34.5" customHeight="1">
      <c r="A2" s="1546" t="s">
        <v>695</v>
      </c>
      <c r="B2" s="1546"/>
      <c r="C2" s="1546"/>
      <c r="D2" s="1546"/>
      <c r="E2" s="1546"/>
      <c r="F2" s="1546"/>
    </row>
    <row r="3" spans="1:7" ht="27" customHeight="1">
      <c r="B3" s="806"/>
      <c r="D3" s="1518">
        <v>37778</v>
      </c>
      <c r="E3" s="1518"/>
      <c r="F3" s="491"/>
      <c r="G3" s="491"/>
    </row>
    <row r="4" spans="1:7" ht="13.5" customHeight="1">
      <c r="A4" s="1552" t="s">
        <v>696</v>
      </c>
      <c r="B4" s="1540"/>
    </row>
    <row r="5" spans="1:7" ht="13.5" customHeight="1">
      <c r="A5" s="1557" t="s">
        <v>697</v>
      </c>
      <c r="B5" s="1558"/>
      <c r="C5" s="1559" t="str">
        <f>入力シート!C25</f>
        <v>福岡市博多区東公園７－７</v>
      </c>
      <c r="D5" s="1559"/>
      <c r="E5" s="1559"/>
    </row>
    <row r="6" spans="1:7" ht="27" customHeight="1">
      <c r="A6" s="1557" t="s">
        <v>698</v>
      </c>
      <c r="B6" s="1558"/>
      <c r="C6" s="1559" t="str">
        <f>入力シート!C26</f>
        <v>(株）福岡企画技調</v>
      </c>
      <c r="D6" s="1559"/>
      <c r="E6" s="803"/>
    </row>
    <row r="7" spans="1:7" ht="27" customHeight="1">
      <c r="A7" s="1557" t="s">
        <v>1055</v>
      </c>
      <c r="B7" s="1558"/>
      <c r="C7" s="1559" t="str">
        <f>入力シート!C27</f>
        <v>代表取締役　企画太郎</v>
      </c>
      <c r="D7" s="1559"/>
      <c r="E7" s="807" t="s">
        <v>1056</v>
      </c>
    </row>
    <row r="8" spans="1:7" ht="13.8">
      <c r="A8" s="1524" t="s">
        <v>1058</v>
      </c>
      <c r="B8" s="1525"/>
    </row>
    <row r="9" spans="1:7">
      <c r="A9" s="808" t="s">
        <v>699</v>
      </c>
      <c r="B9" s="1547" t="str">
        <f>"令和"&amp;入力シート!C3&amp;"年度　　第　"&amp;入力シート!C4&amp;"　号　　"</f>
        <v>令和3年度　　第　12345-001　号　　</v>
      </c>
      <c r="C9" s="1547"/>
      <c r="D9" s="1547"/>
      <c r="E9" s="1547"/>
    </row>
    <row r="10" spans="1:7" ht="13.8">
      <c r="A10" s="808" t="s">
        <v>304</v>
      </c>
      <c r="B10" s="1560" t="str">
        <f>入力シート!C10</f>
        <v>県道博多天神線排水性舗装工事（第２工区）</v>
      </c>
      <c r="C10" s="1560"/>
      <c r="D10" s="1560"/>
      <c r="E10" s="1560"/>
    </row>
    <row r="11" spans="1:7">
      <c r="A11" s="1556" t="s">
        <v>700</v>
      </c>
      <c r="B11" s="1548" t="str">
        <f>入力シート!C11&amp; " 　　"&amp;入力シート!C12</f>
        <v>主要地方道博多天神線 　　福岡市博多区東公園地内</v>
      </c>
      <c r="C11" s="1548"/>
      <c r="D11" s="1548"/>
      <c r="E11" s="1548"/>
    </row>
    <row r="12" spans="1:7">
      <c r="A12" s="1556"/>
      <c r="B12" s="1548"/>
      <c r="C12" s="1548"/>
      <c r="D12" s="1548"/>
      <c r="E12" s="1548"/>
    </row>
    <row r="13" spans="1:7" ht="13.8">
      <c r="A13" s="808" t="s">
        <v>701</v>
      </c>
      <c r="B13" s="1549">
        <f>入力シート!C24</f>
        <v>13000000</v>
      </c>
      <c r="C13" s="1549"/>
      <c r="D13" s="1549"/>
      <c r="E13" s="1549"/>
    </row>
    <row r="14" spans="1:7" ht="26.4">
      <c r="A14" s="808" t="s">
        <v>702</v>
      </c>
      <c r="B14" s="1560" t="str">
        <f>入力シート!C20</f>
        <v>福岡三郎</v>
      </c>
      <c r="C14" s="1560"/>
      <c r="D14" s="1560"/>
      <c r="E14" s="1560"/>
    </row>
    <row r="15" spans="1:7" ht="26.4">
      <c r="A15" s="808" t="s">
        <v>703</v>
      </c>
      <c r="B15" s="1560" t="str">
        <f>入力シート!C16</f>
        <v>福岡次郎</v>
      </c>
      <c r="C15" s="1560"/>
      <c r="D15" s="1560"/>
      <c r="E15" s="1560"/>
    </row>
    <row r="16" spans="1:7" ht="13.8">
      <c r="A16" s="452"/>
    </row>
    <row r="17" spans="1:5" ht="38.25" customHeight="1">
      <c r="A17" s="1542" t="s">
        <v>704</v>
      </c>
      <c r="B17" s="1542"/>
      <c r="C17" s="1542"/>
      <c r="D17" s="1542"/>
      <c r="E17" s="1542"/>
    </row>
    <row r="18" spans="1:5" ht="13.8">
      <c r="A18" s="453"/>
    </row>
    <row r="19" spans="1:5" ht="13.5" customHeight="1">
      <c r="A19" s="1552" t="s">
        <v>1059</v>
      </c>
      <c r="B19" s="1540"/>
    </row>
    <row r="20" spans="1:5" ht="13.8">
      <c r="A20" s="810" t="s">
        <v>705</v>
      </c>
      <c r="B20" s="1526"/>
      <c r="C20" s="1526"/>
      <c r="D20" s="1526"/>
      <c r="E20" s="1526"/>
    </row>
    <row r="21" spans="1:5" ht="13.8">
      <c r="A21" s="810" t="s">
        <v>699</v>
      </c>
      <c r="B21" s="1526"/>
      <c r="C21" s="1526"/>
      <c r="D21" s="1526"/>
      <c r="E21" s="1526"/>
    </row>
    <row r="22" spans="1:5" ht="13.8">
      <c r="A22" s="810" t="s">
        <v>304</v>
      </c>
      <c r="B22" s="1526"/>
      <c r="C22" s="1526"/>
      <c r="D22" s="1526"/>
      <c r="E22" s="1526"/>
    </row>
    <row r="23" spans="1:5" ht="13.8">
      <c r="A23" s="810" t="s">
        <v>700</v>
      </c>
      <c r="B23" s="1526"/>
      <c r="C23" s="1526"/>
      <c r="D23" s="1526"/>
      <c r="E23" s="1526"/>
    </row>
    <row r="24" spans="1:5" ht="27.75" customHeight="1">
      <c r="A24" s="810" t="s">
        <v>706</v>
      </c>
      <c r="B24" s="1538" t="s">
        <v>1147</v>
      </c>
      <c r="C24" s="1538"/>
      <c r="D24" s="1538"/>
      <c r="E24" s="1538"/>
    </row>
    <row r="25" spans="1:5" ht="13.8">
      <c r="A25" s="810" t="s">
        <v>701</v>
      </c>
      <c r="B25" s="1526"/>
      <c r="C25" s="1526"/>
      <c r="D25" s="1526"/>
      <c r="E25" s="1526"/>
    </row>
    <row r="26" spans="1:5" s="804" customFormat="1" ht="13.8">
      <c r="A26" s="814" t="s">
        <v>1060</v>
      </c>
      <c r="B26" s="1526"/>
      <c r="C26" s="1526"/>
      <c r="D26" s="1526"/>
      <c r="E26" s="1526"/>
    </row>
    <row r="27" spans="1:5" s="804" customFormat="1" ht="13.8">
      <c r="A27" s="814" t="s">
        <v>1061</v>
      </c>
      <c r="B27" s="1526"/>
      <c r="C27" s="1526"/>
      <c r="D27" s="1526"/>
      <c r="E27" s="1526"/>
    </row>
    <row r="28" spans="1:5" s="804" customFormat="1" ht="13.8">
      <c r="A28" s="811"/>
      <c r="B28" s="812"/>
      <c r="C28" s="812"/>
      <c r="D28" s="812"/>
      <c r="E28" s="812"/>
    </row>
    <row r="29" spans="1:5">
      <c r="A29" s="1552" t="s">
        <v>707</v>
      </c>
      <c r="B29" s="1540"/>
    </row>
    <row r="30" spans="1:5" ht="247.65" customHeight="1">
      <c r="A30" s="1528"/>
      <c r="B30" s="1529"/>
      <c r="C30" s="1529"/>
      <c r="D30" s="1529"/>
      <c r="E30" s="1530"/>
    </row>
    <row r="31" spans="1:5" ht="13.5" customHeight="1">
      <c r="A31" s="1531"/>
      <c r="B31" s="1532"/>
      <c r="C31" s="1532"/>
      <c r="D31" s="1532"/>
      <c r="E31" s="1533"/>
    </row>
    <row r="32" spans="1:5" ht="22.5" customHeight="1">
      <c r="A32" s="1534"/>
      <c r="B32" s="1535"/>
      <c r="C32" s="1535"/>
      <c r="D32" s="1535"/>
      <c r="E32" s="1536"/>
    </row>
    <row r="33" spans="1:5" s="804" customFormat="1" ht="22.5" customHeight="1">
      <c r="A33" s="1527" t="s">
        <v>708</v>
      </c>
      <c r="B33" s="1527"/>
      <c r="C33" s="1527"/>
      <c r="D33" s="1527"/>
      <c r="E33" s="1527"/>
    </row>
    <row r="34" spans="1:5">
      <c r="A34" s="1523" t="s">
        <v>709</v>
      </c>
      <c r="B34" s="1523"/>
      <c r="C34" s="1523"/>
      <c r="D34" s="1523"/>
      <c r="E34" s="1523"/>
    </row>
    <row r="35" spans="1:5" ht="13.8">
      <c r="A35" s="453"/>
    </row>
    <row r="36" spans="1:5">
      <c r="A36" s="1541" t="s">
        <v>710</v>
      </c>
      <c r="B36" s="1540"/>
    </row>
    <row r="37" spans="1:5" ht="13.8">
      <c r="A37" s="453"/>
    </row>
    <row r="38" spans="1:5" ht="25.5" customHeight="1">
      <c r="A38" s="1542" t="s">
        <v>711</v>
      </c>
      <c r="B38" s="1542"/>
      <c r="C38" s="1542"/>
      <c r="D38" s="1542"/>
      <c r="E38" s="1542"/>
    </row>
    <row r="39" spans="1:5">
      <c r="A39" s="455"/>
    </row>
    <row r="40" spans="1:5" ht="13.5" customHeight="1">
      <c r="A40" s="1542" t="s">
        <v>712</v>
      </c>
      <c r="B40" s="1542"/>
      <c r="C40" s="1542"/>
      <c r="D40" s="1542"/>
      <c r="E40" s="1542"/>
    </row>
    <row r="41" spans="1:5" ht="13.8">
      <c r="A41" s="453"/>
    </row>
    <row r="42" spans="1:5" ht="26.25" customHeight="1">
      <c r="A42" s="1537" t="s">
        <v>713</v>
      </c>
      <c r="B42" s="1537"/>
      <c r="C42" s="1537"/>
      <c r="D42" s="1537"/>
      <c r="E42" s="1537"/>
    </row>
    <row r="43" spans="1:5">
      <c r="A43" s="455"/>
    </row>
    <row r="44" spans="1:5">
      <c r="A44" s="1539" t="s">
        <v>714</v>
      </c>
      <c r="B44" s="1540"/>
    </row>
    <row r="45" spans="1:5" s="804" customFormat="1">
      <c r="A45" s="805"/>
    </row>
    <row r="46" spans="1:5" s="804" customFormat="1">
      <c r="A46" s="805"/>
      <c r="B46" s="1545"/>
      <c r="C46" s="1545"/>
      <c r="D46" s="1545"/>
    </row>
    <row r="47" spans="1:5" s="804" customFormat="1">
      <c r="A47" s="805"/>
      <c r="B47" s="1545"/>
      <c r="C47" s="1545"/>
      <c r="D47" s="1545"/>
    </row>
    <row r="48" spans="1:5" s="804" customFormat="1">
      <c r="A48" s="805"/>
      <c r="B48" s="1545"/>
      <c r="C48" s="1545"/>
      <c r="D48" s="1545"/>
    </row>
    <row r="49" spans="1:4" s="804" customFormat="1">
      <c r="A49" s="805"/>
      <c r="B49" s="1545"/>
      <c r="C49" s="1545"/>
      <c r="D49" s="1545"/>
    </row>
    <row r="50" spans="1:4" s="804" customFormat="1">
      <c r="A50" s="805"/>
      <c r="B50" s="1545"/>
      <c r="C50" s="1545"/>
      <c r="D50" s="1545"/>
    </row>
    <row r="51" spans="1:4" s="804" customFormat="1">
      <c r="A51" s="805"/>
      <c r="B51" s="1545"/>
      <c r="C51" s="1545"/>
      <c r="D51" s="1545"/>
    </row>
    <row r="52" spans="1:4" s="804" customFormat="1">
      <c r="A52" s="805"/>
      <c r="B52" s="1545"/>
      <c r="C52" s="1545"/>
      <c r="D52" s="1545"/>
    </row>
    <row r="53" spans="1:4" s="804" customFormat="1">
      <c r="A53" s="805"/>
      <c r="B53" s="1545"/>
      <c r="C53" s="1545"/>
      <c r="D53" s="1545"/>
    </row>
    <row r="54" spans="1:4" s="804" customFormat="1">
      <c r="A54" s="805"/>
      <c r="B54" s="1545"/>
      <c r="C54" s="1545"/>
      <c r="D54" s="1545"/>
    </row>
    <row r="55" spans="1:4" s="804" customFormat="1">
      <c r="A55" s="805"/>
    </row>
    <row r="56" spans="1:4" s="804" customFormat="1">
      <c r="A56" s="805"/>
    </row>
    <row r="57" spans="1:4" s="804" customFormat="1">
      <c r="A57" s="805"/>
    </row>
    <row r="58" spans="1:4" s="804" customFormat="1">
      <c r="A58" s="805"/>
    </row>
    <row r="59" spans="1:4" s="804" customFormat="1">
      <c r="A59" s="805"/>
    </row>
    <row r="60" spans="1:4" s="804" customFormat="1">
      <c r="A60" s="805"/>
    </row>
    <row r="61" spans="1:4" s="804" customFormat="1">
      <c r="A61" s="805"/>
    </row>
    <row r="62" spans="1:4" s="804" customFormat="1">
      <c r="A62" s="805"/>
    </row>
    <row r="63" spans="1:4" s="804" customFormat="1">
      <c r="A63" s="805"/>
    </row>
    <row r="64" spans="1:4" s="804" customFormat="1">
      <c r="A64" s="805"/>
    </row>
    <row r="65" spans="1:1" s="804" customFormat="1">
      <c r="A65" s="805"/>
    </row>
    <row r="66" spans="1:1" s="804" customFormat="1">
      <c r="A66" s="805"/>
    </row>
    <row r="67" spans="1:1" s="804" customFormat="1">
      <c r="A67" s="805"/>
    </row>
    <row r="68" spans="1:1" s="804" customFormat="1">
      <c r="A68" s="805"/>
    </row>
    <row r="69" spans="1:1" s="804" customFormat="1">
      <c r="A69" s="805"/>
    </row>
    <row r="70" spans="1:1" s="804" customFormat="1">
      <c r="A70" s="805"/>
    </row>
    <row r="71" spans="1:1" s="804" customFormat="1">
      <c r="A71" s="805"/>
    </row>
    <row r="72" spans="1:1" s="804" customFormat="1">
      <c r="A72" s="805"/>
    </row>
    <row r="73" spans="1:1" s="804" customFormat="1">
      <c r="A73" s="805"/>
    </row>
    <row r="74" spans="1:1" s="804" customFormat="1">
      <c r="A74" s="805"/>
    </row>
    <row r="75" spans="1:1" s="804" customFormat="1">
      <c r="A75" s="805"/>
    </row>
    <row r="76" spans="1:1" s="804" customFormat="1">
      <c r="A76" s="805"/>
    </row>
    <row r="77" spans="1:1" s="804" customFormat="1">
      <c r="A77" s="805"/>
    </row>
    <row r="78" spans="1:1" s="804" customFormat="1">
      <c r="A78" s="805"/>
    </row>
    <row r="79" spans="1:1" s="804" customFormat="1">
      <c r="A79" s="805"/>
    </row>
    <row r="80" spans="1:1" s="804" customFormat="1">
      <c r="A80" s="805"/>
    </row>
    <row r="81" spans="1:5" s="804" customFormat="1">
      <c r="A81" s="805"/>
    </row>
    <row r="82" spans="1:5" s="804" customFormat="1">
      <c r="A82" s="805"/>
    </row>
    <row r="83" spans="1:5" s="804" customFormat="1">
      <c r="A83" s="805"/>
    </row>
    <row r="84" spans="1:5" s="804" customFormat="1">
      <c r="A84" s="805"/>
    </row>
    <row r="85" spans="1:5" s="804" customFormat="1">
      <c r="A85" s="805"/>
    </row>
    <row r="86" spans="1:5" s="804" customFormat="1">
      <c r="A86" s="805"/>
    </row>
    <row r="87" spans="1:5" s="804" customFormat="1">
      <c r="A87" s="805"/>
    </row>
    <row r="88" spans="1:5" s="804" customFormat="1">
      <c r="A88" s="805"/>
    </row>
    <row r="89" spans="1:5" s="804" customFormat="1">
      <c r="A89" s="805"/>
    </row>
    <row r="90" spans="1:5" s="804" customFormat="1">
      <c r="A90" s="805"/>
    </row>
    <row r="91" spans="1:5" s="804" customFormat="1">
      <c r="A91" s="805"/>
    </row>
    <row r="92" spans="1:5">
      <c r="A92" s="456"/>
    </row>
    <row r="93" spans="1:5">
      <c r="A93" s="1539" t="s">
        <v>715</v>
      </c>
      <c r="B93" s="1540"/>
    </row>
    <row r="94" spans="1:5" ht="34.5" customHeight="1">
      <c r="A94" s="1546" t="s">
        <v>716</v>
      </c>
      <c r="B94" s="1546"/>
      <c r="C94" s="1546"/>
      <c r="D94" s="1546"/>
      <c r="E94" s="1546"/>
    </row>
    <row r="95" spans="1:5" ht="13.8">
      <c r="A95" s="452"/>
    </row>
    <row r="96" spans="1:5" ht="27" customHeight="1">
      <c r="A96" s="1550" t="s">
        <v>1148</v>
      </c>
      <c r="B96" s="1551"/>
    </row>
    <row r="97" spans="1:5" ht="13.8">
      <c r="A97" s="452"/>
    </row>
    <row r="98" spans="1:5" ht="13.8">
      <c r="A98" s="452"/>
    </row>
    <row r="99" spans="1:5" ht="13.5" customHeight="1">
      <c r="A99" s="1552" t="s">
        <v>717</v>
      </c>
      <c r="B99" s="1540"/>
    </row>
    <row r="100" spans="1:5" ht="13.8">
      <c r="A100" s="452"/>
    </row>
    <row r="101" spans="1:5" ht="13.8">
      <c r="A101" s="452"/>
    </row>
    <row r="102" spans="1:5" ht="27" customHeight="1">
      <c r="A102" s="1553" t="str">
        <f>"福岡県"&amp;入力シート!C5&amp;"長"</f>
        <v>福岡県○○県土整備事務所長</v>
      </c>
      <c r="B102" s="1553"/>
      <c r="C102" s="1553"/>
      <c r="D102" s="1553"/>
      <c r="E102" s="1553"/>
    </row>
    <row r="103" spans="1:5" ht="13.5" customHeight="1">
      <c r="A103" s="1552" t="s">
        <v>718</v>
      </c>
      <c r="B103" s="1540"/>
    </row>
    <row r="104" spans="1:5" ht="13.8">
      <c r="A104" s="1524" t="s">
        <v>1058</v>
      </c>
      <c r="B104" s="1525"/>
    </row>
    <row r="105" spans="1:5">
      <c r="A105" s="809" t="s">
        <v>699</v>
      </c>
      <c r="B105" s="1547" t="str">
        <f>B9</f>
        <v>令和3年度　　第　12345-001　号　　</v>
      </c>
      <c r="C105" s="1547"/>
      <c r="D105" s="1547"/>
      <c r="E105" s="1547"/>
    </row>
    <row r="106" spans="1:5">
      <c r="A106" s="809" t="s">
        <v>304</v>
      </c>
      <c r="B106" s="1547" t="str">
        <f>B10</f>
        <v>県道博多天神線排水性舗装工事（第２工区）</v>
      </c>
      <c r="C106" s="1547"/>
      <c r="D106" s="1547"/>
      <c r="E106" s="1547"/>
    </row>
    <row r="107" spans="1:5">
      <c r="A107" s="1556" t="s">
        <v>700</v>
      </c>
      <c r="B107" s="1548" t="str">
        <f>B11</f>
        <v>主要地方道博多天神線 　　福岡市博多区東公園地内</v>
      </c>
      <c r="C107" s="1548"/>
      <c r="D107" s="1548"/>
      <c r="E107" s="1548"/>
    </row>
    <row r="108" spans="1:5">
      <c r="A108" s="1556"/>
      <c r="B108" s="1548"/>
      <c r="C108" s="1548"/>
      <c r="D108" s="1548"/>
      <c r="E108" s="1548"/>
    </row>
    <row r="109" spans="1:5" ht="13.8">
      <c r="A109" s="809" t="s">
        <v>701</v>
      </c>
      <c r="B109" s="1549">
        <f>B13</f>
        <v>13000000</v>
      </c>
      <c r="C109" s="1549"/>
      <c r="D109" s="1549"/>
      <c r="E109" s="1549"/>
    </row>
    <row r="110" spans="1:5" ht="26.4">
      <c r="A110" s="809" t="s">
        <v>702</v>
      </c>
      <c r="B110" s="1549" t="str">
        <f t="shared" ref="B110:B111" si="0">B14</f>
        <v>福岡三郎</v>
      </c>
      <c r="C110" s="1549"/>
      <c r="D110" s="1549"/>
      <c r="E110" s="1549"/>
    </row>
    <row r="111" spans="1:5" ht="26.4">
      <c r="A111" s="809" t="s">
        <v>703</v>
      </c>
      <c r="B111" s="1549" t="str">
        <f t="shared" si="0"/>
        <v>福岡次郎</v>
      </c>
      <c r="C111" s="1549"/>
      <c r="D111" s="1549"/>
      <c r="E111" s="1549"/>
    </row>
    <row r="112" spans="1:5" ht="13.8">
      <c r="A112" s="452"/>
    </row>
    <row r="113" spans="1:5" ht="13.8">
      <c r="A113" s="452"/>
    </row>
    <row r="114" spans="1:5" ht="25.5" customHeight="1">
      <c r="A114" s="1544" t="s">
        <v>719</v>
      </c>
      <c r="B114" s="1544"/>
      <c r="C114" s="1544"/>
      <c r="D114" s="1544"/>
      <c r="E114" s="1544"/>
    </row>
    <row r="115" spans="1:5" ht="38.25" customHeight="1">
      <c r="A115" s="1537" t="s">
        <v>1062</v>
      </c>
      <c r="B115" s="1537"/>
      <c r="C115" s="1537"/>
      <c r="D115" s="1537"/>
      <c r="E115" s="1537"/>
    </row>
    <row r="116" spans="1:5" ht="13.8">
      <c r="A116" s="453"/>
    </row>
    <row r="117" spans="1:5" ht="13.8">
      <c r="A117" s="453"/>
    </row>
    <row r="118" spans="1:5" ht="13.5" customHeight="1">
      <c r="A118" s="1543" t="s">
        <v>12</v>
      </c>
      <c r="B118" s="1543"/>
      <c r="C118" s="1543"/>
      <c r="D118" s="1543"/>
      <c r="E118" s="1543"/>
    </row>
    <row r="119" spans="1:5" ht="13.8">
      <c r="A119" s="453"/>
    </row>
    <row r="120" spans="1:5" ht="13.5" customHeight="1">
      <c r="A120" s="1552" t="s">
        <v>1059</v>
      </c>
      <c r="B120" s="1540"/>
    </row>
    <row r="121" spans="1:5" ht="13.8">
      <c r="A121" s="810" t="s">
        <v>705</v>
      </c>
      <c r="B121" s="1554">
        <f>B20</f>
        <v>0</v>
      </c>
      <c r="C121" s="1554"/>
      <c r="D121" s="1554"/>
      <c r="E121" s="1554"/>
    </row>
    <row r="122" spans="1:5" ht="13.8">
      <c r="A122" s="810" t="s">
        <v>699</v>
      </c>
      <c r="B122" s="1554">
        <f t="shared" ref="B122:B128" si="1">B21</f>
        <v>0</v>
      </c>
      <c r="C122" s="1554"/>
      <c r="D122" s="1554"/>
      <c r="E122" s="1554"/>
    </row>
    <row r="123" spans="1:5" ht="13.8">
      <c r="A123" s="810" t="s">
        <v>304</v>
      </c>
      <c r="B123" s="1554">
        <f t="shared" si="1"/>
        <v>0</v>
      </c>
      <c r="C123" s="1554"/>
      <c r="D123" s="1554"/>
      <c r="E123" s="1554"/>
    </row>
    <row r="124" spans="1:5" ht="13.8">
      <c r="A124" s="810" t="s">
        <v>700</v>
      </c>
      <c r="B124" s="1554">
        <f t="shared" si="1"/>
        <v>0</v>
      </c>
      <c r="C124" s="1554"/>
      <c r="D124" s="1554"/>
      <c r="E124" s="1554"/>
    </row>
    <row r="125" spans="1:5" ht="13.5" customHeight="1">
      <c r="A125" s="810" t="s">
        <v>706</v>
      </c>
      <c r="B125" s="1554" t="str">
        <f>B24</f>
        <v>　　年　　月　　日　～　 　　年　　月　　日</v>
      </c>
      <c r="C125" s="1554"/>
      <c r="D125" s="1554"/>
      <c r="E125" s="1554"/>
    </row>
    <row r="126" spans="1:5" ht="13.8">
      <c r="A126" s="810" t="s">
        <v>701</v>
      </c>
      <c r="B126" s="1554">
        <f t="shared" si="1"/>
        <v>0</v>
      </c>
      <c r="C126" s="1554"/>
      <c r="D126" s="1554"/>
      <c r="E126" s="1554"/>
    </row>
    <row r="127" spans="1:5" s="804" customFormat="1" ht="13.8">
      <c r="A127" s="814" t="s">
        <v>1060</v>
      </c>
      <c r="B127" s="1554">
        <f t="shared" si="1"/>
        <v>0</v>
      </c>
      <c r="C127" s="1554"/>
      <c r="D127" s="1554"/>
      <c r="E127" s="1554"/>
    </row>
    <row r="128" spans="1:5" s="804" customFormat="1" ht="13.8">
      <c r="A128" s="814" t="s">
        <v>1061</v>
      </c>
      <c r="B128" s="1554">
        <f t="shared" si="1"/>
        <v>0</v>
      </c>
      <c r="C128" s="1554"/>
      <c r="D128" s="1554"/>
      <c r="E128" s="1554"/>
    </row>
    <row r="129" spans="1:5" s="804" customFormat="1" ht="13.8">
      <c r="A129" s="811"/>
      <c r="B129" s="813"/>
      <c r="C129" s="813"/>
      <c r="D129" s="813"/>
      <c r="E129" s="813"/>
    </row>
    <row r="130" spans="1:5" s="804" customFormat="1" ht="13.8">
      <c r="A130" s="811"/>
      <c r="B130" s="813"/>
      <c r="C130" s="813"/>
      <c r="D130" s="813"/>
      <c r="E130" s="813"/>
    </row>
    <row r="131" spans="1:5" s="804" customFormat="1" ht="13.8">
      <c r="A131" s="811"/>
      <c r="B131" s="813"/>
      <c r="C131" s="813"/>
      <c r="D131" s="813"/>
      <c r="E131" s="813"/>
    </row>
    <row r="132" spans="1:5" s="804" customFormat="1" ht="13.8">
      <c r="A132" s="811"/>
      <c r="B132" s="813"/>
      <c r="C132" s="813"/>
      <c r="D132" s="813"/>
      <c r="E132" s="813"/>
    </row>
    <row r="133" spans="1:5" s="804" customFormat="1" ht="13.8">
      <c r="A133" s="811"/>
      <c r="B133" s="813"/>
      <c r="C133" s="813"/>
      <c r="D133" s="813"/>
      <c r="E133" s="813"/>
    </row>
    <row r="134" spans="1:5" s="804" customFormat="1" ht="13.8">
      <c r="A134" s="811"/>
      <c r="B134" s="813"/>
      <c r="C134" s="813"/>
      <c r="D134" s="813"/>
      <c r="E134" s="813"/>
    </row>
    <row r="135" spans="1:5" s="804" customFormat="1" ht="13.8">
      <c r="A135" s="811"/>
      <c r="B135" s="813"/>
      <c r="C135" s="813"/>
      <c r="D135" s="813"/>
      <c r="E135" s="813"/>
    </row>
    <row r="136" spans="1:5" s="804" customFormat="1" ht="13.8">
      <c r="A136" s="811"/>
      <c r="B136" s="813"/>
      <c r="C136" s="813"/>
      <c r="D136" s="813"/>
      <c r="E136" s="813"/>
    </row>
    <row r="137" spans="1:5" s="804" customFormat="1" ht="13.8">
      <c r="A137" s="811"/>
      <c r="B137" s="813"/>
      <c r="C137" s="813"/>
      <c r="D137" s="813"/>
      <c r="E137" s="813"/>
    </row>
    <row r="138" spans="1:5" s="804" customFormat="1" ht="13.8">
      <c r="A138" s="811"/>
      <c r="B138" s="813"/>
      <c r="C138" s="813"/>
      <c r="D138" s="813"/>
      <c r="E138" s="813"/>
    </row>
    <row r="139" spans="1:5" s="804" customFormat="1" ht="13.8">
      <c r="A139" s="811"/>
      <c r="B139" s="813"/>
      <c r="C139" s="813"/>
      <c r="D139" s="813"/>
      <c r="E139" s="813"/>
    </row>
    <row r="140" spans="1:5" s="804" customFormat="1" ht="13.8">
      <c r="A140" s="811"/>
      <c r="B140" s="813"/>
      <c r="C140" s="813"/>
      <c r="D140" s="813"/>
      <c r="E140" s="813"/>
    </row>
    <row r="141" spans="1:5" s="804" customFormat="1" ht="13.8">
      <c r="A141" s="811"/>
      <c r="B141" s="813"/>
      <c r="C141" s="813"/>
      <c r="D141" s="813"/>
      <c r="E141" s="813"/>
    </row>
    <row r="142" spans="1:5" s="804" customFormat="1" ht="13.8">
      <c r="A142" s="811"/>
      <c r="B142" s="813"/>
      <c r="C142" s="813"/>
      <c r="D142" s="813"/>
      <c r="E142" s="813"/>
    </row>
    <row r="143" spans="1:5">
      <c r="A143" s="454"/>
    </row>
    <row r="145" spans="1:5">
      <c r="A145" s="1539" t="s">
        <v>720</v>
      </c>
      <c r="B145" s="1540"/>
    </row>
    <row r="146" spans="1:5" ht="34.5" customHeight="1">
      <c r="A146" s="1555" t="s">
        <v>721</v>
      </c>
      <c r="B146" s="1555"/>
      <c r="C146" s="1555"/>
      <c r="D146" s="1555"/>
      <c r="E146" s="1555"/>
    </row>
    <row r="147" spans="1:5" ht="13.8">
      <c r="A147" s="452"/>
    </row>
    <row r="148" spans="1:5" ht="27" customHeight="1">
      <c r="A148" s="1550" t="s">
        <v>1148</v>
      </c>
      <c r="B148" s="1551"/>
    </row>
    <row r="149" spans="1:5" ht="13.8">
      <c r="A149" s="452"/>
    </row>
    <row r="150" spans="1:5" ht="13.8">
      <c r="A150" s="452"/>
    </row>
    <row r="151" spans="1:5" ht="13.5" customHeight="1">
      <c r="A151" s="1552" t="s">
        <v>717</v>
      </c>
      <c r="B151" s="1540"/>
    </row>
    <row r="152" spans="1:5" ht="13.8">
      <c r="A152" s="452"/>
    </row>
    <row r="153" spans="1:5" ht="13.8">
      <c r="A153" s="452"/>
    </row>
    <row r="154" spans="1:5" ht="27" customHeight="1">
      <c r="A154" s="1553" t="str">
        <f>"福岡県"&amp;入力シート!C5&amp;"長"</f>
        <v>福岡県○○県土整備事務所長</v>
      </c>
      <c r="B154" s="1553"/>
      <c r="C154" s="1553"/>
      <c r="D154" s="1553"/>
      <c r="E154" s="1553"/>
    </row>
    <row r="155" spans="1:5" ht="13.5" customHeight="1">
      <c r="A155" s="1552" t="s">
        <v>718</v>
      </c>
      <c r="B155" s="1540"/>
    </row>
    <row r="156" spans="1:5" ht="13.8">
      <c r="A156" s="452"/>
    </row>
    <row r="157" spans="1:5" ht="13.8">
      <c r="A157" s="452"/>
    </row>
    <row r="158" spans="1:5">
      <c r="A158" s="809" t="s">
        <v>699</v>
      </c>
      <c r="B158" s="1547" t="str">
        <f>B9</f>
        <v>令和3年度　　第　12345-001　号　　</v>
      </c>
      <c r="C158" s="1547"/>
      <c r="D158" s="1547"/>
      <c r="E158" s="1547"/>
    </row>
    <row r="159" spans="1:5">
      <c r="A159" s="809" t="s">
        <v>304</v>
      </c>
      <c r="B159" s="1547" t="str">
        <f>B10</f>
        <v>県道博多天神線排水性舗装工事（第２工区）</v>
      </c>
      <c r="C159" s="1547"/>
      <c r="D159" s="1547"/>
      <c r="E159" s="1547"/>
    </row>
    <row r="160" spans="1:5">
      <c r="A160" s="1556" t="s">
        <v>700</v>
      </c>
      <c r="B160" s="1548" t="str">
        <f>B11</f>
        <v>主要地方道博多天神線 　　福岡市博多区東公園地内</v>
      </c>
      <c r="C160" s="1548"/>
      <c r="D160" s="1548"/>
      <c r="E160" s="1548"/>
    </row>
    <row r="161" spans="1:5">
      <c r="A161" s="1556"/>
      <c r="B161" s="1548"/>
      <c r="C161" s="1548"/>
      <c r="D161" s="1548"/>
      <c r="E161" s="1548"/>
    </row>
    <row r="162" spans="1:5" ht="13.8">
      <c r="A162" s="809" t="s">
        <v>701</v>
      </c>
      <c r="B162" s="1549">
        <f>B13</f>
        <v>13000000</v>
      </c>
      <c r="C162" s="1549"/>
      <c r="D162" s="1549"/>
      <c r="E162" s="1549"/>
    </row>
    <row r="163" spans="1:5" ht="26.4">
      <c r="A163" s="809" t="s">
        <v>702</v>
      </c>
      <c r="B163" s="1549" t="str">
        <f t="shared" ref="B163:B164" si="2">B14</f>
        <v>福岡三郎</v>
      </c>
      <c r="C163" s="1549"/>
      <c r="D163" s="1549"/>
      <c r="E163" s="1549"/>
    </row>
    <row r="164" spans="1:5" ht="26.4">
      <c r="A164" s="809" t="s">
        <v>703</v>
      </c>
      <c r="B164" s="1549" t="str">
        <f t="shared" si="2"/>
        <v>福岡次郎</v>
      </c>
      <c r="C164" s="1549"/>
      <c r="D164" s="1549"/>
      <c r="E164" s="1549"/>
    </row>
    <row r="165" spans="1:5" ht="13.8">
      <c r="A165" s="452"/>
    </row>
    <row r="166" spans="1:5" ht="13.8">
      <c r="A166" s="452"/>
    </row>
    <row r="167" spans="1:5" ht="40.5" customHeight="1">
      <c r="A167" s="1562" t="s">
        <v>722</v>
      </c>
      <c r="B167" s="1562"/>
      <c r="C167" s="1562"/>
      <c r="D167" s="1562"/>
      <c r="E167" s="1562"/>
    </row>
    <row r="168" spans="1:5" ht="27" customHeight="1">
      <c r="A168" s="1561" t="s">
        <v>723</v>
      </c>
      <c r="B168" s="1561"/>
      <c r="C168" s="1561"/>
      <c r="D168" s="1561"/>
      <c r="E168" s="1561"/>
    </row>
    <row r="169" spans="1:5" ht="13.8">
      <c r="A169" s="452"/>
    </row>
    <row r="170" spans="1:5" ht="13.8">
      <c r="A170" s="452"/>
    </row>
    <row r="171" spans="1:5" ht="13.5" customHeight="1">
      <c r="A171" s="1543" t="s">
        <v>12</v>
      </c>
      <c r="B171" s="1543"/>
      <c r="C171" s="1543"/>
      <c r="D171" s="1543"/>
      <c r="E171" s="1543"/>
    </row>
    <row r="172" spans="1:5" ht="13.8">
      <c r="A172" s="453"/>
    </row>
    <row r="173" spans="1:5" ht="13.8">
      <c r="A173" s="453"/>
    </row>
    <row r="174" spans="1:5" ht="13.8">
      <c r="A174" s="457"/>
    </row>
    <row r="175" spans="1:5" ht="13.8">
      <c r="A175" s="453"/>
    </row>
    <row r="176" spans="1:5" ht="13.8">
      <c r="A176" s="452"/>
    </row>
    <row r="177" spans="1:1">
      <c r="A177" s="454"/>
    </row>
    <row r="178" spans="1:1">
      <c r="A178" s="454"/>
    </row>
  </sheetData>
  <mergeCells count="80">
    <mergeCell ref="B158:E158"/>
    <mergeCell ref="A171:E171"/>
    <mergeCell ref="A168:E168"/>
    <mergeCell ref="A167:E167"/>
    <mergeCell ref="A160:A161"/>
    <mergeCell ref="B160:E161"/>
    <mergeCell ref="B162:E162"/>
    <mergeCell ref="B163:E163"/>
    <mergeCell ref="B164:E164"/>
    <mergeCell ref="B159:E159"/>
    <mergeCell ref="B22:E22"/>
    <mergeCell ref="B23:E23"/>
    <mergeCell ref="B10:E10"/>
    <mergeCell ref="B11:E12"/>
    <mergeCell ref="B13:E13"/>
    <mergeCell ref="B14:E14"/>
    <mergeCell ref="B15:E15"/>
    <mergeCell ref="A107:A108"/>
    <mergeCell ref="A6:B6"/>
    <mergeCell ref="A1:B1"/>
    <mergeCell ref="A2:F2"/>
    <mergeCell ref="A4:B4"/>
    <mergeCell ref="A5:B5"/>
    <mergeCell ref="C5:E5"/>
    <mergeCell ref="C6:D6"/>
    <mergeCell ref="D3:E3"/>
    <mergeCell ref="A7:B7"/>
    <mergeCell ref="A11:A12"/>
    <mergeCell ref="A17:E17"/>
    <mergeCell ref="A19:B19"/>
    <mergeCell ref="A29:B29"/>
    <mergeCell ref="C7:D7"/>
    <mergeCell ref="B9:E9"/>
    <mergeCell ref="A148:B148"/>
    <mergeCell ref="A151:B151"/>
    <mergeCell ref="A155:B155"/>
    <mergeCell ref="A145:B145"/>
    <mergeCell ref="A120:B120"/>
    <mergeCell ref="B122:E122"/>
    <mergeCell ref="B123:E123"/>
    <mergeCell ref="B124:E124"/>
    <mergeCell ref="B121:E121"/>
    <mergeCell ref="B125:E125"/>
    <mergeCell ref="B126:E126"/>
    <mergeCell ref="A154:E154"/>
    <mergeCell ref="B127:E127"/>
    <mergeCell ref="B128:E128"/>
    <mergeCell ref="A146:E146"/>
    <mergeCell ref="A118:E118"/>
    <mergeCell ref="A114:E114"/>
    <mergeCell ref="A115:E115"/>
    <mergeCell ref="B46:D54"/>
    <mergeCell ref="A94:E94"/>
    <mergeCell ref="B105:E105"/>
    <mergeCell ref="B106:E106"/>
    <mergeCell ref="B107:E108"/>
    <mergeCell ref="B109:E109"/>
    <mergeCell ref="B110:E110"/>
    <mergeCell ref="B111:E111"/>
    <mergeCell ref="A93:B93"/>
    <mergeCell ref="A96:B96"/>
    <mergeCell ref="A99:B99"/>
    <mergeCell ref="A102:E102"/>
    <mergeCell ref="A103:B103"/>
    <mergeCell ref="A34:E34"/>
    <mergeCell ref="A8:B8"/>
    <mergeCell ref="B26:E26"/>
    <mergeCell ref="B27:E27"/>
    <mergeCell ref="A104:B104"/>
    <mergeCell ref="A33:E33"/>
    <mergeCell ref="A30:E32"/>
    <mergeCell ref="A42:E42"/>
    <mergeCell ref="B24:E24"/>
    <mergeCell ref="B25:E25"/>
    <mergeCell ref="A44:B44"/>
    <mergeCell ref="A36:B36"/>
    <mergeCell ref="A40:E40"/>
    <mergeCell ref="A38:E38"/>
    <mergeCell ref="B20:E20"/>
    <mergeCell ref="B21:E21"/>
  </mergeCells>
  <phoneticPr fontId="10"/>
  <pageMargins left="0.70866141732283472" right="0.70866141732283472" top="0.74803149606299213" bottom="0.74803149606299213" header="0.31496062992125984" footer="0.31496062992125984"/>
  <pageSetup paperSize="9" scale="95" orientation="portrait" blackAndWhite="1" r:id="rId1"/>
  <headerFooter alignWithMargins="0"/>
  <rowBreaks count="3" manualBreakCount="3">
    <brk id="33" max="4" man="1"/>
    <brk id="92" max="4" man="1"/>
    <brk id="144" max="4" man="1"/>
  </rowBreaks>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dimension ref="A5:AI60"/>
  <sheetViews>
    <sheetView view="pageBreakPreview" zoomScale="80" zoomScaleNormal="95" zoomScaleSheetLayoutView="80" workbookViewId="0">
      <selection activeCell="AW34" sqref="AW34"/>
    </sheetView>
  </sheetViews>
  <sheetFormatPr defaultColWidth="2.33203125" defaultRowHeight="13.2"/>
  <cols>
    <col min="1" max="16384" width="2.33203125" style="227"/>
  </cols>
  <sheetData>
    <row r="5" spans="1:35">
      <c r="A5" s="227" t="s">
        <v>443</v>
      </c>
    </row>
    <row r="7" spans="1:35">
      <c r="Z7" s="339" t="s">
        <v>278</v>
      </c>
      <c r="AA7" s="1620">
        <v>37778</v>
      </c>
      <c r="AB7" s="1620"/>
      <c r="AC7" s="1620"/>
      <c r="AD7" s="1620"/>
      <c r="AE7" s="1620"/>
      <c r="AF7" s="1620"/>
      <c r="AG7" s="1620"/>
      <c r="AH7" s="1620"/>
      <c r="AI7" s="1620"/>
    </row>
    <row r="10" spans="1:35">
      <c r="A10" s="3414" t="str">
        <f>"福岡県"&amp;入力シート!C5&amp;"長　殿"</f>
        <v>福岡県○○県土整備事務所長　殿</v>
      </c>
      <c r="B10" s="3414"/>
      <c r="C10" s="3414"/>
      <c r="D10" s="3414"/>
      <c r="E10" s="3414"/>
      <c r="F10" s="3414"/>
      <c r="G10" s="3414"/>
      <c r="H10" s="3414"/>
      <c r="I10" s="3414"/>
      <c r="J10" s="3414"/>
      <c r="K10" s="3414"/>
      <c r="L10" s="3414"/>
      <c r="M10" s="3414"/>
      <c r="N10" s="3414"/>
      <c r="O10" s="3414"/>
      <c r="P10" s="295"/>
      <c r="Q10" s="295"/>
      <c r="R10" s="295"/>
      <c r="S10" s="295"/>
      <c r="T10" s="295"/>
      <c r="U10" s="295"/>
      <c r="V10" s="295"/>
      <c r="W10" s="295"/>
      <c r="X10" s="295"/>
      <c r="Y10" s="295"/>
      <c r="Z10" s="295"/>
      <c r="AA10" s="295"/>
      <c r="AB10" s="295"/>
      <c r="AC10" s="295"/>
      <c r="AD10" s="295"/>
      <c r="AE10" s="295"/>
      <c r="AF10" s="295"/>
      <c r="AG10" s="295"/>
      <c r="AH10" s="295"/>
      <c r="AI10" s="295"/>
    </row>
    <row r="12" spans="1:35">
      <c r="X12" s="1590" t="str">
        <f>入力シート!C25</f>
        <v>福岡市博多区東公園７－７</v>
      </c>
      <c r="Y12" s="1591"/>
      <c r="Z12" s="1591"/>
      <c r="AA12" s="1591"/>
      <c r="AB12" s="1591"/>
      <c r="AC12" s="1591"/>
      <c r="AD12" s="1591"/>
      <c r="AE12" s="1591"/>
      <c r="AF12" s="1591"/>
      <c r="AG12" s="1591"/>
      <c r="AH12" s="1591"/>
      <c r="AI12" s="1591"/>
    </row>
    <row r="13" spans="1:35">
      <c r="X13" s="1591"/>
      <c r="Y13" s="1591"/>
      <c r="Z13" s="1591"/>
      <c r="AA13" s="1591"/>
      <c r="AB13" s="1591"/>
      <c r="AC13" s="1591"/>
      <c r="AD13" s="1591"/>
      <c r="AE13" s="1591"/>
      <c r="AF13" s="1591"/>
      <c r="AG13" s="1591"/>
      <c r="AH13" s="1591"/>
      <c r="AI13" s="1591"/>
    </row>
    <row r="14" spans="1:35">
      <c r="X14" s="1594" t="str">
        <f>入力シート!C26</f>
        <v>(株）福岡企画技調</v>
      </c>
      <c r="Y14" s="1595"/>
      <c r="Z14" s="1595"/>
      <c r="AA14" s="1595"/>
      <c r="AB14" s="1595"/>
      <c r="AC14" s="1595"/>
      <c r="AD14" s="1595"/>
      <c r="AE14" s="1595"/>
      <c r="AF14" s="1595"/>
      <c r="AG14" s="1595"/>
      <c r="AH14" s="1595"/>
      <c r="AI14" s="1595"/>
    </row>
    <row r="15" spans="1:35">
      <c r="X15" s="1598" t="str">
        <f>入力シート!C27</f>
        <v>代表取締役　企画太郎</v>
      </c>
      <c r="Y15" s="1599"/>
      <c r="Z15" s="1599"/>
      <c r="AA15" s="1599"/>
      <c r="AB15" s="1599"/>
      <c r="AC15" s="1599"/>
      <c r="AD15" s="1599"/>
      <c r="AE15" s="1599"/>
      <c r="AF15" s="1599"/>
      <c r="AG15" s="1599"/>
      <c r="AH15" s="1599"/>
      <c r="AI15" s="430"/>
    </row>
    <row r="18" spans="1:35" ht="30" customHeight="1">
      <c r="A18" s="1584" t="s">
        <v>530</v>
      </c>
      <c r="B18" s="1584"/>
      <c r="C18" s="1584"/>
      <c r="D18" s="1584"/>
      <c r="E18" s="1584"/>
      <c r="F18" s="1584"/>
      <c r="G18" s="1584"/>
      <c r="H18" s="1584"/>
      <c r="I18" s="1584"/>
      <c r="J18" s="1584"/>
      <c r="K18" s="1584"/>
      <c r="L18" s="1584"/>
      <c r="M18" s="1584"/>
      <c r="N18" s="1584"/>
      <c r="O18" s="1584"/>
      <c r="P18" s="1584"/>
      <c r="Q18" s="1584"/>
      <c r="R18" s="1584"/>
      <c r="S18" s="1584"/>
      <c r="T18" s="1584"/>
      <c r="U18" s="1584"/>
      <c r="V18" s="1584"/>
      <c r="W18" s="1584"/>
      <c r="X18" s="1584"/>
      <c r="Y18" s="1584"/>
      <c r="Z18" s="1584"/>
      <c r="AA18" s="1584"/>
      <c r="AB18" s="1584"/>
      <c r="AC18" s="1584"/>
      <c r="AD18" s="1584"/>
      <c r="AE18" s="1584"/>
      <c r="AF18" s="1584"/>
      <c r="AG18" s="1584"/>
      <c r="AH18" s="1584"/>
      <c r="AI18" s="1584"/>
    </row>
    <row r="21" spans="1:35">
      <c r="D21" s="227" t="s">
        <v>531</v>
      </c>
      <c r="I21" s="3415"/>
      <c r="J21" s="3415"/>
      <c r="K21" s="3415"/>
      <c r="L21" s="3415"/>
      <c r="M21" s="3415"/>
      <c r="N21" s="3415"/>
      <c r="O21" s="3415"/>
      <c r="P21" s="3415"/>
      <c r="Q21" s="3415"/>
      <c r="R21" s="227" t="s">
        <v>532</v>
      </c>
    </row>
    <row r="23" spans="1:35">
      <c r="C23" s="227" t="s">
        <v>533</v>
      </c>
    </row>
    <row r="26" spans="1:35">
      <c r="A26" s="3416" t="s">
        <v>409</v>
      </c>
      <c r="B26" s="3416"/>
      <c r="C26" s="3416"/>
      <c r="D26" s="3416"/>
      <c r="E26" s="3416"/>
      <c r="F26" s="3416"/>
      <c r="G26" s="3416"/>
      <c r="H26" s="3416"/>
      <c r="I26" s="3416"/>
      <c r="J26" s="3416"/>
      <c r="K26" s="3416"/>
      <c r="L26" s="3416"/>
      <c r="M26" s="3416"/>
      <c r="N26" s="3416"/>
      <c r="O26" s="3416"/>
      <c r="P26" s="3416"/>
      <c r="Q26" s="3416"/>
      <c r="R26" s="3416"/>
      <c r="S26" s="3416"/>
      <c r="T26" s="3416"/>
      <c r="U26" s="3416"/>
      <c r="V26" s="3416"/>
      <c r="W26" s="3416"/>
      <c r="X26" s="3416"/>
      <c r="Y26" s="3416"/>
      <c r="Z26" s="3416"/>
      <c r="AA26" s="3416"/>
      <c r="AB26" s="3416"/>
      <c r="AC26" s="3416"/>
      <c r="AD26" s="3416"/>
      <c r="AE26" s="3416"/>
      <c r="AF26" s="3416"/>
      <c r="AG26" s="3416"/>
      <c r="AH26" s="3416"/>
      <c r="AI26" s="3416"/>
    </row>
    <row r="29" spans="1:35">
      <c r="C29" s="254"/>
      <c r="J29" s="3413" t="str">
        <f>"第50"&amp;入力シート!C3&amp;"-"&amp;入力シート!C4&amp;"号"</f>
        <v>第503-12345-001号</v>
      </c>
      <c r="K29" s="3413"/>
      <c r="L29" s="3413"/>
      <c r="M29" s="3413"/>
      <c r="N29" s="3413"/>
      <c r="O29" s="3413"/>
      <c r="P29" s="3413"/>
      <c r="Q29" s="3413"/>
      <c r="R29" s="320"/>
      <c r="S29" s="320"/>
      <c r="T29" s="320"/>
      <c r="U29" s="320"/>
      <c r="V29" s="320"/>
      <c r="W29" s="320"/>
      <c r="X29" s="320"/>
      <c r="Y29" s="320"/>
      <c r="Z29" s="320"/>
      <c r="AA29" s="320"/>
      <c r="AB29" s="320"/>
      <c r="AC29" s="320"/>
      <c r="AD29" s="320"/>
      <c r="AE29" s="320"/>
      <c r="AF29" s="320"/>
    </row>
    <row r="30" spans="1:35">
      <c r="C30" s="254"/>
      <c r="D30" s="255" t="s">
        <v>548</v>
      </c>
      <c r="E30" s="227" t="s">
        <v>6</v>
      </c>
      <c r="J30" s="3417" t="str">
        <f>入力シート!C10</f>
        <v>県道博多天神線排水性舗装工事（第２工区）</v>
      </c>
      <c r="K30" s="3418"/>
      <c r="L30" s="3418"/>
      <c r="M30" s="3418"/>
      <c r="N30" s="3418"/>
      <c r="O30" s="3418"/>
      <c r="P30" s="3418"/>
      <c r="Q30" s="3418"/>
      <c r="R30" s="3418"/>
      <c r="S30" s="3418"/>
      <c r="T30" s="3418"/>
      <c r="U30" s="3418"/>
      <c r="V30" s="3418"/>
      <c r="W30" s="3418"/>
      <c r="X30" s="3418"/>
      <c r="Y30" s="3418"/>
      <c r="Z30" s="3418"/>
      <c r="AA30" s="3418"/>
      <c r="AB30" s="3418"/>
      <c r="AC30" s="3418"/>
      <c r="AD30" s="3418"/>
      <c r="AE30" s="3418"/>
      <c r="AF30" s="3418"/>
      <c r="AG30" s="3418"/>
      <c r="AH30" s="3418"/>
      <c r="AI30" s="3418"/>
    </row>
    <row r="31" spans="1:35">
      <c r="C31" s="254"/>
      <c r="J31" s="3418"/>
      <c r="K31" s="3418"/>
      <c r="L31" s="3418"/>
      <c r="M31" s="3418"/>
      <c r="N31" s="3418"/>
      <c r="O31" s="3418"/>
      <c r="P31" s="3418"/>
      <c r="Q31" s="3418"/>
      <c r="R31" s="3418"/>
      <c r="S31" s="3418"/>
      <c r="T31" s="3418"/>
      <c r="U31" s="3418"/>
      <c r="V31" s="3418"/>
      <c r="W31" s="3418"/>
      <c r="X31" s="3418"/>
      <c r="Y31" s="3418"/>
      <c r="Z31" s="3418"/>
      <c r="AA31" s="3418"/>
      <c r="AB31" s="3418"/>
      <c r="AC31" s="3418"/>
      <c r="AD31" s="3418"/>
      <c r="AE31" s="3418"/>
      <c r="AF31" s="3418"/>
      <c r="AG31" s="3418"/>
      <c r="AH31" s="3418"/>
      <c r="AI31" s="3418"/>
    </row>
    <row r="32" spans="1:35">
      <c r="C32" s="254"/>
    </row>
    <row r="33" spans="1:35" ht="14.4">
      <c r="C33" s="254"/>
      <c r="D33" s="255" t="s">
        <v>534</v>
      </c>
      <c r="E33" s="227" t="s">
        <v>317</v>
      </c>
      <c r="J33" s="227" t="s">
        <v>549</v>
      </c>
      <c r="K33" s="3422">
        <f>入力シート!C24</f>
        <v>13000000</v>
      </c>
      <c r="L33" s="3422"/>
      <c r="M33" s="3422"/>
      <c r="N33" s="3422"/>
      <c r="O33" s="3422"/>
      <c r="P33" s="3422"/>
      <c r="Q33" s="3422"/>
      <c r="R33" s="3422"/>
      <c r="S33" s="3422"/>
      <c r="T33" s="3422"/>
      <c r="U33" s="3422"/>
      <c r="V33" s="3422"/>
      <c r="W33" s="3422"/>
      <c r="X33" s="3422"/>
      <c r="Y33" s="3422"/>
      <c r="Z33" s="3422"/>
      <c r="AA33" s="3422"/>
      <c r="AB33" s="3422"/>
      <c r="AC33" s="3422"/>
      <c r="AD33" s="3422"/>
      <c r="AE33" s="3422"/>
      <c r="AF33" s="3422"/>
    </row>
    <row r="34" spans="1:35">
      <c r="C34" s="254"/>
    </row>
    <row r="35" spans="1:35">
      <c r="C35" s="254"/>
    </row>
    <row r="36" spans="1:35">
      <c r="C36" s="254"/>
      <c r="D36" s="255" t="s">
        <v>444</v>
      </c>
      <c r="E36" s="227" t="s">
        <v>306</v>
      </c>
      <c r="J36" s="3423">
        <f>入力シート!C13</f>
        <v>44378</v>
      </c>
      <c r="K36" s="3423"/>
      <c r="L36" s="3423"/>
      <c r="M36" s="3423"/>
      <c r="N36" s="3423"/>
      <c r="O36" s="3423"/>
      <c r="P36" s="3423"/>
      <c r="Q36" s="3423"/>
      <c r="R36" s="3423"/>
    </row>
    <row r="37" spans="1:35">
      <c r="C37" s="254"/>
    </row>
    <row r="38" spans="1:35">
      <c r="C38" s="254"/>
    </row>
    <row r="39" spans="1:35">
      <c r="C39" s="254"/>
      <c r="D39" s="255" t="s">
        <v>445</v>
      </c>
      <c r="E39" s="227" t="s">
        <v>147</v>
      </c>
      <c r="J39" s="296" t="s">
        <v>446</v>
      </c>
      <c r="K39" s="256"/>
      <c r="L39" s="3419">
        <f>入力シート!C14</f>
        <v>44379</v>
      </c>
      <c r="M39" s="3420"/>
      <c r="N39" s="3420"/>
      <c r="O39" s="3420"/>
      <c r="P39" s="3420"/>
      <c r="Q39" s="3420"/>
      <c r="R39" s="3420"/>
      <c r="S39" s="3420"/>
      <c r="U39" s="296" t="s">
        <v>447</v>
      </c>
      <c r="W39" s="3421">
        <f>入力シート!C15</f>
        <v>44466</v>
      </c>
      <c r="X39" s="3420"/>
      <c r="Y39" s="3420"/>
      <c r="Z39" s="3420"/>
      <c r="AA39" s="3420"/>
      <c r="AB39" s="3420"/>
      <c r="AC39" s="3420"/>
      <c r="AD39" s="3420"/>
    </row>
    <row r="42" spans="1:35">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row>
    <row r="45" spans="1:35">
      <c r="D45" s="227" t="s">
        <v>547</v>
      </c>
      <c r="F45" s="227" t="s">
        <v>448</v>
      </c>
    </row>
    <row r="49" spans="1:35">
      <c r="A49" s="255"/>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row>
    <row r="50" spans="1:35">
      <c r="A50" s="32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row>
    <row r="51" spans="1:35">
      <c r="A51" s="258"/>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row>
    <row r="52" spans="1:35">
      <c r="A52" s="3412" t="s">
        <v>523</v>
      </c>
      <c r="B52" s="3412"/>
      <c r="C52" s="3412"/>
      <c r="D52" s="3412"/>
      <c r="E52" s="3412"/>
      <c r="F52" s="3412"/>
      <c r="G52" s="3412"/>
      <c r="H52" s="3412"/>
      <c r="I52" s="3412"/>
      <c r="J52" s="3412"/>
      <c r="K52" s="3412"/>
      <c r="L52" s="3412"/>
      <c r="M52" s="3412"/>
      <c r="N52" s="3412"/>
      <c r="O52" s="3412"/>
      <c r="P52" s="3412"/>
      <c r="Q52" s="3412"/>
      <c r="R52" s="3412"/>
      <c r="S52" s="3412"/>
      <c r="T52" s="3412"/>
      <c r="U52" s="3412"/>
      <c r="V52" s="3412"/>
      <c r="W52" s="3412"/>
      <c r="X52" s="3412"/>
      <c r="Y52" s="3412"/>
      <c r="Z52" s="3412"/>
      <c r="AA52" s="3412"/>
      <c r="AB52" s="3412"/>
      <c r="AC52" s="3412"/>
      <c r="AD52" s="3412"/>
      <c r="AE52" s="3412"/>
      <c r="AF52" s="3412"/>
      <c r="AG52" s="3412"/>
      <c r="AH52" s="3412"/>
      <c r="AI52" s="3412"/>
    </row>
    <row r="53" spans="1:35">
      <c r="A53" s="342"/>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row>
    <row r="54" spans="1:35">
      <c r="A54" s="25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row>
    <row r="55" spans="1:35">
      <c r="A55" s="258"/>
      <c r="B55" s="258"/>
      <c r="C55" s="258"/>
      <c r="D55" s="258" t="s">
        <v>524</v>
      </c>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row>
    <row r="56" spans="1:35">
      <c r="A56" s="258"/>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row>
    <row r="57" spans="1:35">
      <c r="A57" s="258"/>
      <c r="B57" s="258"/>
      <c r="C57" s="258"/>
      <c r="D57" s="258" t="s">
        <v>525</v>
      </c>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row>
    <row r="58" spans="1:35">
      <c r="A58" s="258"/>
      <c r="B58" s="258"/>
      <c r="C58" s="258"/>
      <c r="D58" s="258"/>
      <c r="E58" s="258"/>
      <c r="F58" s="258" t="s">
        <v>526</v>
      </c>
      <c r="G58" s="258"/>
      <c r="H58" s="258" t="s">
        <v>521</v>
      </c>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row>
    <row r="59" spans="1:35">
      <c r="A59" s="258"/>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row>
    <row r="60" spans="1:35">
      <c r="A60" s="258"/>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row>
  </sheetData>
  <mergeCells count="15">
    <mergeCell ref="AA7:AI7"/>
    <mergeCell ref="X12:AI13"/>
    <mergeCell ref="X14:AI14"/>
    <mergeCell ref="K33:AF33"/>
    <mergeCell ref="J36:R36"/>
    <mergeCell ref="A52:AI52"/>
    <mergeCell ref="J29:Q29"/>
    <mergeCell ref="A10:O10"/>
    <mergeCell ref="X15:AH15"/>
    <mergeCell ref="A18:AI18"/>
    <mergeCell ref="I21:Q21"/>
    <mergeCell ref="A26:AI26"/>
    <mergeCell ref="J30:AI31"/>
    <mergeCell ref="L39:S39"/>
    <mergeCell ref="W39:AD39"/>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6:AK41"/>
  <sheetViews>
    <sheetView view="pageBreakPreview" zoomScale="80" zoomScaleNormal="95" zoomScaleSheetLayoutView="80" workbookViewId="0"/>
  </sheetViews>
  <sheetFormatPr defaultColWidth="2.33203125" defaultRowHeight="13.2"/>
  <cols>
    <col min="1" max="16384" width="2.33203125" style="227"/>
  </cols>
  <sheetData>
    <row r="6" spans="1:36">
      <c r="A6" s="227" t="s">
        <v>450</v>
      </c>
    </row>
    <row r="8" spans="1:36">
      <c r="Z8" s="339" t="s">
        <v>278</v>
      </c>
      <c r="AA8" s="1620">
        <v>37778</v>
      </c>
      <c r="AB8" s="1620"/>
      <c r="AC8" s="1620"/>
      <c r="AD8" s="1620"/>
      <c r="AE8" s="1620"/>
      <c r="AF8" s="1620"/>
      <c r="AG8" s="1620"/>
      <c r="AH8" s="1620"/>
      <c r="AI8" s="1620"/>
    </row>
    <row r="11" spans="1:36" s="295" customFormat="1">
      <c r="A11" s="422" t="str">
        <f>"福岡県"&amp;入力シート!C5&amp;"長　殿"</f>
        <v>福岡県○○県土整備事務所長　殿</v>
      </c>
      <c r="B11" s="422"/>
      <c r="C11" s="422"/>
      <c r="D11" s="422"/>
      <c r="E11" s="422"/>
      <c r="F11" s="422"/>
      <c r="G11" s="422"/>
      <c r="H11" s="422"/>
      <c r="I11" s="422"/>
      <c r="J11" s="422"/>
      <c r="K11" s="422"/>
      <c r="L11" s="422"/>
      <c r="M11" s="422"/>
    </row>
    <row r="13" spans="1:36" ht="13.5" customHeight="1">
      <c r="X13" s="1590" t="str">
        <f>入力シート!C25</f>
        <v>福岡市博多区東公園７－７</v>
      </c>
      <c r="Y13" s="1591"/>
      <c r="Z13" s="1591"/>
      <c r="AA13" s="1591"/>
      <c r="AB13" s="1591"/>
      <c r="AC13" s="1591"/>
      <c r="AD13" s="1591"/>
      <c r="AE13" s="1591"/>
      <c r="AF13" s="1591"/>
      <c r="AG13" s="1591"/>
      <c r="AH13" s="1591"/>
      <c r="AI13" s="1591"/>
      <c r="AJ13" s="1591"/>
    </row>
    <row r="14" spans="1:36" ht="13.5" customHeight="1">
      <c r="X14" s="1591"/>
      <c r="Y14" s="1591"/>
      <c r="Z14" s="1591"/>
      <c r="AA14" s="1591"/>
      <c r="AB14" s="1591"/>
      <c r="AC14" s="1591"/>
      <c r="AD14" s="1591"/>
      <c r="AE14" s="1591"/>
      <c r="AF14" s="1591"/>
      <c r="AG14" s="1591"/>
      <c r="AH14" s="1591"/>
      <c r="AI14" s="1591"/>
      <c r="AJ14" s="1591"/>
    </row>
    <row r="15" spans="1:36">
      <c r="X15" s="1594" t="str">
        <f>入力シート!C26</f>
        <v>(株）福岡企画技調</v>
      </c>
      <c r="Y15" s="1595"/>
      <c r="Z15" s="1595"/>
      <c r="AA15" s="1595"/>
      <c r="AB15" s="1595"/>
      <c r="AC15" s="1595"/>
      <c r="AD15" s="1595"/>
      <c r="AE15" s="1595"/>
      <c r="AF15" s="1595"/>
      <c r="AG15" s="1595"/>
      <c r="AH15" s="1595"/>
      <c r="AI15" s="1595"/>
      <c r="AJ15" s="1595"/>
    </row>
    <row r="16" spans="1:36">
      <c r="X16" s="1598" t="str">
        <f>入力シート!C27</f>
        <v>代表取締役　企画太郎</v>
      </c>
      <c r="Y16" s="1599"/>
      <c r="Z16" s="1599"/>
      <c r="AA16" s="1599"/>
      <c r="AB16" s="1599"/>
      <c r="AC16" s="1599"/>
      <c r="AD16" s="1599"/>
      <c r="AE16" s="1599"/>
      <c r="AF16" s="1599"/>
      <c r="AG16" s="1599"/>
      <c r="AH16" s="1599"/>
      <c r="AI16" s="1599"/>
      <c r="AJ16" s="338"/>
    </row>
    <row r="19" spans="1:37" s="257" customFormat="1" ht="30" customHeight="1">
      <c r="A19" s="1584" t="s">
        <v>535</v>
      </c>
      <c r="B19" s="1584"/>
      <c r="C19" s="1584"/>
      <c r="D19" s="1584"/>
      <c r="E19" s="1584"/>
      <c r="F19" s="1584"/>
      <c r="G19" s="1584"/>
      <c r="H19" s="1584"/>
      <c r="I19" s="1584"/>
      <c r="J19" s="1584"/>
      <c r="K19" s="1584"/>
      <c r="L19" s="1584"/>
      <c r="M19" s="1584"/>
      <c r="N19" s="1584"/>
      <c r="O19" s="1584"/>
      <c r="P19" s="1584"/>
      <c r="Q19" s="1584"/>
      <c r="R19" s="1584"/>
      <c r="S19" s="1584"/>
      <c r="T19" s="1584"/>
      <c r="U19" s="1584"/>
      <c r="V19" s="1584"/>
      <c r="W19" s="1584"/>
      <c r="X19" s="1584"/>
      <c r="Y19" s="1584"/>
      <c r="Z19" s="1584"/>
      <c r="AA19" s="1584"/>
      <c r="AB19" s="1584"/>
      <c r="AC19" s="1584"/>
      <c r="AD19" s="1584"/>
      <c r="AE19" s="1584"/>
      <c r="AF19" s="1584"/>
      <c r="AG19" s="1584"/>
      <c r="AH19" s="1584"/>
      <c r="AI19" s="1584"/>
    </row>
    <row r="23" spans="1:37">
      <c r="D23" s="227" t="s">
        <v>536</v>
      </c>
      <c r="AK23" s="296"/>
    </row>
    <row r="26" spans="1:37">
      <c r="I26" s="436" t="str">
        <f>"第50"&amp;入力シート!C3&amp;"-"&amp;入力シート!C4&amp;"号"</f>
        <v>第503-12345-001号</v>
      </c>
      <c r="J26" s="436"/>
      <c r="K26" s="436"/>
      <c r="L26" s="436"/>
      <c r="M26" s="436"/>
      <c r="N26" s="436"/>
      <c r="O26" s="436"/>
      <c r="P26" s="436"/>
      <c r="Q26" s="320"/>
      <c r="R26" s="320"/>
      <c r="S26" s="320"/>
      <c r="T26" s="320"/>
      <c r="U26" s="320"/>
      <c r="V26" s="320"/>
      <c r="W26" s="320"/>
      <c r="X26" s="320"/>
      <c r="Y26" s="320"/>
      <c r="Z26" s="320"/>
      <c r="AA26" s="320"/>
      <c r="AB26" s="320"/>
      <c r="AC26" s="320"/>
      <c r="AD26" s="320"/>
      <c r="AE26" s="320"/>
      <c r="AF26" s="320"/>
    </row>
    <row r="27" spans="1:37">
      <c r="D27" s="255" t="s">
        <v>411</v>
      </c>
      <c r="E27" s="227" t="s">
        <v>304</v>
      </c>
      <c r="I27" s="3424" t="str">
        <f>入力シート!C10</f>
        <v>県道博多天神線排水性舗装工事（第２工区）</v>
      </c>
      <c r="J27" s="3425"/>
      <c r="K27" s="3425"/>
      <c r="L27" s="3425"/>
      <c r="M27" s="3425"/>
      <c r="N27" s="3425"/>
      <c r="O27" s="3425"/>
      <c r="P27" s="3425"/>
      <c r="Q27" s="3425"/>
      <c r="R27" s="3425"/>
      <c r="S27" s="3425"/>
      <c r="T27" s="3425"/>
      <c r="U27" s="3425"/>
      <c r="V27" s="3425"/>
      <c r="W27" s="3425"/>
      <c r="X27" s="3425"/>
      <c r="Y27" s="3425"/>
      <c r="Z27" s="3425"/>
      <c r="AA27" s="3425"/>
      <c r="AB27" s="3425"/>
      <c r="AC27" s="3425"/>
      <c r="AD27" s="3425"/>
      <c r="AE27" s="3425"/>
      <c r="AF27" s="3425"/>
      <c r="AG27" s="3425"/>
      <c r="AH27" s="3425"/>
      <c r="AI27" s="3425"/>
      <c r="AJ27" s="3425"/>
    </row>
    <row r="30" spans="1:37" ht="14.4">
      <c r="D30" s="255" t="s">
        <v>527</v>
      </c>
      <c r="E30" s="227" t="s">
        <v>317</v>
      </c>
      <c r="J30" s="227" t="s">
        <v>316</v>
      </c>
      <c r="K30" s="3422">
        <f>入力シート!C24</f>
        <v>13000000</v>
      </c>
      <c r="L30" s="3422"/>
      <c r="M30" s="3422"/>
      <c r="N30" s="3422"/>
      <c r="O30" s="3422"/>
      <c r="P30" s="3422"/>
      <c r="Q30" s="3422"/>
      <c r="R30" s="3422"/>
      <c r="S30" s="3422"/>
      <c r="T30" s="3422"/>
      <c r="U30" s="3422"/>
      <c r="V30" s="3422"/>
      <c r="W30" s="3422"/>
      <c r="X30" s="3422"/>
      <c r="Y30" s="3422"/>
      <c r="Z30" s="3422"/>
      <c r="AA30" s="3422"/>
      <c r="AB30" s="3422"/>
      <c r="AC30" s="3422"/>
      <c r="AD30" s="3422"/>
      <c r="AE30" s="3422"/>
      <c r="AF30" s="3422"/>
    </row>
    <row r="33" spans="1:36">
      <c r="D33" s="255" t="s">
        <v>412</v>
      </c>
      <c r="E33" s="227" t="s">
        <v>451</v>
      </c>
      <c r="K33" s="1620"/>
      <c r="L33" s="1620"/>
      <c r="M33" s="1620"/>
      <c r="N33" s="1620"/>
      <c r="O33" s="1620"/>
      <c r="P33" s="1620"/>
      <c r="Q33" s="1620"/>
      <c r="R33" s="1620"/>
      <c r="S33" s="1620"/>
    </row>
    <row r="38" spans="1:36">
      <c r="A38" s="258"/>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row>
    <row r="41" spans="1:36">
      <c r="D41" s="259"/>
      <c r="F41" s="259"/>
    </row>
  </sheetData>
  <mergeCells count="8">
    <mergeCell ref="K30:AF30"/>
    <mergeCell ref="K33:S33"/>
    <mergeCell ref="AA8:AI8"/>
    <mergeCell ref="X13:AJ14"/>
    <mergeCell ref="X15:AJ15"/>
    <mergeCell ref="X16:AI16"/>
    <mergeCell ref="A19:AI19"/>
    <mergeCell ref="I27:AJ27"/>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dimension ref="A1:U30"/>
  <sheetViews>
    <sheetView view="pageBreakPreview" zoomScale="80" zoomScaleNormal="70" zoomScaleSheetLayoutView="80" workbookViewId="0">
      <selection activeCell="AN28" sqref="AN28"/>
    </sheetView>
  </sheetViews>
  <sheetFormatPr defaultColWidth="4" defaultRowHeight="13.2"/>
  <cols>
    <col min="1" max="1" width="4" style="1" customWidth="1"/>
    <col min="2" max="2" width="6" style="1" customWidth="1"/>
    <col min="3" max="20" width="4" style="1"/>
    <col min="21" max="21" width="4" style="1" customWidth="1"/>
    <col min="22" max="16384" width="4" style="1"/>
  </cols>
  <sheetData>
    <row r="1" spans="1:21">
      <c r="K1" s="850"/>
      <c r="L1" s="850"/>
      <c r="M1" s="850"/>
      <c r="N1" s="850"/>
      <c r="O1" s="850"/>
      <c r="P1" s="852"/>
      <c r="Q1" s="852"/>
      <c r="R1" s="852"/>
      <c r="S1" s="852"/>
      <c r="T1" s="852"/>
      <c r="U1" s="852"/>
    </row>
    <row r="2" spans="1:21" ht="16.5" customHeight="1">
      <c r="K2" s="850"/>
      <c r="L2" s="850"/>
      <c r="M2" s="850"/>
      <c r="N2" s="850"/>
      <c r="O2" s="850"/>
      <c r="P2" s="852"/>
      <c r="Q2" s="852"/>
      <c r="R2" s="852"/>
      <c r="S2" s="852"/>
      <c r="T2" s="852"/>
      <c r="U2" s="852"/>
    </row>
    <row r="3" spans="1:21" ht="22.5" customHeight="1">
      <c r="K3" s="850"/>
      <c r="L3" s="850"/>
      <c r="M3" s="850"/>
      <c r="N3" s="850"/>
      <c r="O3" s="850"/>
      <c r="P3" s="852"/>
      <c r="Q3" s="852"/>
      <c r="R3" s="852"/>
      <c r="S3" s="852"/>
      <c r="T3" s="852"/>
      <c r="U3" s="852"/>
    </row>
    <row r="4" spans="1:21" ht="16.5" customHeight="1">
      <c r="K4" s="849"/>
      <c r="L4" s="849"/>
      <c r="M4" s="849"/>
      <c r="N4" s="849"/>
      <c r="O4" s="849"/>
      <c r="P4" s="852"/>
      <c r="Q4" s="852"/>
      <c r="R4" s="852"/>
      <c r="S4" s="852"/>
      <c r="T4" s="852"/>
      <c r="U4" s="852"/>
    </row>
    <row r="5" spans="1:21" ht="22.5" customHeight="1">
      <c r="K5" s="850"/>
      <c r="L5" s="850"/>
      <c r="M5" s="850"/>
      <c r="N5" s="850"/>
      <c r="O5" s="850"/>
      <c r="P5" s="852"/>
      <c r="Q5" s="852"/>
      <c r="R5" s="852"/>
      <c r="S5" s="852"/>
      <c r="T5" s="852"/>
      <c r="U5" s="852"/>
    </row>
    <row r="6" spans="1:21" ht="9.75" customHeight="1"/>
    <row r="7" spans="1:21" ht="9.75" customHeight="1"/>
    <row r="8" spans="1:21" ht="11.25" customHeight="1">
      <c r="A8" s="3"/>
      <c r="B8" s="4"/>
      <c r="C8" s="4"/>
      <c r="D8" s="4"/>
      <c r="E8" s="4"/>
      <c r="F8" s="4"/>
      <c r="G8" s="4"/>
      <c r="H8" s="4"/>
      <c r="I8" s="4"/>
      <c r="J8" s="4"/>
      <c r="K8" s="4"/>
      <c r="L8" s="4"/>
      <c r="M8" s="4"/>
      <c r="N8" s="4"/>
      <c r="O8" s="4"/>
      <c r="P8" s="4"/>
      <c r="Q8" s="4"/>
      <c r="R8" s="4"/>
      <c r="S8" s="4"/>
      <c r="T8" s="4"/>
      <c r="U8" s="5"/>
    </row>
    <row r="9" spans="1:21" ht="19.5" customHeight="1">
      <c r="A9" s="7"/>
      <c r="B9" s="2"/>
      <c r="C9" s="2"/>
      <c r="D9" s="2"/>
      <c r="E9" s="2"/>
      <c r="F9" s="2"/>
      <c r="G9" s="2"/>
      <c r="H9" s="2"/>
      <c r="I9" s="2"/>
      <c r="J9" s="2"/>
      <c r="K9" s="2"/>
      <c r="L9" s="2"/>
      <c r="M9" s="2"/>
      <c r="N9" s="351"/>
      <c r="O9" s="351"/>
      <c r="P9" s="3426">
        <v>37778</v>
      </c>
      <c r="Q9" s="3426"/>
      <c r="R9" s="3426"/>
      <c r="S9" s="3426"/>
      <c r="T9" s="3426"/>
      <c r="U9" s="843"/>
    </row>
    <row r="10" spans="1:21" ht="8.25" customHeight="1">
      <c r="A10" s="7"/>
      <c r="B10" s="2"/>
      <c r="C10" s="2"/>
      <c r="D10" s="2"/>
      <c r="E10" s="2"/>
      <c r="F10" s="2"/>
      <c r="G10" s="2"/>
      <c r="H10" s="2"/>
      <c r="I10" s="2"/>
      <c r="J10" s="2"/>
      <c r="K10" s="2"/>
      <c r="L10" s="2"/>
      <c r="M10" s="2"/>
      <c r="N10" s="2"/>
      <c r="O10" s="2"/>
      <c r="P10" s="2"/>
      <c r="Q10" s="2"/>
      <c r="R10" s="2"/>
      <c r="S10" s="2"/>
      <c r="T10" s="2"/>
      <c r="U10" s="8"/>
    </row>
    <row r="11" spans="1:21" ht="19.5" customHeight="1">
      <c r="A11" s="425" t="str">
        <f>入力シート!C5</f>
        <v>○○県土整備事務所</v>
      </c>
      <c r="B11" s="426"/>
      <c r="C11" s="426"/>
      <c r="D11" s="426"/>
      <c r="E11" s="426"/>
      <c r="F11" s="426"/>
      <c r="G11" s="426"/>
      <c r="H11" s="2"/>
      <c r="I11" s="2"/>
      <c r="J11" s="2"/>
      <c r="K11" s="2"/>
      <c r="L11" s="2"/>
      <c r="M11" s="2"/>
      <c r="N11" s="2"/>
      <c r="O11" s="2"/>
      <c r="P11" s="2"/>
      <c r="Q11" s="2"/>
      <c r="R11" s="2"/>
      <c r="S11" s="2"/>
      <c r="T11" s="2"/>
      <c r="U11" s="8"/>
    </row>
    <row r="12" spans="1:21" ht="22.5" customHeight="1">
      <c r="A12" s="7"/>
      <c r="B12" s="2"/>
      <c r="C12" s="2"/>
      <c r="D12" s="2"/>
      <c r="E12" s="2"/>
      <c r="F12" s="2"/>
      <c r="G12" s="2"/>
      <c r="H12" s="2"/>
      <c r="I12" s="2"/>
      <c r="J12" s="2"/>
      <c r="K12" s="1707" t="s">
        <v>93</v>
      </c>
      <c r="L12" s="1707"/>
      <c r="M12" s="1707" t="s">
        <v>76</v>
      </c>
      <c r="N12" s="1707"/>
      <c r="O12" s="1708" t="str">
        <f>入力シート!C25</f>
        <v>福岡市博多区東公園７－７</v>
      </c>
      <c r="P12" s="1708"/>
      <c r="Q12" s="1708"/>
      <c r="R12" s="1708"/>
      <c r="S12" s="1708"/>
      <c r="T12" s="1708"/>
      <c r="U12" s="1709"/>
    </row>
    <row r="13" spans="1:21" ht="22.5" customHeight="1">
      <c r="A13" s="7"/>
      <c r="B13" s="2"/>
      <c r="C13" s="2"/>
      <c r="D13" s="2"/>
      <c r="E13" s="2"/>
      <c r="F13" s="2"/>
      <c r="G13" s="2"/>
      <c r="H13" s="2"/>
      <c r="I13" s="2"/>
      <c r="J13" s="2"/>
      <c r="K13" s="2"/>
      <c r="L13" s="2"/>
      <c r="M13" s="1707" t="s">
        <v>99</v>
      </c>
      <c r="N13" s="1707"/>
      <c r="O13" s="1708" t="str">
        <f>入力シート!C26</f>
        <v>(株）福岡企画技調</v>
      </c>
      <c r="P13" s="1708"/>
      <c r="Q13" s="1708"/>
      <c r="R13" s="1708"/>
      <c r="S13" s="1708"/>
      <c r="T13" s="1708"/>
      <c r="U13" s="1709"/>
    </row>
    <row r="14" spans="1:21" ht="22.5" customHeight="1">
      <c r="A14" s="7"/>
      <c r="B14" s="2"/>
      <c r="C14" s="2"/>
      <c r="D14" s="2"/>
      <c r="E14" s="2"/>
      <c r="F14" s="2"/>
      <c r="G14" s="2"/>
      <c r="H14" s="2"/>
      <c r="I14" s="2"/>
      <c r="J14" s="2"/>
      <c r="K14" s="2"/>
      <c r="L14" s="2"/>
      <c r="M14" s="1707" t="s">
        <v>77</v>
      </c>
      <c r="N14" s="1707"/>
      <c r="O14" s="2396" t="str">
        <f>入力シート!C27</f>
        <v>代表取締役　企画太郎</v>
      </c>
      <c r="P14" s="2396"/>
      <c r="Q14" s="2396"/>
      <c r="R14" s="2396"/>
      <c r="S14" s="2396"/>
      <c r="T14" s="2396"/>
      <c r="U14" s="2397"/>
    </row>
    <row r="15" spans="1:21" ht="9" customHeight="1">
      <c r="A15" s="7"/>
      <c r="B15" s="2"/>
      <c r="C15" s="2"/>
      <c r="D15" s="2"/>
      <c r="E15" s="2"/>
      <c r="F15" s="2"/>
      <c r="G15" s="2"/>
      <c r="H15" s="2"/>
      <c r="I15" s="2"/>
      <c r="J15" s="2"/>
      <c r="K15" s="2"/>
      <c r="L15" s="2"/>
      <c r="M15" s="2"/>
      <c r="N15" s="2"/>
      <c r="O15" s="2"/>
      <c r="P15" s="2"/>
      <c r="Q15" s="2"/>
      <c r="R15" s="2"/>
      <c r="S15" s="2"/>
      <c r="T15" s="2"/>
      <c r="U15" s="8"/>
    </row>
    <row r="16" spans="1:21" ht="24.75" customHeight="1">
      <c r="A16" s="7"/>
      <c r="B16" s="1710" t="s">
        <v>73</v>
      </c>
      <c r="C16" s="1710"/>
      <c r="D16" s="1710"/>
      <c r="E16" s="1710"/>
      <c r="F16" s="1710"/>
      <c r="G16" s="1710"/>
      <c r="H16" s="1710"/>
      <c r="I16" s="1710"/>
      <c r="J16" s="1710"/>
      <c r="K16" s="1710"/>
      <c r="L16" s="1710"/>
      <c r="M16" s="1710"/>
      <c r="N16" s="1710"/>
      <c r="O16" s="1710"/>
      <c r="P16" s="1710"/>
      <c r="Q16" s="1710"/>
      <c r="R16" s="1710"/>
      <c r="S16" s="1710"/>
      <c r="T16" s="1710"/>
      <c r="U16" s="8"/>
    </row>
    <row r="17" spans="1:21" ht="9" customHeight="1">
      <c r="A17" s="7"/>
      <c r="B17" s="2"/>
      <c r="C17" s="2"/>
      <c r="D17" s="2"/>
      <c r="E17" s="2"/>
      <c r="F17" s="2"/>
      <c r="G17" s="2"/>
      <c r="H17" s="2"/>
      <c r="I17" s="2"/>
      <c r="J17" s="2"/>
      <c r="K17" s="2"/>
      <c r="L17" s="2"/>
      <c r="M17" s="2"/>
      <c r="N17" s="2"/>
      <c r="O17" s="2"/>
      <c r="P17" s="2"/>
      <c r="Q17" s="2"/>
      <c r="R17" s="2"/>
      <c r="S17" s="2"/>
      <c r="T17" s="2"/>
      <c r="U17" s="8"/>
    </row>
    <row r="18" spans="1:21" ht="39" customHeight="1">
      <c r="A18" s="7"/>
      <c r="B18" s="1711" t="s">
        <v>88</v>
      </c>
      <c r="C18" s="1711"/>
      <c r="D18" s="1711"/>
      <c r="E18" s="1712" t="str">
        <f>入力シート!C9</f>
        <v>道路整備事業</v>
      </c>
      <c r="F18" s="1712"/>
      <c r="G18" s="1712"/>
      <c r="H18" s="1712"/>
      <c r="I18" s="1712"/>
      <c r="J18" s="1711" t="s">
        <v>82</v>
      </c>
      <c r="K18" s="1711"/>
      <c r="L18" s="1711"/>
      <c r="M18" s="1712" t="str">
        <f>入力シート!C10</f>
        <v>県道博多天神線排水性舗装工事（第２工区）</v>
      </c>
      <c r="N18" s="1712"/>
      <c r="O18" s="1712"/>
      <c r="P18" s="1712"/>
      <c r="Q18" s="1712"/>
      <c r="R18" s="1712"/>
      <c r="S18" s="1712"/>
      <c r="T18" s="1712"/>
      <c r="U18" s="8"/>
    </row>
    <row r="19" spans="1:21" ht="30.75" customHeight="1">
      <c r="A19" s="7"/>
      <c r="B19" s="1713" t="s">
        <v>100</v>
      </c>
      <c r="C19" s="1714"/>
      <c r="D19" s="1715" t="s">
        <v>102</v>
      </c>
      <c r="E19" s="1712" t="str">
        <f>入力シート!C11</f>
        <v>主要地方道博多天神線</v>
      </c>
      <c r="F19" s="1712"/>
      <c r="G19" s="1712"/>
      <c r="H19" s="1712"/>
      <c r="I19" s="1712"/>
      <c r="J19" s="1711" t="s">
        <v>83</v>
      </c>
      <c r="K19" s="1711"/>
      <c r="L19" s="1711"/>
      <c r="M19" s="1717" t="str">
        <f>入力シート!C12</f>
        <v>福岡市博多区東公園地内</v>
      </c>
      <c r="N19" s="1718"/>
      <c r="O19" s="1718"/>
      <c r="P19" s="1718"/>
      <c r="Q19" s="1718"/>
      <c r="R19" s="1718"/>
      <c r="S19" s="1718"/>
      <c r="T19" s="1719"/>
      <c r="U19" s="8"/>
    </row>
    <row r="20" spans="1:21" ht="30.75" customHeight="1">
      <c r="A20" s="7"/>
      <c r="B20" s="1723" t="s">
        <v>101</v>
      </c>
      <c r="C20" s="1724"/>
      <c r="D20" s="1716"/>
      <c r="E20" s="1712"/>
      <c r="F20" s="1712"/>
      <c r="G20" s="1712"/>
      <c r="H20" s="1712"/>
      <c r="I20" s="1712"/>
      <c r="J20" s="1711"/>
      <c r="K20" s="1711"/>
      <c r="L20" s="1711"/>
      <c r="M20" s="1720"/>
      <c r="N20" s="1721"/>
      <c r="O20" s="1721"/>
      <c r="P20" s="1721"/>
      <c r="Q20" s="1721"/>
      <c r="R20" s="1721"/>
      <c r="S20" s="1721"/>
      <c r="T20" s="1722"/>
      <c r="U20" s="8"/>
    </row>
    <row r="21" spans="1:21" ht="30.75" customHeight="1">
      <c r="A21" s="7"/>
      <c r="B21" s="1711" t="s">
        <v>84</v>
      </c>
      <c r="C21" s="1711"/>
      <c r="D21" s="1711"/>
      <c r="E21" s="1725">
        <f>入力シート!C14</f>
        <v>44379</v>
      </c>
      <c r="F21" s="1726"/>
      <c r="G21" s="1726"/>
      <c r="H21" s="1726"/>
      <c r="I21" s="1726"/>
      <c r="J21" s="1726"/>
      <c r="K21" s="1726"/>
      <c r="L21" s="9" t="s">
        <v>24</v>
      </c>
      <c r="M21" s="1726">
        <f>入力シート!C15</f>
        <v>44466</v>
      </c>
      <c r="N21" s="1726"/>
      <c r="O21" s="1726"/>
      <c r="P21" s="1726"/>
      <c r="Q21" s="1726"/>
      <c r="R21" s="1726"/>
      <c r="S21" s="1726"/>
      <c r="T21" s="10"/>
      <c r="U21" s="8"/>
    </row>
    <row r="22" spans="1:21" ht="30.75" customHeight="1">
      <c r="A22" s="7"/>
      <c r="B22" s="2399" t="s">
        <v>67</v>
      </c>
      <c r="C22" s="2400"/>
      <c r="D22" s="2400"/>
      <c r="E22" s="2400"/>
      <c r="F22" s="2400"/>
      <c r="G22" s="2401"/>
      <c r="H22" s="3427"/>
      <c r="I22" s="3427"/>
      <c r="J22" s="3427"/>
      <c r="K22" s="3427"/>
      <c r="L22" s="3427"/>
      <c r="M22" s="3427"/>
      <c r="N22" s="3427"/>
      <c r="O22" s="330" t="s">
        <v>1136</v>
      </c>
      <c r="P22" s="11"/>
      <c r="Q22" s="11"/>
      <c r="R22" s="11"/>
      <c r="S22" s="11"/>
      <c r="T22" s="12"/>
      <c r="U22" s="8"/>
    </row>
    <row r="23" spans="1:21" ht="30.75" customHeight="1">
      <c r="A23" s="7"/>
      <c r="B23" s="2399" t="s">
        <v>68</v>
      </c>
      <c r="C23" s="2400"/>
      <c r="D23" s="2400"/>
      <c r="E23" s="2400"/>
      <c r="F23" s="2400"/>
      <c r="G23" s="2401"/>
      <c r="H23" s="3428"/>
      <c r="I23" s="3428"/>
      <c r="J23" s="3428"/>
      <c r="K23" s="3428"/>
      <c r="L23" s="3428"/>
      <c r="M23" s="3428"/>
      <c r="N23" s="3428"/>
      <c r="O23" s="39" t="s">
        <v>540</v>
      </c>
      <c r="P23" s="39"/>
      <c r="Q23" s="39"/>
      <c r="R23" s="39"/>
      <c r="S23" s="39"/>
      <c r="T23" s="40"/>
      <c r="U23" s="8"/>
    </row>
    <row r="24" spans="1:21" ht="33" customHeight="1">
      <c r="A24" s="7"/>
      <c r="B24" s="2399" t="s">
        <v>69</v>
      </c>
      <c r="C24" s="2400"/>
      <c r="D24" s="2400"/>
      <c r="E24" s="2400"/>
      <c r="F24" s="2400"/>
      <c r="G24" s="2401"/>
      <c r="H24" s="3429"/>
      <c r="I24" s="3430"/>
      <c r="J24" s="3430"/>
      <c r="K24" s="3430"/>
      <c r="L24" s="3430"/>
      <c r="M24" s="3430"/>
      <c r="N24" s="3430"/>
      <c r="O24" s="3430"/>
      <c r="P24" s="3430"/>
      <c r="Q24" s="3430"/>
      <c r="R24" s="3430"/>
      <c r="S24" s="3430"/>
      <c r="T24" s="3431"/>
      <c r="U24" s="8"/>
    </row>
    <row r="25" spans="1:21" ht="33" customHeight="1">
      <c r="A25" s="7"/>
      <c r="B25" s="2399" t="s">
        <v>70</v>
      </c>
      <c r="C25" s="2400"/>
      <c r="D25" s="2400"/>
      <c r="E25" s="2400"/>
      <c r="F25" s="2400"/>
      <c r="G25" s="2401"/>
      <c r="H25" s="3427"/>
      <c r="I25" s="3427"/>
      <c r="J25" s="3427"/>
      <c r="K25" s="3427"/>
      <c r="L25" s="3427"/>
      <c r="M25" s="3427"/>
      <c r="N25" s="3427"/>
      <c r="O25" s="39" t="s">
        <v>1137</v>
      </c>
      <c r="P25" s="39"/>
      <c r="Q25" s="39"/>
      <c r="R25" s="39"/>
      <c r="S25" s="39"/>
      <c r="T25" s="40"/>
      <c r="U25" s="8"/>
    </row>
    <row r="26" spans="1:21" ht="50.25" customHeight="1">
      <c r="A26" s="7"/>
      <c r="B26" s="2403" t="s">
        <v>74</v>
      </c>
      <c r="C26" s="2404"/>
      <c r="D26" s="2404"/>
      <c r="E26" s="2404"/>
      <c r="F26" s="2404"/>
      <c r="G26" s="2404"/>
      <c r="H26" s="2404"/>
      <c r="I26" s="2404"/>
      <c r="J26" s="2404"/>
      <c r="K26" s="2404"/>
      <c r="L26" s="2404"/>
      <c r="M26" s="2404"/>
      <c r="N26" s="2404"/>
      <c r="O26" s="2404"/>
      <c r="P26" s="2404"/>
      <c r="Q26" s="2404"/>
      <c r="R26" s="2404"/>
      <c r="S26" s="2404"/>
      <c r="T26" s="2405"/>
      <c r="U26" s="8"/>
    </row>
    <row r="27" spans="1:21" ht="50.25" customHeight="1">
      <c r="A27" s="7"/>
      <c r="B27" s="2406" t="s">
        <v>554</v>
      </c>
      <c r="C27" s="2407"/>
      <c r="D27" s="2407"/>
      <c r="E27" s="2407"/>
      <c r="F27" s="2407"/>
      <c r="G27" s="2407"/>
      <c r="H27" s="2407"/>
      <c r="I27" s="2407"/>
      <c r="J27" s="2407"/>
      <c r="K27" s="2407"/>
      <c r="L27" s="2407"/>
      <c r="M27" s="2407"/>
      <c r="N27" s="2407"/>
      <c r="O27" s="2407"/>
      <c r="P27" s="2407"/>
      <c r="Q27" s="2407"/>
      <c r="R27" s="2407"/>
      <c r="S27" s="2407"/>
      <c r="T27" s="2408"/>
      <c r="U27" s="8"/>
    </row>
    <row r="28" spans="1:21" ht="50.25" customHeight="1">
      <c r="A28" s="7"/>
      <c r="B28" s="2409"/>
      <c r="C28" s="2410"/>
      <c r="D28" s="2410"/>
      <c r="E28" s="2410"/>
      <c r="F28" s="2410"/>
      <c r="G28" s="2410"/>
      <c r="H28" s="2410"/>
      <c r="I28" s="2410"/>
      <c r="J28" s="2410"/>
      <c r="K28" s="2410"/>
      <c r="L28" s="2410"/>
      <c r="M28" s="2410"/>
      <c r="N28" s="2410"/>
      <c r="O28" s="2410"/>
      <c r="P28" s="2410"/>
      <c r="Q28" s="2410"/>
      <c r="R28" s="2410"/>
      <c r="S28" s="2410"/>
      <c r="T28" s="2411"/>
      <c r="U28" s="8"/>
    </row>
    <row r="29" spans="1:21" ht="50.25" customHeight="1">
      <c r="A29" s="7"/>
      <c r="B29" s="2412"/>
      <c r="C29" s="2413"/>
      <c r="D29" s="2413"/>
      <c r="E29" s="2413"/>
      <c r="F29" s="2413"/>
      <c r="G29" s="2413"/>
      <c r="H29" s="2413"/>
      <c r="I29" s="2413"/>
      <c r="J29" s="2413"/>
      <c r="K29" s="2413"/>
      <c r="L29" s="2413"/>
      <c r="M29" s="2413"/>
      <c r="N29" s="2413"/>
      <c r="O29" s="2413"/>
      <c r="P29" s="2413"/>
      <c r="Q29" s="2413"/>
      <c r="R29" s="2413"/>
      <c r="S29" s="2413"/>
      <c r="T29" s="2414"/>
      <c r="U29" s="8"/>
    </row>
    <row r="30" spans="1:21">
      <c r="A30" s="6"/>
      <c r="B30" s="13"/>
      <c r="C30" s="13"/>
      <c r="D30" s="13"/>
      <c r="E30" s="13"/>
      <c r="F30" s="13"/>
      <c r="G30" s="13"/>
      <c r="H30" s="13"/>
      <c r="I30" s="13"/>
      <c r="J30" s="13"/>
      <c r="K30" s="13"/>
      <c r="L30" s="13"/>
      <c r="M30" s="13"/>
      <c r="N30" s="13"/>
      <c r="O30" s="13"/>
      <c r="P30" s="13"/>
      <c r="Q30" s="13"/>
      <c r="R30" s="13"/>
      <c r="S30" s="13"/>
      <c r="T30" s="13"/>
      <c r="U30" s="14"/>
    </row>
  </sheetData>
  <sheetProtection formatCells="0"/>
  <mergeCells count="32">
    <mergeCell ref="B26:T26"/>
    <mergeCell ref="B27:T29"/>
    <mergeCell ref="B23:G23"/>
    <mergeCell ref="H23:N23"/>
    <mergeCell ref="B24:G24"/>
    <mergeCell ref="H24:T24"/>
    <mergeCell ref="B25:G25"/>
    <mergeCell ref="H25:N25"/>
    <mergeCell ref="B21:D21"/>
    <mergeCell ref="E21:K21"/>
    <mergeCell ref="M21:S21"/>
    <mergeCell ref="B22:G22"/>
    <mergeCell ref="H22:N22"/>
    <mergeCell ref="B19:C19"/>
    <mergeCell ref="D19:D20"/>
    <mergeCell ref="E19:I20"/>
    <mergeCell ref="J19:L20"/>
    <mergeCell ref="M19:T20"/>
    <mergeCell ref="B20:C20"/>
    <mergeCell ref="M14:N14"/>
    <mergeCell ref="O14:U14"/>
    <mergeCell ref="B16:T16"/>
    <mergeCell ref="B18:D18"/>
    <mergeCell ref="E18:I18"/>
    <mergeCell ref="J18:L18"/>
    <mergeCell ref="M18:T18"/>
    <mergeCell ref="P9:T9"/>
    <mergeCell ref="K12:L12"/>
    <mergeCell ref="M12:N12"/>
    <mergeCell ref="O12:U12"/>
    <mergeCell ref="M13:N13"/>
    <mergeCell ref="O13:U13"/>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dimension ref="A1:E41"/>
  <sheetViews>
    <sheetView view="pageBreakPreview" zoomScale="80" zoomScaleNormal="95" zoomScaleSheetLayoutView="80" workbookViewId="0">
      <selection activeCell="G32" sqref="G32"/>
    </sheetView>
  </sheetViews>
  <sheetFormatPr defaultColWidth="9" defaultRowHeight="13.2"/>
  <cols>
    <col min="1" max="1" width="15" style="260" customWidth="1"/>
    <col min="2" max="2" width="16.109375" style="260" bestFit="1" customWidth="1"/>
    <col min="3" max="4" width="9" style="260"/>
    <col min="5" max="5" width="38.6640625" style="260" customWidth="1"/>
    <col min="6" max="16384" width="9" style="260"/>
  </cols>
  <sheetData>
    <row r="1" spans="1:5">
      <c r="A1" s="160" t="s">
        <v>454</v>
      </c>
    </row>
    <row r="2" spans="1:5" ht="16.2">
      <c r="A2" s="3435" t="s">
        <v>452</v>
      </c>
      <c r="B2" s="3435"/>
      <c r="C2" s="3435"/>
      <c r="D2" s="3435"/>
      <c r="E2" s="3435"/>
    </row>
    <row r="4" spans="1:5" ht="41.25" customHeight="1">
      <c r="A4" s="261" t="s">
        <v>455</v>
      </c>
      <c r="B4" s="3436" t="str">
        <f>"第50"&amp;入力シート!C3&amp;"-"&amp;入力シート!C4&amp;"号　"&amp;入力シート!C10</f>
        <v>第503-12345-001号　県道博多天神線排水性舗装工事（第２工区）</v>
      </c>
      <c r="C4" s="3437"/>
      <c r="D4" s="261" t="s">
        <v>456</v>
      </c>
      <c r="E4" s="431" t="str">
        <f>入力シート!C26</f>
        <v>(株）福岡企画技調</v>
      </c>
    </row>
    <row r="5" spans="1:5" ht="20.25" customHeight="1">
      <c r="A5" s="284" t="s">
        <v>537</v>
      </c>
      <c r="B5" s="284" t="s">
        <v>457</v>
      </c>
      <c r="C5" s="3438" t="s">
        <v>458</v>
      </c>
      <c r="D5" s="3438"/>
      <c r="E5" s="3438"/>
    </row>
    <row r="6" spans="1:5" ht="13.5" customHeight="1">
      <c r="A6" s="262"/>
      <c r="B6" s="263"/>
      <c r="C6" s="3432"/>
      <c r="D6" s="3432"/>
      <c r="E6" s="3433"/>
    </row>
    <row r="7" spans="1:5">
      <c r="A7" s="262" t="s">
        <v>459</v>
      </c>
      <c r="B7" s="262" t="s">
        <v>460</v>
      </c>
      <c r="C7" s="3432" t="s">
        <v>461</v>
      </c>
      <c r="D7" s="3432"/>
      <c r="E7" s="3433"/>
    </row>
    <row r="8" spans="1:5">
      <c r="A8" s="262"/>
      <c r="B8" s="262"/>
      <c r="C8" s="3432" t="s">
        <v>462</v>
      </c>
      <c r="D8" s="3432"/>
      <c r="E8" s="3433"/>
    </row>
    <row r="9" spans="1:5">
      <c r="A9" s="262"/>
      <c r="B9" s="262"/>
      <c r="C9" s="3432" t="s">
        <v>463</v>
      </c>
      <c r="D9" s="3432"/>
      <c r="E9" s="3433"/>
    </row>
    <row r="10" spans="1:5">
      <c r="A10" s="3434" t="s">
        <v>570</v>
      </c>
      <c r="B10" s="262"/>
      <c r="C10" s="3432" t="s">
        <v>464</v>
      </c>
      <c r="D10" s="3432"/>
      <c r="E10" s="3433"/>
    </row>
    <row r="11" spans="1:5">
      <c r="A11" s="3434"/>
      <c r="B11" s="262"/>
      <c r="C11" s="3432" t="s">
        <v>465</v>
      </c>
      <c r="D11" s="3432"/>
      <c r="E11" s="3433"/>
    </row>
    <row r="12" spans="1:5">
      <c r="A12" s="3434"/>
      <c r="B12" s="262"/>
      <c r="C12" s="3432" t="s">
        <v>466</v>
      </c>
      <c r="D12" s="3432"/>
      <c r="E12" s="3433"/>
    </row>
    <row r="13" spans="1:5">
      <c r="A13" s="262"/>
      <c r="B13" s="264"/>
      <c r="C13" s="3441"/>
      <c r="D13" s="3441"/>
      <c r="E13" s="3442"/>
    </row>
    <row r="14" spans="1:5">
      <c r="A14" s="262"/>
      <c r="B14" s="264"/>
      <c r="C14" s="3441"/>
      <c r="D14" s="3441"/>
      <c r="E14" s="3442"/>
    </row>
    <row r="15" spans="1:5">
      <c r="A15" s="262"/>
      <c r="B15" s="263"/>
      <c r="C15" s="3445"/>
      <c r="D15" s="3445"/>
      <c r="E15" s="3446"/>
    </row>
    <row r="16" spans="1:5" ht="13.5" customHeight="1">
      <c r="A16" s="262"/>
      <c r="B16" s="262" t="s">
        <v>467</v>
      </c>
      <c r="C16" s="3432" t="s">
        <v>468</v>
      </c>
      <c r="D16" s="3432"/>
      <c r="E16" s="3433"/>
    </row>
    <row r="17" spans="1:5" ht="13.5" customHeight="1">
      <c r="A17" s="262"/>
      <c r="B17" s="262"/>
      <c r="C17" s="3432" t="s">
        <v>469</v>
      </c>
      <c r="D17" s="3432"/>
      <c r="E17" s="3433"/>
    </row>
    <row r="18" spans="1:5">
      <c r="A18" s="264"/>
      <c r="B18" s="262"/>
      <c r="C18" s="3432"/>
      <c r="D18" s="3432"/>
      <c r="E18" s="3433"/>
    </row>
    <row r="19" spans="1:5">
      <c r="A19" s="264"/>
      <c r="B19" s="262"/>
      <c r="C19" s="3432"/>
      <c r="D19" s="3432"/>
      <c r="E19" s="3433"/>
    </row>
    <row r="20" spans="1:5">
      <c r="A20" s="264"/>
      <c r="B20" s="262"/>
      <c r="C20" s="3432"/>
      <c r="D20" s="3432"/>
      <c r="E20" s="3433"/>
    </row>
    <row r="21" spans="1:5">
      <c r="A21" s="264"/>
      <c r="B21" s="262"/>
      <c r="C21" s="3441"/>
      <c r="D21" s="3441"/>
      <c r="E21" s="3442"/>
    </row>
    <row r="22" spans="1:5">
      <c r="A22" s="264"/>
      <c r="B22" s="265"/>
      <c r="C22" s="3443"/>
      <c r="D22" s="3443"/>
      <c r="E22" s="3444"/>
    </row>
    <row r="23" spans="1:5">
      <c r="A23" s="264"/>
      <c r="B23" s="266"/>
      <c r="C23" s="3439"/>
      <c r="D23" s="3439"/>
      <c r="E23" s="3440"/>
    </row>
    <row r="24" spans="1:5">
      <c r="A24" s="264"/>
      <c r="B24" s="266" t="s">
        <v>470</v>
      </c>
      <c r="C24" s="3439" t="s">
        <v>471</v>
      </c>
      <c r="D24" s="3439"/>
      <c r="E24" s="3440"/>
    </row>
    <row r="25" spans="1:5">
      <c r="A25" s="264"/>
      <c r="B25" s="266"/>
      <c r="C25" s="3439" t="s">
        <v>472</v>
      </c>
      <c r="D25" s="3439"/>
      <c r="E25" s="3440"/>
    </row>
    <row r="26" spans="1:5">
      <c r="A26" s="264"/>
      <c r="B26" s="266"/>
      <c r="C26" s="3439" t="s">
        <v>473</v>
      </c>
      <c r="D26" s="3439"/>
      <c r="E26" s="3440"/>
    </row>
    <row r="27" spans="1:5">
      <c r="A27" s="264"/>
      <c r="B27" s="266"/>
      <c r="C27" s="3439" t="s">
        <v>474</v>
      </c>
      <c r="D27" s="3439"/>
      <c r="E27" s="3440"/>
    </row>
    <row r="28" spans="1:5">
      <c r="A28" s="264"/>
      <c r="B28" s="266"/>
      <c r="C28" s="3449"/>
      <c r="D28" s="3449"/>
      <c r="E28" s="3450"/>
    </row>
    <row r="29" spans="1:5">
      <c r="A29" s="264"/>
      <c r="B29" s="267"/>
      <c r="C29" s="3451"/>
      <c r="D29" s="3451"/>
      <c r="E29" s="3452"/>
    </row>
    <row r="30" spans="1:5">
      <c r="A30" s="264"/>
      <c r="B30" s="266" t="s">
        <v>475</v>
      </c>
      <c r="C30" s="3439" t="s">
        <v>476</v>
      </c>
      <c r="D30" s="3439"/>
      <c r="E30" s="3440"/>
    </row>
    <row r="31" spans="1:5">
      <c r="A31" s="264"/>
      <c r="B31" s="266"/>
      <c r="C31" s="3439" t="s">
        <v>477</v>
      </c>
      <c r="D31" s="3439"/>
      <c r="E31" s="3440"/>
    </row>
    <row r="32" spans="1:5">
      <c r="A32" s="264"/>
      <c r="B32" s="266"/>
      <c r="C32" s="3439" t="s">
        <v>478</v>
      </c>
      <c r="D32" s="3439"/>
      <c r="E32" s="3440"/>
    </row>
    <row r="33" spans="1:5">
      <c r="A33" s="264"/>
      <c r="B33" s="266"/>
      <c r="C33" s="3439" t="s">
        <v>479</v>
      </c>
      <c r="D33" s="3439"/>
      <c r="E33" s="3440"/>
    </row>
    <row r="34" spans="1:5">
      <c r="A34" s="264"/>
      <c r="B34" s="265"/>
      <c r="C34" s="3447" t="s">
        <v>480</v>
      </c>
      <c r="D34" s="3447"/>
      <c r="E34" s="3448"/>
    </row>
    <row r="35" spans="1:5">
      <c r="A35" s="267"/>
      <c r="B35" s="266"/>
      <c r="C35" s="3439"/>
      <c r="D35" s="3439"/>
      <c r="E35" s="3440"/>
    </row>
    <row r="36" spans="1:5" ht="26.4">
      <c r="A36" s="266" t="s">
        <v>481</v>
      </c>
      <c r="B36" s="266" t="s">
        <v>482</v>
      </c>
      <c r="C36" s="3439" t="s">
        <v>483</v>
      </c>
      <c r="D36" s="3439"/>
      <c r="E36" s="3440"/>
    </row>
    <row r="37" spans="1:5">
      <c r="A37" s="266"/>
      <c r="B37" s="266"/>
      <c r="C37" s="3439" t="s">
        <v>484</v>
      </c>
      <c r="D37" s="3439"/>
      <c r="E37" s="3440"/>
    </row>
    <row r="38" spans="1:5">
      <c r="A38" s="3453" t="s">
        <v>485</v>
      </c>
      <c r="B38" s="266"/>
      <c r="C38" s="3439" t="s">
        <v>486</v>
      </c>
      <c r="D38" s="3439"/>
      <c r="E38" s="3440"/>
    </row>
    <row r="39" spans="1:5">
      <c r="A39" s="3453"/>
      <c r="B39" s="266"/>
      <c r="C39" s="3439" t="s">
        <v>487</v>
      </c>
      <c r="D39" s="3439"/>
      <c r="E39" s="3440"/>
    </row>
    <row r="40" spans="1:5">
      <c r="A40" s="3453"/>
      <c r="B40" s="266"/>
      <c r="C40" s="3439"/>
      <c r="D40" s="3439"/>
      <c r="E40" s="3440"/>
    </row>
    <row r="41" spans="1:5">
      <c r="A41" s="268"/>
      <c r="B41" s="265"/>
      <c r="C41" s="3443"/>
      <c r="D41" s="3443"/>
      <c r="E41" s="3444"/>
    </row>
  </sheetData>
  <mergeCells count="41">
    <mergeCell ref="C40:E40"/>
    <mergeCell ref="C41:E41"/>
    <mergeCell ref="C37:E37"/>
    <mergeCell ref="C38:E38"/>
    <mergeCell ref="A38:A40"/>
    <mergeCell ref="C26:E26"/>
    <mergeCell ref="C27:E27"/>
    <mergeCell ref="C28:E28"/>
    <mergeCell ref="C29:E29"/>
    <mergeCell ref="C30:E30"/>
    <mergeCell ref="C32:E32"/>
    <mergeCell ref="C33:E33"/>
    <mergeCell ref="C31:E31"/>
    <mergeCell ref="C34:E34"/>
    <mergeCell ref="C35:E35"/>
    <mergeCell ref="C36:E36"/>
    <mergeCell ref="C39:E39"/>
    <mergeCell ref="C25:E25"/>
    <mergeCell ref="C11:E11"/>
    <mergeCell ref="C12:E12"/>
    <mergeCell ref="C13:E13"/>
    <mergeCell ref="C14:E14"/>
    <mergeCell ref="C20:E20"/>
    <mergeCell ref="C21:E21"/>
    <mergeCell ref="C22:E22"/>
    <mergeCell ref="C23:E23"/>
    <mergeCell ref="C24:E24"/>
    <mergeCell ref="C19:E19"/>
    <mergeCell ref="C15:E15"/>
    <mergeCell ref="C16:E16"/>
    <mergeCell ref="C17:E17"/>
    <mergeCell ref="C18:E18"/>
    <mergeCell ref="A10:A12"/>
    <mergeCell ref="C8:E8"/>
    <mergeCell ref="A2:E2"/>
    <mergeCell ref="B4:C4"/>
    <mergeCell ref="C6:E6"/>
    <mergeCell ref="C7:E7"/>
    <mergeCell ref="C5:E5"/>
    <mergeCell ref="C9:E9"/>
    <mergeCell ref="C10:E10"/>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H47"/>
  <sheetViews>
    <sheetView view="pageBreakPreview" zoomScale="80" zoomScaleNormal="95" zoomScaleSheetLayoutView="80" workbookViewId="0">
      <selection activeCell="I41" sqref="I41"/>
    </sheetView>
  </sheetViews>
  <sheetFormatPr defaultColWidth="9" defaultRowHeight="13.2"/>
  <cols>
    <col min="1" max="1" width="22.6640625" style="270" customWidth="1"/>
    <col min="2" max="5" width="16" style="270" customWidth="1"/>
    <col min="6" max="16384" width="9" style="270"/>
  </cols>
  <sheetData>
    <row r="1" spans="1:8">
      <c r="A1" s="269" t="s">
        <v>488</v>
      </c>
    </row>
    <row r="2" spans="1:8" ht="16.2">
      <c r="A2" s="3435" t="s">
        <v>452</v>
      </c>
      <c r="B2" s="3435"/>
      <c r="C2" s="3435"/>
      <c r="D2" s="3435"/>
      <c r="E2" s="3435"/>
    </row>
    <row r="4" spans="1:8" ht="13.5" customHeight="1">
      <c r="A4" s="3469" t="s">
        <v>550</v>
      </c>
      <c r="B4" s="3466" t="str">
        <f>"第50"&amp;入力シート!C3&amp;"-"&amp;入力シート!C4&amp;"号"</f>
        <v>第503-12345-001号</v>
      </c>
      <c r="C4" s="3467"/>
      <c r="D4" s="3467"/>
      <c r="E4" s="3468"/>
    </row>
    <row r="5" spans="1:8" ht="13.5" customHeight="1">
      <c r="A5" s="3470"/>
      <c r="B5" s="3471" t="str">
        <f>入力シート!C10</f>
        <v>県道博多天神線排水性舗装工事（第２工区）</v>
      </c>
      <c r="C5" s="3472"/>
      <c r="D5" s="3472"/>
      <c r="E5" s="3473"/>
    </row>
    <row r="6" spans="1:8">
      <c r="A6" s="343" t="s">
        <v>537</v>
      </c>
      <c r="B6" s="401"/>
      <c r="C6" s="343" t="s">
        <v>457</v>
      </c>
      <c r="D6" s="3474"/>
      <c r="E6" s="3475"/>
    </row>
    <row r="7" spans="1:8">
      <c r="A7" s="271" t="s">
        <v>489</v>
      </c>
      <c r="B7" s="3454"/>
      <c r="C7" s="3455"/>
      <c r="D7" s="3455"/>
      <c r="E7" s="3456"/>
      <c r="G7" s="270" t="s">
        <v>642</v>
      </c>
      <c r="H7" s="270" t="s">
        <v>643</v>
      </c>
    </row>
    <row r="8" spans="1:8">
      <c r="A8" s="3457" t="s">
        <v>490</v>
      </c>
      <c r="B8" s="3458"/>
      <c r="C8" s="3458"/>
      <c r="D8" s="3458"/>
      <c r="E8" s="3459"/>
    </row>
    <row r="9" spans="1:8">
      <c r="A9" s="3460"/>
      <c r="B9" s="3461"/>
      <c r="C9" s="3461"/>
      <c r="D9" s="3461"/>
      <c r="E9" s="3462"/>
      <c r="G9" s="260" t="s">
        <v>640</v>
      </c>
      <c r="H9" s="260" t="s">
        <v>644</v>
      </c>
    </row>
    <row r="10" spans="1:8">
      <c r="A10" s="3460"/>
      <c r="B10" s="3461"/>
      <c r="C10" s="3461"/>
      <c r="D10" s="3461"/>
      <c r="E10" s="3462"/>
      <c r="G10" s="260" t="s">
        <v>641</v>
      </c>
      <c r="H10" s="260" t="s">
        <v>645</v>
      </c>
    </row>
    <row r="11" spans="1:8">
      <c r="A11" s="3460"/>
      <c r="B11" s="3461"/>
      <c r="C11" s="3461"/>
      <c r="D11" s="3461"/>
      <c r="E11" s="3462"/>
      <c r="H11" s="260" t="s">
        <v>646</v>
      </c>
    </row>
    <row r="12" spans="1:8">
      <c r="A12" s="3460"/>
      <c r="B12" s="3461"/>
      <c r="C12" s="3461"/>
      <c r="D12" s="3461"/>
      <c r="E12" s="3462"/>
      <c r="H12" s="260" t="s">
        <v>647</v>
      </c>
    </row>
    <row r="13" spans="1:8">
      <c r="A13" s="3460"/>
      <c r="B13" s="3461"/>
      <c r="C13" s="3461"/>
      <c r="D13" s="3461"/>
      <c r="E13" s="3462"/>
      <c r="H13" s="260" t="s">
        <v>648</v>
      </c>
    </row>
    <row r="14" spans="1:8">
      <c r="A14" s="3460"/>
      <c r="B14" s="3461"/>
      <c r="C14" s="3461"/>
      <c r="D14" s="3461"/>
      <c r="E14" s="3462"/>
    </row>
    <row r="15" spans="1:8">
      <c r="A15" s="3463"/>
      <c r="B15" s="3464"/>
      <c r="C15" s="3464"/>
      <c r="D15" s="3464"/>
      <c r="E15" s="3465"/>
    </row>
    <row r="16" spans="1:8">
      <c r="A16" s="3457" t="s">
        <v>491</v>
      </c>
      <c r="B16" s="3458"/>
      <c r="C16" s="3458"/>
      <c r="D16" s="3458"/>
      <c r="E16" s="3459"/>
    </row>
    <row r="17" spans="1:5">
      <c r="A17" s="3460"/>
      <c r="B17" s="3461"/>
      <c r="C17" s="3461"/>
      <c r="D17" s="3461"/>
      <c r="E17" s="3462"/>
    </row>
    <row r="18" spans="1:5">
      <c r="A18" s="3460"/>
      <c r="B18" s="3461"/>
      <c r="C18" s="3461"/>
      <c r="D18" s="3461"/>
      <c r="E18" s="3462"/>
    </row>
    <row r="19" spans="1:5">
      <c r="A19" s="3460"/>
      <c r="B19" s="3461"/>
      <c r="C19" s="3461"/>
      <c r="D19" s="3461"/>
      <c r="E19" s="3462"/>
    </row>
    <row r="20" spans="1:5">
      <c r="A20" s="3460"/>
      <c r="B20" s="3461"/>
      <c r="C20" s="3461"/>
      <c r="D20" s="3461"/>
      <c r="E20" s="3462"/>
    </row>
    <row r="21" spans="1:5">
      <c r="A21" s="3460"/>
      <c r="B21" s="3461"/>
      <c r="C21" s="3461"/>
      <c r="D21" s="3461"/>
      <c r="E21" s="3462"/>
    </row>
    <row r="22" spans="1:5">
      <c r="A22" s="3460"/>
      <c r="B22" s="3461"/>
      <c r="C22" s="3461"/>
      <c r="D22" s="3461"/>
      <c r="E22" s="3462"/>
    </row>
    <row r="23" spans="1:5">
      <c r="A23" s="3460"/>
      <c r="B23" s="3461"/>
      <c r="C23" s="3461"/>
      <c r="D23" s="3461"/>
      <c r="E23" s="3462"/>
    </row>
    <row r="24" spans="1:5">
      <c r="A24" s="3460"/>
      <c r="B24" s="3461"/>
      <c r="C24" s="3461"/>
      <c r="D24" s="3461"/>
      <c r="E24" s="3462"/>
    </row>
    <row r="25" spans="1:5">
      <c r="A25" s="3460"/>
      <c r="B25" s="3461"/>
      <c r="C25" s="3461"/>
      <c r="D25" s="3461"/>
      <c r="E25" s="3462"/>
    </row>
    <row r="26" spans="1:5">
      <c r="A26" s="3460"/>
      <c r="B26" s="3461"/>
      <c r="C26" s="3461"/>
      <c r="D26" s="3461"/>
      <c r="E26" s="3462"/>
    </row>
    <row r="27" spans="1:5">
      <c r="A27" s="3460"/>
      <c r="B27" s="3461"/>
      <c r="C27" s="3461"/>
      <c r="D27" s="3461"/>
      <c r="E27" s="3462"/>
    </row>
    <row r="28" spans="1:5">
      <c r="A28" s="3460"/>
      <c r="B28" s="3461"/>
      <c r="C28" s="3461"/>
      <c r="D28" s="3461"/>
      <c r="E28" s="3462"/>
    </row>
    <row r="29" spans="1:5">
      <c r="A29" s="3460"/>
      <c r="B29" s="3461"/>
      <c r="C29" s="3461"/>
      <c r="D29" s="3461"/>
      <c r="E29" s="3462"/>
    </row>
    <row r="30" spans="1:5">
      <c r="A30" s="3460"/>
      <c r="B30" s="3461"/>
      <c r="C30" s="3461"/>
      <c r="D30" s="3461"/>
      <c r="E30" s="3462"/>
    </row>
    <row r="31" spans="1:5">
      <c r="A31" s="3460"/>
      <c r="B31" s="3461"/>
      <c r="C31" s="3461"/>
      <c r="D31" s="3461"/>
      <c r="E31" s="3462"/>
    </row>
    <row r="32" spans="1:5">
      <c r="A32" s="3460"/>
      <c r="B32" s="3461"/>
      <c r="C32" s="3461"/>
      <c r="D32" s="3461"/>
      <c r="E32" s="3462"/>
    </row>
    <row r="33" spans="1:5">
      <c r="A33" s="3460"/>
      <c r="B33" s="3461"/>
      <c r="C33" s="3461"/>
      <c r="D33" s="3461"/>
      <c r="E33" s="3462"/>
    </row>
    <row r="34" spans="1:5">
      <c r="A34" s="3460"/>
      <c r="B34" s="3461"/>
      <c r="C34" s="3461"/>
      <c r="D34" s="3461"/>
      <c r="E34" s="3462"/>
    </row>
    <row r="35" spans="1:5">
      <c r="A35" s="3460"/>
      <c r="B35" s="3461"/>
      <c r="C35" s="3461"/>
      <c r="D35" s="3461"/>
      <c r="E35" s="3462"/>
    </row>
    <row r="36" spans="1:5">
      <c r="A36" s="3460"/>
      <c r="B36" s="3461"/>
      <c r="C36" s="3461"/>
      <c r="D36" s="3461"/>
      <c r="E36" s="3462"/>
    </row>
    <row r="37" spans="1:5">
      <c r="A37" s="3460"/>
      <c r="B37" s="3461"/>
      <c r="C37" s="3461"/>
      <c r="D37" s="3461"/>
      <c r="E37" s="3462"/>
    </row>
    <row r="38" spans="1:5">
      <c r="A38" s="3460"/>
      <c r="B38" s="3461"/>
      <c r="C38" s="3461"/>
      <c r="D38" s="3461"/>
      <c r="E38" s="3462"/>
    </row>
    <row r="39" spans="1:5">
      <c r="A39" s="3460"/>
      <c r="B39" s="3461"/>
      <c r="C39" s="3461"/>
      <c r="D39" s="3461"/>
      <c r="E39" s="3462"/>
    </row>
    <row r="40" spans="1:5">
      <c r="A40" s="3460"/>
      <c r="B40" s="3461"/>
      <c r="C40" s="3461"/>
      <c r="D40" s="3461"/>
      <c r="E40" s="3462"/>
    </row>
    <row r="41" spans="1:5">
      <c r="A41" s="3460"/>
      <c r="B41" s="3461"/>
      <c r="C41" s="3461"/>
      <c r="D41" s="3461"/>
      <c r="E41" s="3462"/>
    </row>
    <row r="42" spans="1:5">
      <c r="A42" s="3460"/>
      <c r="B42" s="3461"/>
      <c r="C42" s="3461"/>
      <c r="D42" s="3461"/>
      <c r="E42" s="3462"/>
    </row>
    <row r="43" spans="1:5">
      <c r="A43" s="3460"/>
      <c r="B43" s="3461"/>
      <c r="C43" s="3461"/>
      <c r="D43" s="3461"/>
      <c r="E43" s="3462"/>
    </row>
    <row r="44" spans="1:5">
      <c r="A44" s="3460"/>
      <c r="B44" s="3461"/>
      <c r="C44" s="3461"/>
      <c r="D44" s="3461"/>
      <c r="E44" s="3462"/>
    </row>
    <row r="45" spans="1:5">
      <c r="A45" s="3460"/>
      <c r="B45" s="3461"/>
      <c r="C45" s="3461"/>
      <c r="D45" s="3461"/>
      <c r="E45" s="3462"/>
    </row>
    <row r="46" spans="1:5">
      <c r="A46" s="3463"/>
      <c r="B46" s="3464"/>
      <c r="C46" s="3464"/>
      <c r="D46" s="3464"/>
      <c r="E46" s="3465"/>
    </row>
    <row r="47" spans="1:5">
      <c r="A47" s="272" t="s">
        <v>492</v>
      </c>
    </row>
  </sheetData>
  <mergeCells count="8">
    <mergeCell ref="B7:E7"/>
    <mergeCell ref="A8:E15"/>
    <mergeCell ref="A16:E46"/>
    <mergeCell ref="A2:E2"/>
    <mergeCell ref="B4:E4"/>
    <mergeCell ref="A4:A5"/>
    <mergeCell ref="B5:E5"/>
    <mergeCell ref="D6:E6"/>
  </mergeCells>
  <phoneticPr fontId="10"/>
  <dataValidations count="2">
    <dataValidation type="list" allowBlank="1" showInputMessage="1" showErrorMessage="1" sqref="B6" xr:uid="{00000000-0002-0000-3200-000000000000}">
      <formula1>$G$8:$G$10</formula1>
    </dataValidation>
    <dataValidation type="list" allowBlank="1" showInputMessage="1" showErrorMessage="1" sqref="D6:E6" xr:uid="{00000000-0002-0000-3200-000001000000}">
      <formula1>$H$8:$H$13</formula1>
    </dataValidation>
  </dataValidations>
  <printOptions horizontalCentered="1"/>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dimension ref="A2:G44"/>
  <sheetViews>
    <sheetView view="pageBreakPreview" zoomScale="80" zoomScaleNormal="100" zoomScaleSheetLayoutView="80" workbookViewId="0">
      <selection activeCell="K38" sqref="K38"/>
    </sheetView>
  </sheetViews>
  <sheetFormatPr defaultRowHeight="13.2"/>
  <cols>
    <col min="1" max="2" width="14.33203125" style="460" customWidth="1"/>
    <col min="3" max="4" width="7.6640625" style="460" customWidth="1"/>
    <col min="5" max="5" width="13.88671875" style="460" customWidth="1"/>
    <col min="6" max="6" width="9" style="460"/>
    <col min="7" max="7" width="15" style="460" customWidth="1"/>
    <col min="8" max="256" width="9" style="460"/>
    <col min="257" max="258" width="14.33203125" style="460" customWidth="1"/>
    <col min="259" max="260" width="7.6640625" style="460" customWidth="1"/>
    <col min="261" max="261" width="13.88671875" style="460" customWidth="1"/>
    <col min="262" max="262" width="9" style="460"/>
    <col min="263" max="263" width="15" style="460" customWidth="1"/>
    <col min="264" max="512" width="9" style="460"/>
    <col min="513" max="514" width="14.33203125" style="460" customWidth="1"/>
    <col min="515" max="516" width="7.6640625" style="460" customWidth="1"/>
    <col min="517" max="517" width="13.88671875" style="460" customWidth="1"/>
    <col min="518" max="518" width="9" style="460"/>
    <col min="519" max="519" width="15" style="460" customWidth="1"/>
    <col min="520" max="768" width="9" style="460"/>
    <col min="769" max="770" width="14.33203125" style="460" customWidth="1"/>
    <col min="771" max="772" width="7.6640625" style="460" customWidth="1"/>
    <col min="773" max="773" width="13.88671875" style="460" customWidth="1"/>
    <col min="774" max="774" width="9" style="460"/>
    <col min="775" max="775" width="15" style="460" customWidth="1"/>
    <col min="776" max="1024" width="9" style="460"/>
    <col min="1025" max="1026" width="14.33203125" style="460" customWidth="1"/>
    <col min="1027" max="1028" width="7.6640625" style="460" customWidth="1"/>
    <col min="1029" max="1029" width="13.88671875" style="460" customWidth="1"/>
    <col min="1030" max="1030" width="9" style="460"/>
    <col min="1031" max="1031" width="15" style="460" customWidth="1"/>
    <col min="1032" max="1280" width="9" style="460"/>
    <col min="1281" max="1282" width="14.33203125" style="460" customWidth="1"/>
    <col min="1283" max="1284" width="7.6640625" style="460" customWidth="1"/>
    <col min="1285" max="1285" width="13.88671875" style="460" customWidth="1"/>
    <col min="1286" max="1286" width="9" style="460"/>
    <col min="1287" max="1287" width="15" style="460" customWidth="1"/>
    <col min="1288" max="1536" width="9" style="460"/>
    <col min="1537" max="1538" width="14.33203125" style="460" customWidth="1"/>
    <col min="1539" max="1540" width="7.6640625" style="460" customWidth="1"/>
    <col min="1541" max="1541" width="13.88671875" style="460" customWidth="1"/>
    <col min="1542" max="1542" width="9" style="460"/>
    <col min="1543" max="1543" width="15" style="460" customWidth="1"/>
    <col min="1544" max="1792" width="9" style="460"/>
    <col min="1793" max="1794" width="14.33203125" style="460" customWidth="1"/>
    <col min="1795" max="1796" width="7.6640625" style="460" customWidth="1"/>
    <col min="1797" max="1797" width="13.88671875" style="460" customWidth="1"/>
    <col min="1798" max="1798" width="9" style="460"/>
    <col min="1799" max="1799" width="15" style="460" customWidth="1"/>
    <col min="1800" max="2048" width="9" style="460"/>
    <col min="2049" max="2050" width="14.33203125" style="460" customWidth="1"/>
    <col min="2051" max="2052" width="7.6640625" style="460" customWidth="1"/>
    <col min="2053" max="2053" width="13.88671875" style="460" customWidth="1"/>
    <col min="2054" max="2054" width="9" style="460"/>
    <col min="2055" max="2055" width="15" style="460" customWidth="1"/>
    <col min="2056" max="2304" width="9" style="460"/>
    <col min="2305" max="2306" width="14.33203125" style="460" customWidth="1"/>
    <col min="2307" max="2308" width="7.6640625" style="460" customWidth="1"/>
    <col min="2309" max="2309" width="13.88671875" style="460" customWidth="1"/>
    <col min="2310" max="2310" width="9" style="460"/>
    <col min="2311" max="2311" width="15" style="460" customWidth="1"/>
    <col min="2312" max="2560" width="9" style="460"/>
    <col min="2561" max="2562" width="14.33203125" style="460" customWidth="1"/>
    <col min="2563" max="2564" width="7.6640625" style="460" customWidth="1"/>
    <col min="2565" max="2565" width="13.88671875" style="460" customWidth="1"/>
    <col min="2566" max="2566" width="9" style="460"/>
    <col min="2567" max="2567" width="15" style="460" customWidth="1"/>
    <col min="2568" max="2816" width="9" style="460"/>
    <col min="2817" max="2818" width="14.33203125" style="460" customWidth="1"/>
    <col min="2819" max="2820" width="7.6640625" style="460" customWidth="1"/>
    <col min="2821" max="2821" width="13.88671875" style="460" customWidth="1"/>
    <col min="2822" max="2822" width="9" style="460"/>
    <col min="2823" max="2823" width="15" style="460" customWidth="1"/>
    <col min="2824" max="3072" width="9" style="460"/>
    <col min="3073" max="3074" width="14.33203125" style="460" customWidth="1"/>
    <col min="3075" max="3076" width="7.6640625" style="460" customWidth="1"/>
    <col min="3077" max="3077" width="13.88671875" style="460" customWidth="1"/>
    <col min="3078" max="3078" width="9" style="460"/>
    <col min="3079" max="3079" width="15" style="460" customWidth="1"/>
    <col min="3080" max="3328" width="9" style="460"/>
    <col min="3329" max="3330" width="14.33203125" style="460" customWidth="1"/>
    <col min="3331" max="3332" width="7.6640625" style="460" customWidth="1"/>
    <col min="3333" max="3333" width="13.88671875" style="460" customWidth="1"/>
    <col min="3334" max="3334" width="9" style="460"/>
    <col min="3335" max="3335" width="15" style="460" customWidth="1"/>
    <col min="3336" max="3584" width="9" style="460"/>
    <col min="3585" max="3586" width="14.33203125" style="460" customWidth="1"/>
    <col min="3587" max="3588" width="7.6640625" style="460" customWidth="1"/>
    <col min="3589" max="3589" width="13.88671875" style="460" customWidth="1"/>
    <col min="3590" max="3590" width="9" style="460"/>
    <col min="3591" max="3591" width="15" style="460" customWidth="1"/>
    <col min="3592" max="3840" width="9" style="460"/>
    <col min="3841" max="3842" width="14.33203125" style="460" customWidth="1"/>
    <col min="3843" max="3844" width="7.6640625" style="460" customWidth="1"/>
    <col min="3845" max="3845" width="13.88671875" style="460" customWidth="1"/>
    <col min="3846" max="3846" width="9" style="460"/>
    <col min="3847" max="3847" width="15" style="460" customWidth="1"/>
    <col min="3848" max="4096" width="9" style="460"/>
    <col min="4097" max="4098" width="14.33203125" style="460" customWidth="1"/>
    <col min="4099" max="4100" width="7.6640625" style="460" customWidth="1"/>
    <col min="4101" max="4101" width="13.88671875" style="460" customWidth="1"/>
    <col min="4102" max="4102" width="9" style="460"/>
    <col min="4103" max="4103" width="15" style="460" customWidth="1"/>
    <col min="4104" max="4352" width="9" style="460"/>
    <col min="4353" max="4354" width="14.33203125" style="460" customWidth="1"/>
    <col min="4355" max="4356" width="7.6640625" style="460" customWidth="1"/>
    <col min="4357" max="4357" width="13.88671875" style="460" customWidth="1"/>
    <col min="4358" max="4358" width="9" style="460"/>
    <col min="4359" max="4359" width="15" style="460" customWidth="1"/>
    <col min="4360" max="4608" width="9" style="460"/>
    <col min="4609" max="4610" width="14.33203125" style="460" customWidth="1"/>
    <col min="4611" max="4612" width="7.6640625" style="460" customWidth="1"/>
    <col min="4613" max="4613" width="13.88671875" style="460" customWidth="1"/>
    <col min="4614" max="4614" width="9" style="460"/>
    <col min="4615" max="4615" width="15" style="460" customWidth="1"/>
    <col min="4616" max="4864" width="9" style="460"/>
    <col min="4865" max="4866" width="14.33203125" style="460" customWidth="1"/>
    <col min="4867" max="4868" width="7.6640625" style="460" customWidth="1"/>
    <col min="4869" max="4869" width="13.88671875" style="460" customWidth="1"/>
    <col min="4870" max="4870" width="9" style="460"/>
    <col min="4871" max="4871" width="15" style="460" customWidth="1"/>
    <col min="4872" max="5120" width="9" style="460"/>
    <col min="5121" max="5122" width="14.33203125" style="460" customWidth="1"/>
    <col min="5123" max="5124" width="7.6640625" style="460" customWidth="1"/>
    <col min="5125" max="5125" width="13.88671875" style="460" customWidth="1"/>
    <col min="5126" max="5126" width="9" style="460"/>
    <col min="5127" max="5127" width="15" style="460" customWidth="1"/>
    <col min="5128" max="5376" width="9" style="460"/>
    <col min="5377" max="5378" width="14.33203125" style="460" customWidth="1"/>
    <col min="5379" max="5380" width="7.6640625" style="460" customWidth="1"/>
    <col min="5381" max="5381" width="13.88671875" style="460" customWidth="1"/>
    <col min="5382" max="5382" width="9" style="460"/>
    <col min="5383" max="5383" width="15" style="460" customWidth="1"/>
    <col min="5384" max="5632" width="9" style="460"/>
    <col min="5633" max="5634" width="14.33203125" style="460" customWidth="1"/>
    <col min="5635" max="5636" width="7.6640625" style="460" customWidth="1"/>
    <col min="5637" max="5637" width="13.88671875" style="460" customWidth="1"/>
    <col min="5638" max="5638" width="9" style="460"/>
    <col min="5639" max="5639" width="15" style="460" customWidth="1"/>
    <col min="5640" max="5888" width="9" style="460"/>
    <col min="5889" max="5890" width="14.33203125" style="460" customWidth="1"/>
    <col min="5891" max="5892" width="7.6640625" style="460" customWidth="1"/>
    <col min="5893" max="5893" width="13.88671875" style="460" customWidth="1"/>
    <col min="5894" max="5894" width="9" style="460"/>
    <col min="5895" max="5895" width="15" style="460" customWidth="1"/>
    <col min="5896" max="6144" width="9" style="460"/>
    <col min="6145" max="6146" width="14.33203125" style="460" customWidth="1"/>
    <col min="6147" max="6148" width="7.6640625" style="460" customWidth="1"/>
    <col min="6149" max="6149" width="13.88671875" style="460" customWidth="1"/>
    <col min="6150" max="6150" width="9" style="460"/>
    <col min="6151" max="6151" width="15" style="460" customWidth="1"/>
    <col min="6152" max="6400" width="9" style="460"/>
    <col min="6401" max="6402" width="14.33203125" style="460" customWidth="1"/>
    <col min="6403" max="6404" width="7.6640625" style="460" customWidth="1"/>
    <col min="6405" max="6405" width="13.88671875" style="460" customWidth="1"/>
    <col min="6406" max="6406" width="9" style="460"/>
    <col min="6407" max="6407" width="15" style="460" customWidth="1"/>
    <col min="6408" max="6656" width="9" style="460"/>
    <col min="6657" max="6658" width="14.33203125" style="460" customWidth="1"/>
    <col min="6659" max="6660" width="7.6640625" style="460" customWidth="1"/>
    <col min="6661" max="6661" width="13.88671875" style="460" customWidth="1"/>
    <col min="6662" max="6662" width="9" style="460"/>
    <col min="6663" max="6663" width="15" style="460" customWidth="1"/>
    <col min="6664" max="6912" width="9" style="460"/>
    <col min="6913" max="6914" width="14.33203125" style="460" customWidth="1"/>
    <col min="6915" max="6916" width="7.6640625" style="460" customWidth="1"/>
    <col min="6917" max="6917" width="13.88671875" style="460" customWidth="1"/>
    <col min="6918" max="6918" width="9" style="460"/>
    <col min="6919" max="6919" width="15" style="460" customWidth="1"/>
    <col min="6920" max="7168" width="9" style="460"/>
    <col min="7169" max="7170" width="14.33203125" style="460" customWidth="1"/>
    <col min="7171" max="7172" width="7.6640625" style="460" customWidth="1"/>
    <col min="7173" max="7173" width="13.88671875" style="460" customWidth="1"/>
    <col min="7174" max="7174" width="9" style="460"/>
    <col min="7175" max="7175" width="15" style="460" customWidth="1"/>
    <col min="7176" max="7424" width="9" style="460"/>
    <col min="7425" max="7426" width="14.33203125" style="460" customWidth="1"/>
    <col min="7427" max="7428" width="7.6640625" style="460" customWidth="1"/>
    <col min="7429" max="7429" width="13.88671875" style="460" customWidth="1"/>
    <col min="7430" max="7430" width="9" style="460"/>
    <col min="7431" max="7431" width="15" style="460" customWidth="1"/>
    <col min="7432" max="7680" width="9" style="460"/>
    <col min="7681" max="7682" width="14.33203125" style="460" customWidth="1"/>
    <col min="7683" max="7684" width="7.6640625" style="460" customWidth="1"/>
    <col min="7685" max="7685" width="13.88671875" style="460" customWidth="1"/>
    <col min="7686" max="7686" width="9" style="460"/>
    <col min="7687" max="7687" width="15" style="460" customWidth="1"/>
    <col min="7688" max="7936" width="9" style="460"/>
    <col min="7937" max="7938" width="14.33203125" style="460" customWidth="1"/>
    <col min="7939" max="7940" width="7.6640625" style="460" customWidth="1"/>
    <col min="7941" max="7941" width="13.88671875" style="460" customWidth="1"/>
    <col min="7942" max="7942" width="9" style="460"/>
    <col min="7943" max="7943" width="15" style="460" customWidth="1"/>
    <col min="7944" max="8192" width="9" style="460"/>
    <col min="8193" max="8194" width="14.33203125" style="460" customWidth="1"/>
    <col min="8195" max="8196" width="7.6640625" style="460" customWidth="1"/>
    <col min="8197" max="8197" width="13.88671875" style="460" customWidth="1"/>
    <col min="8198" max="8198" width="9" style="460"/>
    <col min="8199" max="8199" width="15" style="460" customWidth="1"/>
    <col min="8200" max="8448" width="9" style="460"/>
    <col min="8449" max="8450" width="14.33203125" style="460" customWidth="1"/>
    <col min="8451" max="8452" width="7.6640625" style="460" customWidth="1"/>
    <col min="8453" max="8453" width="13.88671875" style="460" customWidth="1"/>
    <col min="8454" max="8454" width="9" style="460"/>
    <col min="8455" max="8455" width="15" style="460" customWidth="1"/>
    <col min="8456" max="8704" width="9" style="460"/>
    <col min="8705" max="8706" width="14.33203125" style="460" customWidth="1"/>
    <col min="8707" max="8708" width="7.6640625" style="460" customWidth="1"/>
    <col min="8709" max="8709" width="13.88671875" style="460" customWidth="1"/>
    <col min="8710" max="8710" width="9" style="460"/>
    <col min="8711" max="8711" width="15" style="460" customWidth="1"/>
    <col min="8712" max="8960" width="9" style="460"/>
    <col min="8961" max="8962" width="14.33203125" style="460" customWidth="1"/>
    <col min="8963" max="8964" width="7.6640625" style="460" customWidth="1"/>
    <col min="8965" max="8965" width="13.88671875" style="460" customWidth="1"/>
    <col min="8966" max="8966" width="9" style="460"/>
    <col min="8967" max="8967" width="15" style="460" customWidth="1"/>
    <col min="8968" max="9216" width="9" style="460"/>
    <col min="9217" max="9218" width="14.33203125" style="460" customWidth="1"/>
    <col min="9219" max="9220" width="7.6640625" style="460" customWidth="1"/>
    <col min="9221" max="9221" width="13.88671875" style="460" customWidth="1"/>
    <col min="9222" max="9222" width="9" style="460"/>
    <col min="9223" max="9223" width="15" style="460" customWidth="1"/>
    <col min="9224" max="9472" width="9" style="460"/>
    <col min="9473" max="9474" width="14.33203125" style="460" customWidth="1"/>
    <col min="9475" max="9476" width="7.6640625" style="460" customWidth="1"/>
    <col min="9477" max="9477" width="13.88671875" style="460" customWidth="1"/>
    <col min="9478" max="9478" width="9" style="460"/>
    <col min="9479" max="9479" width="15" style="460" customWidth="1"/>
    <col min="9480" max="9728" width="9" style="460"/>
    <col min="9729" max="9730" width="14.33203125" style="460" customWidth="1"/>
    <col min="9731" max="9732" width="7.6640625" style="460" customWidth="1"/>
    <col min="9733" max="9733" width="13.88671875" style="460" customWidth="1"/>
    <col min="9734" max="9734" width="9" style="460"/>
    <col min="9735" max="9735" width="15" style="460" customWidth="1"/>
    <col min="9736" max="9984" width="9" style="460"/>
    <col min="9985" max="9986" width="14.33203125" style="460" customWidth="1"/>
    <col min="9987" max="9988" width="7.6640625" style="460" customWidth="1"/>
    <col min="9989" max="9989" width="13.88671875" style="460" customWidth="1"/>
    <col min="9990" max="9990" width="9" style="460"/>
    <col min="9991" max="9991" width="15" style="460" customWidth="1"/>
    <col min="9992" max="10240" width="9" style="460"/>
    <col min="10241" max="10242" width="14.33203125" style="460" customWidth="1"/>
    <col min="10243" max="10244" width="7.6640625" style="460" customWidth="1"/>
    <col min="10245" max="10245" width="13.88671875" style="460" customWidth="1"/>
    <col min="10246" max="10246" width="9" style="460"/>
    <col min="10247" max="10247" width="15" style="460" customWidth="1"/>
    <col min="10248" max="10496" width="9" style="460"/>
    <col min="10497" max="10498" width="14.33203125" style="460" customWidth="1"/>
    <col min="10499" max="10500" width="7.6640625" style="460" customWidth="1"/>
    <col min="10501" max="10501" width="13.88671875" style="460" customWidth="1"/>
    <col min="10502" max="10502" width="9" style="460"/>
    <col min="10503" max="10503" width="15" style="460" customWidth="1"/>
    <col min="10504" max="10752" width="9" style="460"/>
    <col min="10753" max="10754" width="14.33203125" style="460" customWidth="1"/>
    <col min="10755" max="10756" width="7.6640625" style="460" customWidth="1"/>
    <col min="10757" max="10757" width="13.88671875" style="460" customWidth="1"/>
    <col min="10758" max="10758" width="9" style="460"/>
    <col min="10759" max="10759" width="15" style="460" customWidth="1"/>
    <col min="10760" max="11008" width="9" style="460"/>
    <col min="11009" max="11010" width="14.33203125" style="460" customWidth="1"/>
    <col min="11011" max="11012" width="7.6640625" style="460" customWidth="1"/>
    <col min="11013" max="11013" width="13.88671875" style="460" customWidth="1"/>
    <col min="11014" max="11014" width="9" style="460"/>
    <col min="11015" max="11015" width="15" style="460" customWidth="1"/>
    <col min="11016" max="11264" width="9" style="460"/>
    <col min="11265" max="11266" width="14.33203125" style="460" customWidth="1"/>
    <col min="11267" max="11268" width="7.6640625" style="460" customWidth="1"/>
    <col min="11269" max="11269" width="13.88671875" style="460" customWidth="1"/>
    <col min="11270" max="11270" width="9" style="460"/>
    <col min="11271" max="11271" width="15" style="460" customWidth="1"/>
    <col min="11272" max="11520" width="9" style="460"/>
    <col min="11521" max="11522" width="14.33203125" style="460" customWidth="1"/>
    <col min="11523" max="11524" width="7.6640625" style="460" customWidth="1"/>
    <col min="11525" max="11525" width="13.88671875" style="460" customWidth="1"/>
    <col min="11526" max="11526" width="9" style="460"/>
    <col min="11527" max="11527" width="15" style="460" customWidth="1"/>
    <col min="11528" max="11776" width="9" style="460"/>
    <col min="11777" max="11778" width="14.33203125" style="460" customWidth="1"/>
    <col min="11779" max="11780" width="7.6640625" style="460" customWidth="1"/>
    <col min="11781" max="11781" width="13.88671875" style="460" customWidth="1"/>
    <col min="11782" max="11782" width="9" style="460"/>
    <col min="11783" max="11783" width="15" style="460" customWidth="1"/>
    <col min="11784" max="12032" width="9" style="460"/>
    <col min="12033" max="12034" width="14.33203125" style="460" customWidth="1"/>
    <col min="12035" max="12036" width="7.6640625" style="460" customWidth="1"/>
    <col min="12037" max="12037" width="13.88671875" style="460" customWidth="1"/>
    <col min="12038" max="12038" width="9" style="460"/>
    <col min="12039" max="12039" width="15" style="460" customWidth="1"/>
    <col min="12040" max="12288" width="9" style="460"/>
    <col min="12289" max="12290" width="14.33203125" style="460" customWidth="1"/>
    <col min="12291" max="12292" width="7.6640625" style="460" customWidth="1"/>
    <col min="12293" max="12293" width="13.88671875" style="460" customWidth="1"/>
    <col min="12294" max="12294" width="9" style="460"/>
    <col min="12295" max="12295" width="15" style="460" customWidth="1"/>
    <col min="12296" max="12544" width="9" style="460"/>
    <col min="12545" max="12546" width="14.33203125" style="460" customWidth="1"/>
    <col min="12547" max="12548" width="7.6640625" style="460" customWidth="1"/>
    <col min="12549" max="12549" width="13.88671875" style="460" customWidth="1"/>
    <col min="12550" max="12550" width="9" style="460"/>
    <col min="12551" max="12551" width="15" style="460" customWidth="1"/>
    <col min="12552" max="12800" width="9" style="460"/>
    <col min="12801" max="12802" width="14.33203125" style="460" customWidth="1"/>
    <col min="12803" max="12804" width="7.6640625" style="460" customWidth="1"/>
    <col min="12805" max="12805" width="13.88671875" style="460" customWidth="1"/>
    <col min="12806" max="12806" width="9" style="460"/>
    <col min="12807" max="12807" width="15" style="460" customWidth="1"/>
    <col min="12808" max="13056" width="9" style="460"/>
    <col min="13057" max="13058" width="14.33203125" style="460" customWidth="1"/>
    <col min="13059" max="13060" width="7.6640625" style="460" customWidth="1"/>
    <col min="13061" max="13061" width="13.88671875" style="460" customWidth="1"/>
    <col min="13062" max="13062" width="9" style="460"/>
    <col min="13063" max="13063" width="15" style="460" customWidth="1"/>
    <col min="13064" max="13312" width="9" style="460"/>
    <col min="13313" max="13314" width="14.33203125" style="460" customWidth="1"/>
    <col min="13315" max="13316" width="7.6640625" style="460" customWidth="1"/>
    <col min="13317" max="13317" width="13.88671875" style="460" customWidth="1"/>
    <col min="13318" max="13318" width="9" style="460"/>
    <col min="13319" max="13319" width="15" style="460" customWidth="1"/>
    <col min="13320" max="13568" width="9" style="460"/>
    <col min="13569" max="13570" width="14.33203125" style="460" customWidth="1"/>
    <col min="13571" max="13572" width="7.6640625" style="460" customWidth="1"/>
    <col min="13573" max="13573" width="13.88671875" style="460" customWidth="1"/>
    <col min="13574" max="13574" width="9" style="460"/>
    <col min="13575" max="13575" width="15" style="460" customWidth="1"/>
    <col min="13576" max="13824" width="9" style="460"/>
    <col min="13825" max="13826" width="14.33203125" style="460" customWidth="1"/>
    <col min="13827" max="13828" width="7.6640625" style="460" customWidth="1"/>
    <col min="13829" max="13829" width="13.88671875" style="460" customWidth="1"/>
    <col min="13830" max="13830" width="9" style="460"/>
    <col min="13831" max="13831" width="15" style="460" customWidth="1"/>
    <col min="13832" max="14080" width="9" style="460"/>
    <col min="14081" max="14082" width="14.33203125" style="460" customWidth="1"/>
    <col min="14083" max="14084" width="7.6640625" style="460" customWidth="1"/>
    <col min="14085" max="14085" width="13.88671875" style="460" customWidth="1"/>
    <col min="14086" max="14086" width="9" style="460"/>
    <col min="14087" max="14087" width="15" style="460" customWidth="1"/>
    <col min="14088" max="14336" width="9" style="460"/>
    <col min="14337" max="14338" width="14.33203125" style="460" customWidth="1"/>
    <col min="14339" max="14340" width="7.6640625" style="460" customWidth="1"/>
    <col min="14341" max="14341" width="13.88671875" style="460" customWidth="1"/>
    <col min="14342" max="14342" width="9" style="460"/>
    <col min="14343" max="14343" width="15" style="460" customWidth="1"/>
    <col min="14344" max="14592" width="9" style="460"/>
    <col min="14593" max="14594" width="14.33203125" style="460" customWidth="1"/>
    <col min="14595" max="14596" width="7.6640625" style="460" customWidth="1"/>
    <col min="14597" max="14597" width="13.88671875" style="460" customWidth="1"/>
    <col min="14598" max="14598" width="9" style="460"/>
    <col min="14599" max="14599" width="15" style="460" customWidth="1"/>
    <col min="14600" max="14848" width="9" style="460"/>
    <col min="14849" max="14850" width="14.33203125" style="460" customWidth="1"/>
    <col min="14851" max="14852" width="7.6640625" style="460" customWidth="1"/>
    <col min="14853" max="14853" width="13.88671875" style="460" customWidth="1"/>
    <col min="14854" max="14854" width="9" style="460"/>
    <col min="14855" max="14855" width="15" style="460" customWidth="1"/>
    <col min="14856" max="15104" width="9" style="460"/>
    <col min="15105" max="15106" width="14.33203125" style="460" customWidth="1"/>
    <col min="15107" max="15108" width="7.6640625" style="460" customWidth="1"/>
    <col min="15109" max="15109" width="13.88671875" style="460" customWidth="1"/>
    <col min="15110" max="15110" width="9" style="460"/>
    <col min="15111" max="15111" width="15" style="460" customWidth="1"/>
    <col min="15112" max="15360" width="9" style="460"/>
    <col min="15361" max="15362" width="14.33203125" style="460" customWidth="1"/>
    <col min="15363" max="15364" width="7.6640625" style="460" customWidth="1"/>
    <col min="15365" max="15365" width="13.88671875" style="460" customWidth="1"/>
    <col min="15366" max="15366" width="9" style="460"/>
    <col min="15367" max="15367" width="15" style="460" customWidth="1"/>
    <col min="15368" max="15616" width="9" style="460"/>
    <col min="15617" max="15618" width="14.33203125" style="460" customWidth="1"/>
    <col min="15619" max="15620" width="7.6640625" style="460" customWidth="1"/>
    <col min="15621" max="15621" width="13.88671875" style="460" customWidth="1"/>
    <col min="15622" max="15622" width="9" style="460"/>
    <col min="15623" max="15623" width="15" style="460" customWidth="1"/>
    <col min="15624" max="15872" width="9" style="460"/>
    <col min="15873" max="15874" width="14.33203125" style="460" customWidth="1"/>
    <col min="15875" max="15876" width="7.6640625" style="460" customWidth="1"/>
    <col min="15877" max="15877" width="13.88671875" style="460" customWidth="1"/>
    <col min="15878" max="15878" width="9" style="460"/>
    <col min="15879" max="15879" width="15" style="460" customWidth="1"/>
    <col min="15880" max="16128" width="9" style="460"/>
    <col min="16129" max="16130" width="14.33203125" style="460" customWidth="1"/>
    <col min="16131" max="16132" width="7.6640625" style="460" customWidth="1"/>
    <col min="16133" max="16133" width="13.88671875" style="460" customWidth="1"/>
    <col min="16134" max="16134" width="9" style="460"/>
    <col min="16135" max="16135" width="15" style="460" customWidth="1"/>
    <col min="16136" max="16384" width="9" style="460"/>
  </cols>
  <sheetData>
    <row r="2" spans="1:7">
      <c r="A2" s="459" t="s">
        <v>725</v>
      </c>
    </row>
    <row r="3" spans="1:7" ht="13.8">
      <c r="A3" s="461"/>
    </row>
    <row r="4" spans="1:7" ht="16.2">
      <c r="A4" s="3476" t="s">
        <v>726</v>
      </c>
      <c r="B4" s="3476"/>
      <c r="C4" s="3476"/>
      <c r="D4" s="3476"/>
      <c r="E4" s="3476"/>
      <c r="F4" s="3476"/>
      <c r="G4" s="3476"/>
    </row>
    <row r="5" spans="1:7" ht="32.25" customHeight="1">
      <c r="A5" s="461"/>
    </row>
    <row r="6" spans="1:7">
      <c r="A6" s="462" t="s">
        <v>727</v>
      </c>
    </row>
    <row r="7" spans="1:7">
      <c r="A7" s="462"/>
    </row>
    <row r="8" spans="1:7" ht="13.8">
      <c r="A8" s="463"/>
    </row>
    <row r="9" spans="1:7">
      <c r="A9" s="3477" t="s">
        <v>12</v>
      </c>
      <c r="B9" s="3477"/>
      <c r="C9" s="3477"/>
      <c r="D9" s="3477"/>
      <c r="E9" s="3477"/>
      <c r="F9" s="3477"/>
      <c r="G9" s="3477"/>
    </row>
    <row r="10" spans="1:7">
      <c r="A10" s="464"/>
      <c r="B10" s="464"/>
      <c r="C10" s="464"/>
      <c r="D10" s="464"/>
      <c r="E10" s="464"/>
      <c r="F10" s="464"/>
      <c r="G10" s="464"/>
    </row>
    <row r="11" spans="1:7" ht="13.8">
      <c r="A11" s="463"/>
    </row>
    <row r="12" spans="1:7" ht="38.25" customHeight="1">
      <c r="A12" s="465" t="s">
        <v>728</v>
      </c>
      <c r="B12" s="466" t="s">
        <v>729</v>
      </c>
      <c r="C12" s="466" t="s">
        <v>730</v>
      </c>
      <c r="D12" s="466" t="s">
        <v>321</v>
      </c>
      <c r="E12" s="466" t="s">
        <v>731</v>
      </c>
      <c r="F12" s="466" t="s">
        <v>732</v>
      </c>
      <c r="G12" s="467" t="s">
        <v>733</v>
      </c>
    </row>
    <row r="13" spans="1:7" ht="13.5" customHeight="1">
      <c r="A13" s="483"/>
      <c r="B13" s="484"/>
      <c r="C13" s="484"/>
      <c r="D13" s="484"/>
      <c r="E13" s="484"/>
      <c r="F13" s="484"/>
      <c r="G13" s="485"/>
    </row>
    <row r="14" spans="1:7" ht="13.5" customHeight="1">
      <c r="A14" s="483"/>
      <c r="B14" s="484"/>
      <c r="C14" s="484"/>
      <c r="D14" s="484"/>
      <c r="E14" s="484"/>
      <c r="F14" s="484"/>
      <c r="G14" s="485"/>
    </row>
    <row r="15" spans="1:7" ht="13.5" customHeight="1">
      <c r="A15" s="483"/>
      <c r="B15" s="484"/>
      <c r="C15" s="484"/>
      <c r="D15" s="484"/>
      <c r="E15" s="484"/>
      <c r="F15" s="484"/>
      <c r="G15" s="485"/>
    </row>
    <row r="16" spans="1:7" ht="13.5" customHeight="1">
      <c r="A16" s="483"/>
      <c r="B16" s="484"/>
      <c r="C16" s="484"/>
      <c r="D16" s="484"/>
      <c r="E16" s="484"/>
      <c r="F16" s="484"/>
      <c r="G16" s="485"/>
    </row>
    <row r="17" spans="1:7" ht="13.5" customHeight="1">
      <c r="A17" s="483"/>
      <c r="B17" s="484"/>
      <c r="C17" s="484"/>
      <c r="D17" s="484"/>
      <c r="E17" s="484"/>
      <c r="F17" s="484"/>
      <c r="G17" s="485"/>
    </row>
    <row r="18" spans="1:7" ht="13.5" customHeight="1">
      <c r="A18" s="483"/>
      <c r="B18" s="484"/>
      <c r="C18" s="484"/>
      <c r="D18" s="484"/>
      <c r="E18" s="484"/>
      <c r="F18" s="484"/>
      <c r="G18" s="485"/>
    </row>
    <row r="19" spans="1:7" ht="13.5" customHeight="1">
      <c r="A19" s="483"/>
      <c r="B19" s="484"/>
      <c r="C19" s="484"/>
      <c r="D19" s="484"/>
      <c r="E19" s="484"/>
      <c r="F19" s="484"/>
      <c r="G19" s="485"/>
    </row>
    <row r="20" spans="1:7" ht="13.5" customHeight="1">
      <c r="A20" s="483"/>
      <c r="B20" s="484"/>
      <c r="C20" s="484"/>
      <c r="D20" s="484"/>
      <c r="E20" s="484"/>
      <c r="F20" s="484"/>
      <c r="G20" s="485"/>
    </row>
    <row r="21" spans="1:7" ht="13.5" customHeight="1">
      <c r="A21" s="483"/>
      <c r="B21" s="484"/>
      <c r="C21" s="484"/>
      <c r="D21" s="484"/>
      <c r="E21" s="484"/>
      <c r="F21" s="484"/>
      <c r="G21" s="485"/>
    </row>
    <row r="22" spans="1:7" ht="13.5" customHeight="1">
      <c r="A22" s="483"/>
      <c r="B22" s="484"/>
      <c r="C22" s="484"/>
      <c r="D22" s="484"/>
      <c r="E22" s="484"/>
      <c r="F22" s="484"/>
      <c r="G22" s="485"/>
    </row>
    <row r="23" spans="1:7" ht="13.5" customHeight="1">
      <c r="A23" s="483"/>
      <c r="B23" s="484"/>
      <c r="C23" s="484"/>
      <c r="D23" s="484"/>
      <c r="E23" s="484"/>
      <c r="F23" s="484"/>
      <c r="G23" s="485"/>
    </row>
    <row r="24" spans="1:7" ht="13.5" customHeight="1">
      <c r="A24" s="483"/>
      <c r="B24" s="484"/>
      <c r="C24" s="484"/>
      <c r="D24" s="484"/>
      <c r="E24" s="484"/>
      <c r="F24" s="484"/>
      <c r="G24" s="485"/>
    </row>
    <row r="25" spans="1:7" ht="13.5" customHeight="1">
      <c r="A25" s="483"/>
      <c r="B25" s="484"/>
      <c r="C25" s="484"/>
      <c r="D25" s="484"/>
      <c r="E25" s="484"/>
      <c r="F25" s="484"/>
      <c r="G25" s="485"/>
    </row>
    <row r="26" spans="1:7" ht="13.5" customHeight="1">
      <c r="A26" s="483"/>
      <c r="B26" s="484"/>
      <c r="C26" s="484"/>
      <c r="D26" s="484"/>
      <c r="E26" s="484"/>
      <c r="F26" s="484"/>
      <c r="G26" s="485"/>
    </row>
    <row r="27" spans="1:7" ht="13.5" customHeight="1">
      <c r="A27" s="483"/>
      <c r="B27" s="484"/>
      <c r="C27" s="484"/>
      <c r="D27" s="484"/>
      <c r="E27" s="484"/>
      <c r="F27" s="484"/>
      <c r="G27" s="485"/>
    </row>
    <row r="28" spans="1:7" ht="13.5" customHeight="1">
      <c r="A28" s="483"/>
      <c r="B28" s="484"/>
      <c r="C28" s="484"/>
      <c r="D28" s="484"/>
      <c r="E28" s="484"/>
      <c r="F28" s="484"/>
      <c r="G28" s="485"/>
    </row>
    <row r="29" spans="1:7" ht="13.5" customHeight="1">
      <c r="A29" s="483"/>
      <c r="B29" s="484"/>
      <c r="C29" s="484"/>
      <c r="D29" s="484"/>
      <c r="E29" s="484"/>
      <c r="F29" s="484"/>
      <c r="G29" s="485"/>
    </row>
    <row r="30" spans="1:7" ht="13.5" customHeight="1">
      <c r="A30" s="483"/>
      <c r="B30" s="484"/>
      <c r="C30" s="484"/>
      <c r="D30" s="484"/>
      <c r="E30" s="484"/>
      <c r="F30" s="484"/>
      <c r="G30" s="485"/>
    </row>
    <row r="31" spans="1:7" ht="14.25" customHeight="1">
      <c r="A31" s="486"/>
      <c r="B31" s="487"/>
      <c r="C31" s="487"/>
      <c r="D31" s="487"/>
      <c r="E31" s="487"/>
      <c r="F31" s="487"/>
      <c r="G31" s="488"/>
    </row>
    <row r="32" spans="1:7" ht="13.8">
      <c r="A32" s="463"/>
    </row>
    <row r="33" spans="1:7">
      <c r="A33" s="1518">
        <v>37778</v>
      </c>
      <c r="B33" s="1518"/>
      <c r="C33" s="1518"/>
      <c r="D33" s="1518"/>
    </row>
    <row r="34" spans="1:7" ht="13.8">
      <c r="A34" s="463"/>
    </row>
    <row r="35" spans="1:7">
      <c r="A35" s="462" t="s">
        <v>734</v>
      </c>
    </row>
    <row r="36" spans="1:7">
      <c r="A36" s="3478"/>
      <c r="B36" s="3478"/>
      <c r="C36" s="3478"/>
      <c r="D36" s="459" t="s">
        <v>735</v>
      </c>
    </row>
    <row r="37" spans="1:7" ht="13.8">
      <c r="A37" s="463"/>
    </row>
    <row r="38" spans="1:7">
      <c r="D38" s="462" t="s">
        <v>736</v>
      </c>
    </row>
    <row r="39" spans="1:7">
      <c r="D39" s="459" t="s">
        <v>737</v>
      </c>
      <c r="E39" s="3478"/>
      <c r="F39" s="3478"/>
    </row>
    <row r="40" spans="1:7" ht="13.8">
      <c r="A40" s="463"/>
    </row>
    <row r="41" spans="1:7">
      <c r="D41" s="459" t="s">
        <v>738</v>
      </c>
      <c r="E41" s="3478"/>
      <c r="F41" s="3478"/>
      <c r="G41" s="468" t="s">
        <v>689</v>
      </c>
    </row>
    <row r="42" spans="1:7">
      <c r="D42" s="459" t="s">
        <v>739</v>
      </c>
      <c r="E42" s="3478"/>
      <c r="F42" s="3478"/>
    </row>
    <row r="43" spans="1:7" ht="13.8">
      <c r="A43" s="461"/>
      <c r="D43" s="460" t="s">
        <v>740</v>
      </c>
      <c r="E43" s="3478"/>
      <c r="F43" s="3478"/>
    </row>
    <row r="44" spans="1:7">
      <c r="A44" s="469" t="s">
        <v>741</v>
      </c>
      <c r="D44" s="460" t="s">
        <v>742</v>
      </c>
      <c r="E44" s="3478"/>
      <c r="F44" s="3478"/>
    </row>
  </sheetData>
  <mergeCells count="9">
    <mergeCell ref="A4:G4"/>
    <mergeCell ref="A9:G9"/>
    <mergeCell ref="E44:F44"/>
    <mergeCell ref="A36:C36"/>
    <mergeCell ref="A33:D33"/>
    <mergeCell ref="E39:F39"/>
    <mergeCell ref="E41:F41"/>
    <mergeCell ref="E42:F42"/>
    <mergeCell ref="E43:F43"/>
  </mergeCells>
  <phoneticPr fontId="10"/>
  <pageMargins left="0.78740157480314965" right="0.78740157480314965" top="0.98425196850393704" bottom="0.98425196850393704" header="0.51181102362204722" footer="0.51181102362204722"/>
  <pageSetup paperSize="9" orientation="portrait" blackAndWhite="1" r:id="rId1"/>
  <headerFooter alignWithMargins="0"/>
  <drawing r:id="rId2"/>
  <legacyDrawing r:id="rId3"/>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dimension ref="A5:K52"/>
  <sheetViews>
    <sheetView view="pageBreakPreview" zoomScale="80" zoomScaleNormal="95" zoomScaleSheetLayoutView="80" workbookViewId="0"/>
  </sheetViews>
  <sheetFormatPr defaultColWidth="9" defaultRowHeight="13.2"/>
  <cols>
    <col min="1" max="1" width="11.33203125" style="126" customWidth="1"/>
    <col min="2" max="2" width="3.88671875" style="126" customWidth="1"/>
    <col min="3" max="3" width="10.109375" style="126" customWidth="1"/>
    <col min="4" max="4" width="5.77734375" style="126" customWidth="1"/>
    <col min="5" max="6" width="10.77734375" style="126" customWidth="1"/>
    <col min="7" max="7" width="3.77734375" style="126" customWidth="1"/>
    <col min="8" max="8" width="6.77734375" style="126" customWidth="1"/>
    <col min="9" max="9" width="3.6640625" style="126" customWidth="1"/>
    <col min="10" max="10" width="13.21875" style="126" customWidth="1"/>
    <col min="11" max="11" width="4.88671875" style="126" customWidth="1"/>
    <col min="12" max="12" width="24.77734375" style="126" customWidth="1"/>
    <col min="13" max="16384" width="9" style="126"/>
  </cols>
  <sheetData>
    <row r="5" spans="1:11">
      <c r="A5" s="236" t="s">
        <v>424</v>
      </c>
      <c r="B5" s="236"/>
      <c r="C5" s="236"/>
      <c r="D5" s="236"/>
      <c r="E5" s="236"/>
      <c r="F5" s="236"/>
      <c r="G5" s="236"/>
      <c r="H5" s="236"/>
      <c r="I5" s="236"/>
      <c r="J5" s="236"/>
      <c r="K5" s="328"/>
    </row>
    <row r="6" spans="1:11">
      <c r="A6" s="236"/>
      <c r="B6" s="236"/>
      <c r="C6" s="236"/>
      <c r="D6" s="236"/>
      <c r="E6" s="236"/>
      <c r="F6" s="236"/>
      <c r="G6" s="236"/>
      <c r="H6" s="236"/>
      <c r="I6" s="236"/>
      <c r="J6" s="236"/>
      <c r="K6" s="236"/>
    </row>
    <row r="7" spans="1:11" ht="19.2">
      <c r="A7" s="3502" t="s">
        <v>425</v>
      </c>
      <c r="B7" s="3502"/>
      <c r="C7" s="3502"/>
      <c r="D7" s="3502"/>
      <c r="E7" s="3502"/>
      <c r="F7" s="3502"/>
      <c r="G7" s="3502"/>
      <c r="H7" s="3502"/>
      <c r="I7" s="3502"/>
      <c r="J7" s="3502"/>
      <c r="K7" s="3502"/>
    </row>
    <row r="8" spans="1:11">
      <c r="A8" s="236"/>
      <c r="B8" s="236"/>
      <c r="C8" s="236"/>
      <c r="D8" s="236"/>
      <c r="E8" s="236"/>
      <c r="F8" s="236"/>
      <c r="G8" s="236"/>
      <c r="H8" s="236"/>
      <c r="I8" s="236"/>
      <c r="J8" s="236"/>
      <c r="K8" s="236"/>
    </row>
    <row r="9" spans="1:11">
      <c r="A9" s="236"/>
      <c r="B9" s="236"/>
      <c r="C9" s="236"/>
      <c r="D9" s="236"/>
      <c r="E9" s="236"/>
      <c r="F9" s="236"/>
      <c r="G9" s="236"/>
      <c r="H9" s="236"/>
      <c r="I9" s="237" t="s">
        <v>281</v>
      </c>
      <c r="J9" s="3503">
        <v>37778</v>
      </c>
      <c r="K9" s="3503"/>
    </row>
    <row r="10" spans="1:11">
      <c r="A10" s="236"/>
      <c r="B10" s="236"/>
      <c r="C10" s="236"/>
      <c r="D10" s="236"/>
      <c r="E10" s="236"/>
      <c r="F10" s="236"/>
      <c r="G10" s="236"/>
      <c r="H10" s="236"/>
      <c r="I10" s="236"/>
      <c r="J10" s="236"/>
      <c r="K10" s="236"/>
    </row>
    <row r="11" spans="1:11">
      <c r="A11" s="231"/>
      <c r="B11" s="236"/>
      <c r="C11" s="236"/>
      <c r="D11" s="236"/>
      <c r="E11" s="236"/>
      <c r="F11" s="236"/>
      <c r="G11" s="236"/>
      <c r="H11" s="236"/>
      <c r="I11" s="236"/>
      <c r="J11" s="236"/>
      <c r="K11" s="236"/>
    </row>
    <row r="12" spans="1:11">
      <c r="A12" s="432" t="str">
        <f>"福岡県"&amp;入力シート!C5&amp;"長　殿"</f>
        <v>福岡県○○県土整備事務所長　殿</v>
      </c>
      <c r="B12" s="433"/>
      <c r="C12" s="433"/>
      <c r="D12" s="433"/>
      <c r="E12" s="236"/>
      <c r="F12" s="236"/>
      <c r="G12" s="236"/>
      <c r="I12" s="347"/>
      <c r="J12" s="347"/>
      <c r="K12" s="347"/>
    </row>
    <row r="13" spans="1:11">
      <c r="A13" s="236"/>
      <c r="B13" s="236"/>
      <c r="C13" s="236"/>
      <c r="D13" s="236"/>
      <c r="E13" s="236"/>
      <c r="F13" s="236"/>
      <c r="G13" s="355" t="s">
        <v>578</v>
      </c>
      <c r="H13" s="3520" t="str">
        <f>入力シート!C25</f>
        <v>福岡市博多区東公園７－７</v>
      </c>
      <c r="I13" s="3371"/>
      <c r="J13" s="3371"/>
      <c r="K13" s="3371"/>
    </row>
    <row r="14" spans="1:11">
      <c r="A14" s="236"/>
      <c r="B14" s="236"/>
      <c r="C14" s="236"/>
      <c r="D14" s="236"/>
      <c r="E14" s="236"/>
      <c r="F14" s="233"/>
      <c r="G14" s="236"/>
      <c r="H14" s="3371"/>
      <c r="I14" s="3371"/>
      <c r="J14" s="3371"/>
      <c r="K14" s="3371"/>
    </row>
    <row r="15" spans="1:11">
      <c r="A15" s="236"/>
      <c r="B15" s="236"/>
      <c r="C15" s="236"/>
      <c r="D15" s="236"/>
      <c r="E15" s="236"/>
      <c r="F15" s="233"/>
      <c r="G15" s="236"/>
      <c r="H15" s="3521" t="str">
        <f>入力シート!C26</f>
        <v>(株）福岡企画技調</v>
      </c>
      <c r="I15" s="1595"/>
      <c r="J15" s="1595"/>
      <c r="K15" s="1595"/>
    </row>
    <row r="16" spans="1:11">
      <c r="A16" s="236"/>
      <c r="B16" s="236"/>
      <c r="C16" s="236"/>
      <c r="D16" s="236"/>
      <c r="E16" s="236"/>
      <c r="F16" s="236"/>
      <c r="G16" s="356" t="s">
        <v>417</v>
      </c>
      <c r="H16" s="3521" t="str">
        <f>入力シート!C27</f>
        <v>代表取締役　企画太郎</v>
      </c>
      <c r="I16" s="1595"/>
      <c r="J16" s="1595"/>
      <c r="K16" s="345"/>
    </row>
    <row r="17" spans="1:11">
      <c r="A17" s="236"/>
      <c r="B17" s="236"/>
      <c r="C17" s="236"/>
      <c r="D17" s="236"/>
      <c r="E17" s="236"/>
      <c r="F17" s="236"/>
      <c r="G17" s="356" t="s">
        <v>426</v>
      </c>
      <c r="H17" s="3378" t="str">
        <f>入力シート!C16</f>
        <v>福岡次郎</v>
      </c>
      <c r="I17" s="1595"/>
      <c r="J17" s="1595"/>
      <c r="K17" s="345"/>
    </row>
    <row r="18" spans="1:11">
      <c r="A18" s="236"/>
      <c r="B18" s="236"/>
      <c r="C18" s="236"/>
      <c r="D18" s="236"/>
      <c r="E18" s="236"/>
      <c r="F18" s="236"/>
      <c r="G18" s="236"/>
      <c r="H18" s="236"/>
      <c r="I18" s="236"/>
      <c r="J18" s="236"/>
      <c r="K18" s="236"/>
    </row>
    <row r="19" spans="1:11">
      <c r="A19" s="236" t="s">
        <v>427</v>
      </c>
      <c r="B19" s="236"/>
      <c r="C19" s="236"/>
      <c r="D19" s="236"/>
      <c r="E19" s="236"/>
      <c r="F19" s="236"/>
      <c r="G19" s="236"/>
      <c r="H19" s="236"/>
      <c r="I19" s="236"/>
      <c r="J19" s="236"/>
      <c r="K19" s="236"/>
    </row>
    <row r="20" spans="1:11">
      <c r="A20" s="236"/>
      <c r="B20" s="236"/>
      <c r="C20" s="236"/>
      <c r="D20" s="236"/>
      <c r="E20" s="236"/>
      <c r="F20" s="236"/>
      <c r="G20" s="236"/>
      <c r="H20" s="236"/>
      <c r="I20" s="236"/>
      <c r="J20" s="236"/>
      <c r="K20" s="236"/>
    </row>
    <row r="21" spans="1:11">
      <c r="A21" s="238" t="s">
        <v>12</v>
      </c>
      <c r="B21" s="238"/>
      <c r="C21" s="238"/>
      <c r="D21" s="238"/>
      <c r="E21" s="238"/>
      <c r="F21" s="238"/>
      <c r="G21" s="238"/>
      <c r="H21" s="238"/>
      <c r="I21" s="238"/>
      <c r="J21" s="238"/>
      <c r="K21" s="236"/>
    </row>
    <row r="22" spans="1:11">
      <c r="A22" s="236"/>
      <c r="B22" s="236"/>
      <c r="C22" s="236"/>
      <c r="D22" s="236"/>
      <c r="E22" s="236"/>
      <c r="F22" s="236"/>
      <c r="G22" s="236"/>
      <c r="H22" s="236"/>
      <c r="I22" s="236"/>
      <c r="J22" s="236"/>
      <c r="K22" s="236"/>
    </row>
    <row r="23" spans="1:11" ht="45" customHeight="1">
      <c r="A23" s="239" t="s">
        <v>6</v>
      </c>
      <c r="B23" s="3504" t="str">
        <f>"第50"&amp;入力シート!C3&amp;"-"&amp;入力シート!C4&amp;"号　"&amp;入力シート!C10</f>
        <v>第503-12345-001号　県道博多天神線排水性舗装工事（第２工区）</v>
      </c>
      <c r="C23" s="3505"/>
      <c r="D23" s="3505"/>
      <c r="E23" s="3506"/>
      <c r="F23" s="240" t="s">
        <v>306</v>
      </c>
      <c r="G23" s="241"/>
      <c r="H23" s="3507">
        <f>入力シート!C13</f>
        <v>44378</v>
      </c>
      <c r="I23" s="3508"/>
      <c r="J23" s="3508"/>
      <c r="K23" s="3509"/>
    </row>
    <row r="24" spans="1:11" ht="30" customHeight="1">
      <c r="A24" s="3512" t="s">
        <v>579</v>
      </c>
      <c r="B24" s="3513"/>
      <c r="C24" s="3516" t="s">
        <v>580</v>
      </c>
      <c r="D24" s="3516" t="s">
        <v>321</v>
      </c>
      <c r="E24" s="3514" t="s">
        <v>581</v>
      </c>
      <c r="F24" s="3518"/>
      <c r="G24" s="3518"/>
      <c r="H24" s="3515"/>
      <c r="I24" s="3512" t="s">
        <v>583</v>
      </c>
      <c r="J24" s="3519"/>
      <c r="K24" s="3513"/>
    </row>
    <row r="25" spans="1:11" ht="30" customHeight="1">
      <c r="A25" s="3514"/>
      <c r="B25" s="3515"/>
      <c r="C25" s="3517"/>
      <c r="D25" s="3517"/>
      <c r="E25" s="357" t="s">
        <v>428</v>
      </c>
      <c r="F25" s="357" t="s">
        <v>429</v>
      </c>
      <c r="G25" s="3510" t="s">
        <v>582</v>
      </c>
      <c r="H25" s="3511"/>
      <c r="I25" s="3514"/>
      <c r="J25" s="3518"/>
      <c r="K25" s="3515"/>
    </row>
    <row r="26" spans="1:11">
      <c r="A26" s="3522"/>
      <c r="B26" s="3523"/>
      <c r="C26" s="402"/>
      <c r="D26" s="402"/>
      <c r="E26" s="403"/>
      <c r="F26" s="403"/>
      <c r="G26" s="3522"/>
      <c r="H26" s="3523"/>
      <c r="I26" s="3524"/>
      <c r="J26" s="3525"/>
      <c r="K26" s="3526"/>
    </row>
    <row r="27" spans="1:11">
      <c r="A27" s="3527"/>
      <c r="B27" s="3528"/>
      <c r="C27" s="404"/>
      <c r="D27" s="405"/>
      <c r="E27" s="406"/>
      <c r="F27" s="406"/>
      <c r="G27" s="3529"/>
      <c r="H27" s="3530"/>
      <c r="I27" s="3486"/>
      <c r="J27" s="3487"/>
      <c r="K27" s="3488"/>
    </row>
    <row r="28" spans="1:11">
      <c r="A28" s="3484"/>
      <c r="B28" s="3485"/>
      <c r="C28" s="402"/>
      <c r="D28" s="402"/>
      <c r="E28" s="403"/>
      <c r="F28" s="403"/>
      <c r="G28" s="3484"/>
      <c r="H28" s="3485"/>
      <c r="I28" s="3486"/>
      <c r="J28" s="3487"/>
      <c r="K28" s="3488"/>
    </row>
    <row r="29" spans="1:11">
      <c r="A29" s="3484"/>
      <c r="B29" s="3485"/>
      <c r="C29" s="403"/>
      <c r="D29" s="403"/>
      <c r="E29" s="403"/>
      <c r="F29" s="403"/>
      <c r="G29" s="3484"/>
      <c r="H29" s="3485"/>
      <c r="I29" s="3486"/>
      <c r="J29" s="3487"/>
      <c r="K29" s="3488"/>
    </row>
    <row r="30" spans="1:11">
      <c r="A30" s="3484"/>
      <c r="B30" s="3485"/>
      <c r="C30" s="403"/>
      <c r="D30" s="403"/>
      <c r="E30" s="403"/>
      <c r="F30" s="403"/>
      <c r="G30" s="3484"/>
      <c r="H30" s="3485"/>
      <c r="I30" s="3486"/>
      <c r="J30" s="3487"/>
      <c r="K30" s="3488"/>
    </row>
    <row r="31" spans="1:11">
      <c r="A31" s="3484"/>
      <c r="B31" s="3485"/>
      <c r="C31" s="403"/>
      <c r="D31" s="403"/>
      <c r="E31" s="403"/>
      <c r="F31" s="403"/>
      <c r="G31" s="3484"/>
      <c r="H31" s="3485"/>
      <c r="I31" s="3486"/>
      <c r="J31" s="3487"/>
      <c r="K31" s="3488"/>
    </row>
    <row r="32" spans="1:11">
      <c r="A32" s="3484"/>
      <c r="B32" s="3485"/>
      <c r="C32" s="403"/>
      <c r="D32" s="403"/>
      <c r="E32" s="403"/>
      <c r="F32" s="403"/>
      <c r="G32" s="3484"/>
      <c r="H32" s="3485"/>
      <c r="I32" s="3486"/>
      <c r="J32" s="3487"/>
      <c r="K32" s="3488"/>
    </row>
    <row r="33" spans="1:11">
      <c r="A33" s="3484"/>
      <c r="B33" s="3485"/>
      <c r="C33" s="403"/>
      <c r="D33" s="403"/>
      <c r="E33" s="403"/>
      <c r="F33" s="403"/>
      <c r="G33" s="3484"/>
      <c r="H33" s="3485"/>
      <c r="I33" s="3486"/>
      <c r="J33" s="3487"/>
      <c r="K33" s="3488"/>
    </row>
    <row r="34" spans="1:11">
      <c r="A34" s="3484"/>
      <c r="B34" s="3485"/>
      <c r="C34" s="403"/>
      <c r="D34" s="403"/>
      <c r="E34" s="403"/>
      <c r="F34" s="403"/>
      <c r="G34" s="3484"/>
      <c r="H34" s="3485"/>
      <c r="I34" s="3486"/>
      <c r="J34" s="3487"/>
      <c r="K34" s="3488"/>
    </row>
    <row r="35" spans="1:11">
      <c r="A35" s="3484"/>
      <c r="B35" s="3485"/>
      <c r="C35" s="403"/>
      <c r="D35" s="403"/>
      <c r="E35" s="403"/>
      <c r="F35" s="403"/>
      <c r="G35" s="3484"/>
      <c r="H35" s="3485"/>
      <c r="I35" s="3486"/>
      <c r="J35" s="3487"/>
      <c r="K35" s="3488"/>
    </row>
    <row r="36" spans="1:11">
      <c r="A36" s="3484"/>
      <c r="B36" s="3485"/>
      <c r="C36" s="403"/>
      <c r="D36" s="403"/>
      <c r="E36" s="403"/>
      <c r="F36" s="403"/>
      <c r="G36" s="3484"/>
      <c r="H36" s="3485"/>
      <c r="I36" s="3486"/>
      <c r="J36" s="3487"/>
      <c r="K36" s="3488"/>
    </row>
    <row r="37" spans="1:11">
      <c r="A37" s="3484"/>
      <c r="B37" s="3485"/>
      <c r="C37" s="403"/>
      <c r="D37" s="403"/>
      <c r="E37" s="403"/>
      <c r="F37" s="403"/>
      <c r="G37" s="3484"/>
      <c r="H37" s="3485"/>
      <c r="I37" s="3486"/>
      <c r="J37" s="3487"/>
      <c r="K37" s="3488"/>
    </row>
    <row r="38" spans="1:11">
      <c r="A38" s="3484"/>
      <c r="B38" s="3485"/>
      <c r="C38" s="403"/>
      <c r="D38" s="403"/>
      <c r="E38" s="403"/>
      <c r="F38" s="403"/>
      <c r="G38" s="3484"/>
      <c r="H38" s="3485"/>
      <c r="I38" s="3486"/>
      <c r="J38" s="3487"/>
      <c r="K38" s="3488"/>
    </row>
    <row r="39" spans="1:11">
      <c r="A39" s="3484"/>
      <c r="B39" s="3485"/>
      <c r="C39" s="403"/>
      <c r="D39" s="403"/>
      <c r="E39" s="403"/>
      <c r="F39" s="403"/>
      <c r="G39" s="3484"/>
      <c r="H39" s="3485"/>
      <c r="I39" s="3486"/>
      <c r="J39" s="3487"/>
      <c r="K39" s="3488"/>
    </row>
    <row r="40" spans="1:11">
      <c r="A40" s="3484"/>
      <c r="B40" s="3485"/>
      <c r="C40" s="403"/>
      <c r="D40" s="403"/>
      <c r="E40" s="403"/>
      <c r="F40" s="403"/>
      <c r="G40" s="3484"/>
      <c r="H40" s="3485"/>
      <c r="I40" s="3486"/>
      <c r="J40" s="3487"/>
      <c r="K40" s="3488"/>
    </row>
    <row r="41" spans="1:11">
      <c r="A41" s="3489"/>
      <c r="B41" s="3490"/>
      <c r="C41" s="407"/>
      <c r="D41" s="407"/>
      <c r="E41" s="407"/>
      <c r="F41" s="407"/>
      <c r="G41" s="3489"/>
      <c r="H41" s="3490"/>
      <c r="I41" s="3491"/>
      <c r="J41" s="3492"/>
      <c r="K41" s="3493"/>
    </row>
    <row r="42" spans="1:11">
      <c r="A42" s="242" t="s">
        <v>430</v>
      </c>
      <c r="B42" s="236"/>
      <c r="C42" s="236"/>
      <c r="D42" s="236"/>
      <c r="E42" s="236"/>
      <c r="F42" s="236"/>
      <c r="G42" s="236"/>
      <c r="H42" s="236"/>
      <c r="I42" s="236"/>
      <c r="J42" s="3494" t="s">
        <v>431</v>
      </c>
      <c r="K42" s="3495"/>
    </row>
    <row r="43" spans="1:11">
      <c r="A43" s="242"/>
      <c r="B43" s="236" t="s">
        <v>585</v>
      </c>
      <c r="C43" s="236"/>
      <c r="D43" s="236"/>
      <c r="E43" s="236"/>
      <c r="F43" s="236"/>
      <c r="G43" s="236"/>
      <c r="H43" s="236"/>
      <c r="I43" s="236"/>
      <c r="J43" s="3479"/>
      <c r="K43" s="3480"/>
    </row>
    <row r="44" spans="1:11">
      <c r="A44" s="348" t="s">
        <v>432</v>
      </c>
      <c r="B44" s="236" t="s">
        <v>586</v>
      </c>
      <c r="C44" s="236"/>
      <c r="D44" s="236"/>
      <c r="E44" s="236"/>
      <c r="F44" s="236"/>
      <c r="G44" s="236"/>
      <c r="H44" s="236"/>
      <c r="I44" s="236"/>
      <c r="J44" s="3496"/>
      <c r="K44" s="3497"/>
    </row>
    <row r="45" spans="1:11">
      <c r="A45" s="242"/>
      <c r="B45" s="236" t="s">
        <v>433</v>
      </c>
      <c r="C45" s="236"/>
      <c r="D45" s="236"/>
      <c r="E45" s="237" t="s">
        <v>281</v>
      </c>
      <c r="F45" s="3500" t="s">
        <v>619</v>
      </c>
      <c r="G45" s="3501"/>
      <c r="H45" s="3501"/>
      <c r="I45" s="243"/>
      <c r="J45" s="3498"/>
      <c r="K45" s="3499"/>
    </row>
    <row r="46" spans="1:11">
      <c r="A46" s="348" t="s">
        <v>584</v>
      </c>
      <c r="B46" s="236"/>
      <c r="C46" s="236"/>
      <c r="D46" s="236"/>
      <c r="E46" s="236"/>
      <c r="F46" s="329"/>
      <c r="G46" s="329"/>
      <c r="H46" s="329"/>
      <c r="I46" s="243"/>
      <c r="J46" s="3479"/>
      <c r="K46" s="3480"/>
    </row>
    <row r="47" spans="1:11">
      <c r="A47" s="242"/>
      <c r="B47" s="236"/>
      <c r="C47" s="236"/>
      <c r="D47" s="236"/>
      <c r="E47" s="244" t="s">
        <v>434</v>
      </c>
      <c r="F47" s="3483"/>
      <c r="G47" s="3483"/>
      <c r="H47" s="3483"/>
      <c r="I47" s="344"/>
      <c r="J47" s="3479"/>
      <c r="K47" s="3480"/>
    </row>
    <row r="48" spans="1:11" ht="15" customHeight="1">
      <c r="A48" s="245"/>
      <c r="B48" s="246"/>
      <c r="C48" s="246"/>
      <c r="D48" s="246"/>
      <c r="E48" s="246"/>
      <c r="F48" s="246"/>
      <c r="G48" s="246"/>
      <c r="H48" s="246"/>
      <c r="I48" s="247"/>
      <c r="J48" s="3481"/>
      <c r="K48" s="3482"/>
    </row>
    <row r="49" spans="1:11">
      <c r="A49" s="248"/>
      <c r="B49" s="248"/>
      <c r="C49" s="248"/>
      <c r="D49" s="248"/>
      <c r="E49" s="248"/>
      <c r="F49" s="248"/>
      <c r="G49" s="248"/>
      <c r="H49" s="248"/>
      <c r="I49" s="248"/>
      <c r="J49" s="248"/>
      <c r="K49" s="248"/>
    </row>
    <row r="50" spans="1:11">
      <c r="A50" s="236"/>
      <c r="B50" s="236"/>
      <c r="C50" s="236"/>
      <c r="D50" s="236"/>
      <c r="E50" s="236"/>
      <c r="F50" s="236"/>
      <c r="G50" s="236"/>
      <c r="H50" s="236"/>
      <c r="I50" s="236"/>
      <c r="J50" s="236"/>
      <c r="K50" s="236"/>
    </row>
    <row r="51" spans="1:11">
      <c r="A51" s="236" t="s">
        <v>528</v>
      </c>
      <c r="B51" s="236"/>
      <c r="C51" s="236"/>
      <c r="D51" s="236"/>
      <c r="E51" s="236"/>
      <c r="F51" s="236"/>
      <c r="G51" s="236"/>
      <c r="H51" s="236"/>
      <c r="I51" s="236"/>
      <c r="J51" s="236"/>
      <c r="K51" s="236"/>
    </row>
    <row r="52" spans="1:11">
      <c r="A52" s="236" t="s">
        <v>529</v>
      </c>
      <c r="B52" s="236"/>
      <c r="C52" s="236"/>
      <c r="D52" s="236"/>
      <c r="E52" s="236"/>
      <c r="F52" s="236"/>
      <c r="G52" s="236"/>
      <c r="H52" s="236"/>
      <c r="I52" s="236"/>
      <c r="J52" s="236"/>
      <c r="K52" s="236"/>
    </row>
  </sheetData>
  <mergeCells count="67">
    <mergeCell ref="A34:B34"/>
    <mergeCell ref="G34:H34"/>
    <mergeCell ref="I34:K34"/>
    <mergeCell ref="A35:B35"/>
    <mergeCell ref="G35:H35"/>
    <mergeCell ref="I35:K35"/>
    <mergeCell ref="A36:B36"/>
    <mergeCell ref="G36:H36"/>
    <mergeCell ref="I36:K36"/>
    <mergeCell ref="A37:B37"/>
    <mergeCell ref="G37:H37"/>
    <mergeCell ref="I37:K37"/>
    <mergeCell ref="A33:B33"/>
    <mergeCell ref="G33:H33"/>
    <mergeCell ref="I33:K33"/>
    <mergeCell ref="A30:B30"/>
    <mergeCell ref="G30:H30"/>
    <mergeCell ref="I30:K30"/>
    <mergeCell ref="A31:B31"/>
    <mergeCell ref="G31:H31"/>
    <mergeCell ref="I31:K31"/>
    <mergeCell ref="A32:B32"/>
    <mergeCell ref="G32:H32"/>
    <mergeCell ref="I32:K32"/>
    <mergeCell ref="A28:B28"/>
    <mergeCell ref="G28:H28"/>
    <mergeCell ref="I28:K28"/>
    <mergeCell ref="A29:B29"/>
    <mergeCell ref="G29:H29"/>
    <mergeCell ref="I29:K29"/>
    <mergeCell ref="A26:B26"/>
    <mergeCell ref="G26:H26"/>
    <mergeCell ref="I26:K26"/>
    <mergeCell ref="A27:B27"/>
    <mergeCell ref="G27:H27"/>
    <mergeCell ref="I27:K27"/>
    <mergeCell ref="A7:K7"/>
    <mergeCell ref="J9:K9"/>
    <mergeCell ref="B23:E23"/>
    <mergeCell ref="H23:K23"/>
    <mergeCell ref="G25:H25"/>
    <mergeCell ref="A24:B25"/>
    <mergeCell ref="C24:C25"/>
    <mergeCell ref="D24:D25"/>
    <mergeCell ref="E24:H24"/>
    <mergeCell ref="I24:K25"/>
    <mergeCell ref="H13:K14"/>
    <mergeCell ref="H15:K15"/>
    <mergeCell ref="H16:J16"/>
    <mergeCell ref="H17:J17"/>
    <mergeCell ref="A38:B38"/>
    <mergeCell ref="G38:H38"/>
    <mergeCell ref="I38:K38"/>
    <mergeCell ref="A39:B39"/>
    <mergeCell ref="G39:H39"/>
    <mergeCell ref="I39:K39"/>
    <mergeCell ref="J46:K48"/>
    <mergeCell ref="F47:H47"/>
    <mergeCell ref="A40:B40"/>
    <mergeCell ref="G40:H40"/>
    <mergeCell ref="I40:K40"/>
    <mergeCell ref="A41:B41"/>
    <mergeCell ref="G41:H41"/>
    <mergeCell ref="I41:K41"/>
    <mergeCell ref="J42:K43"/>
    <mergeCell ref="J44:K45"/>
    <mergeCell ref="F45:H45"/>
  </mergeCells>
  <phoneticPr fontId="10"/>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dimension ref="A7:G40"/>
  <sheetViews>
    <sheetView view="pageBreakPreview" zoomScale="80" zoomScaleNormal="95" zoomScaleSheetLayoutView="80" workbookViewId="0"/>
  </sheetViews>
  <sheetFormatPr defaultColWidth="9" defaultRowHeight="13.2"/>
  <cols>
    <col min="1" max="1" width="23.33203125" style="126" customWidth="1"/>
    <col min="2" max="2" width="17.77734375" style="126" customWidth="1"/>
    <col min="3" max="3" width="7" style="126" customWidth="1"/>
    <col min="4" max="4" width="9.6640625" style="126" customWidth="1"/>
    <col min="5" max="5" width="8" style="126" customWidth="1"/>
    <col min="6" max="6" width="20.88671875" style="126" customWidth="1"/>
    <col min="7" max="7" width="3.6640625" style="126" customWidth="1"/>
    <col min="8" max="9" width="9" style="126" customWidth="1"/>
    <col min="10" max="16384" width="9" style="126"/>
  </cols>
  <sheetData>
    <row r="7" spans="1:7">
      <c r="A7" s="249" t="s">
        <v>436</v>
      </c>
      <c r="B7" s="250"/>
      <c r="C7" s="250"/>
      <c r="D7" s="250"/>
      <c r="E7" s="285" t="s">
        <v>281</v>
      </c>
      <c r="F7" s="3537">
        <v>37778</v>
      </c>
      <c r="G7" s="3537"/>
    </row>
    <row r="8" spans="1:7">
      <c r="A8" s="250"/>
      <c r="B8" s="250"/>
      <c r="C8" s="250"/>
      <c r="D8" s="250"/>
      <c r="E8" s="250"/>
      <c r="F8" s="250"/>
      <c r="G8" s="250"/>
    </row>
    <row r="9" spans="1:7">
      <c r="A9" s="231"/>
      <c r="B9" s="250"/>
      <c r="C9" s="250"/>
      <c r="D9" s="250"/>
      <c r="E9" s="250"/>
      <c r="F9" s="250"/>
      <c r="G9" s="250"/>
    </row>
    <row r="10" spans="1:7">
      <c r="A10" s="434" t="str">
        <f>"福岡県"&amp;入力シート!C5&amp;"長　殿"</f>
        <v>福岡県○○県土整備事務所長　殿</v>
      </c>
      <c r="B10" s="435"/>
      <c r="C10" s="250"/>
      <c r="D10" s="250"/>
      <c r="F10" s="347"/>
      <c r="G10" s="347"/>
    </row>
    <row r="11" spans="1:7">
      <c r="A11" s="250"/>
      <c r="B11" s="250"/>
      <c r="C11" s="250"/>
      <c r="D11" s="352" t="s">
        <v>578</v>
      </c>
      <c r="E11" s="3538" t="str">
        <f>入力シート!C25</f>
        <v>福岡市博多区東公園７－７</v>
      </c>
      <c r="F11" s="3371"/>
      <c r="G11" s="3371"/>
    </row>
    <row r="12" spans="1:7">
      <c r="A12" s="250"/>
      <c r="B12" s="250"/>
      <c r="C12" s="250"/>
      <c r="D12" s="232"/>
      <c r="E12" s="3371"/>
      <c r="F12" s="3371"/>
      <c r="G12" s="3371"/>
    </row>
    <row r="13" spans="1:7">
      <c r="A13" s="250"/>
      <c r="B13" s="250"/>
      <c r="C13" s="233"/>
      <c r="D13" s="250"/>
      <c r="E13" s="3539" t="str">
        <f>入力シート!C26</f>
        <v>(株）福岡企画技調</v>
      </c>
      <c r="F13" s="1595"/>
      <c r="G13" s="1595"/>
    </row>
    <row r="14" spans="1:7">
      <c r="A14" s="250"/>
      <c r="B14" s="250"/>
      <c r="C14" s="250"/>
      <c r="D14" s="353" t="s">
        <v>417</v>
      </c>
      <c r="E14" s="3539" t="str">
        <f>入力シート!C27</f>
        <v>代表取締役　企画太郎</v>
      </c>
      <c r="F14" s="1595"/>
      <c r="G14" s="250"/>
    </row>
    <row r="15" spans="1:7">
      <c r="A15" s="250"/>
      <c r="B15" s="250"/>
      <c r="C15" s="250"/>
      <c r="D15" s="354" t="s">
        <v>437</v>
      </c>
      <c r="E15" s="3539" t="str">
        <f>入力シート!C16</f>
        <v>福岡次郎</v>
      </c>
      <c r="F15" s="3539"/>
      <c r="G15" s="346"/>
    </row>
    <row r="16" spans="1:7">
      <c r="A16" s="250"/>
      <c r="B16" s="250"/>
      <c r="C16" s="250"/>
      <c r="D16" s="250"/>
      <c r="E16" s="250"/>
      <c r="F16" s="250"/>
      <c r="G16" s="250"/>
    </row>
    <row r="17" spans="1:7" ht="19.2">
      <c r="A17" s="3540" t="s">
        <v>438</v>
      </c>
      <c r="B17" s="3540"/>
      <c r="C17" s="3540"/>
      <c r="D17" s="3540"/>
      <c r="E17" s="3540"/>
      <c r="F17" s="3540"/>
      <c r="G17" s="3540"/>
    </row>
    <row r="18" spans="1:7">
      <c r="A18" s="250"/>
      <c r="B18" s="250"/>
      <c r="C18" s="250"/>
      <c r="D18" s="250"/>
      <c r="E18" s="250"/>
      <c r="F18" s="250"/>
      <c r="G18" s="250"/>
    </row>
    <row r="19" spans="1:7">
      <c r="A19" s="251"/>
      <c r="B19" s="251"/>
      <c r="C19" s="251"/>
      <c r="D19" s="251"/>
      <c r="E19" s="251"/>
      <c r="F19" s="250"/>
      <c r="G19" s="250"/>
    </row>
    <row r="20" spans="1:7">
      <c r="A20" s="3541" t="str">
        <f>TEXT(入力シート!C13,"令和e年m月d日")&amp;"付けをもって請負契約を締結した 第50"&amp;入力シート!C3&amp;"-"&amp;入力シート!C4&amp;"号 "&amp;入力シート!C10&amp;"における下記の発生品を引き渡します。"</f>
        <v>令和3年7月1日付けをもって請負契約を締結した 第503-12345-001号 県道博多天神線排水性舗装工事（第２工区）における下記の発生品を引き渡します。</v>
      </c>
      <c r="B20" s="3541"/>
      <c r="C20" s="3541"/>
      <c r="D20" s="3541"/>
      <c r="E20" s="3541"/>
      <c r="F20" s="3541"/>
      <c r="G20" s="3541"/>
    </row>
    <row r="21" spans="1:7">
      <c r="A21" s="3541"/>
      <c r="B21" s="3541"/>
      <c r="C21" s="3541"/>
      <c r="D21" s="3541"/>
      <c r="E21" s="3541"/>
      <c r="F21" s="3541"/>
      <c r="G21" s="3541"/>
    </row>
    <row r="22" spans="1:7">
      <c r="A22" s="3541"/>
      <c r="B22" s="3541"/>
      <c r="C22" s="3541"/>
      <c r="D22" s="3541"/>
      <c r="E22" s="3541"/>
      <c r="F22" s="3541"/>
      <c r="G22" s="3541"/>
    </row>
    <row r="23" spans="1:7">
      <c r="A23" s="250"/>
      <c r="B23" s="250"/>
      <c r="C23" s="250"/>
      <c r="D23" s="250"/>
      <c r="E23" s="250"/>
      <c r="F23" s="250"/>
      <c r="G23" s="250"/>
    </row>
    <row r="24" spans="1:7">
      <c r="A24" s="3545" t="s">
        <v>12</v>
      </c>
      <c r="B24" s="3545"/>
      <c r="C24" s="3545"/>
      <c r="D24" s="3545"/>
      <c r="E24" s="3545"/>
      <c r="F24" s="3545"/>
      <c r="G24" s="3545"/>
    </row>
    <row r="25" spans="1:7" ht="13.8" thickBot="1">
      <c r="A25" s="250"/>
      <c r="B25" s="250"/>
      <c r="C25" s="250"/>
      <c r="D25" s="250"/>
      <c r="E25" s="250"/>
      <c r="F25" s="250"/>
      <c r="G25" s="250"/>
    </row>
    <row r="26" spans="1:7" ht="30" customHeight="1">
      <c r="A26" s="252" t="s">
        <v>439</v>
      </c>
      <c r="B26" s="253" t="s">
        <v>440</v>
      </c>
      <c r="C26" s="253" t="s">
        <v>421</v>
      </c>
      <c r="D26" s="3542" t="s">
        <v>441</v>
      </c>
      <c r="E26" s="3543"/>
      <c r="F26" s="3542" t="s">
        <v>442</v>
      </c>
      <c r="G26" s="3544"/>
    </row>
    <row r="27" spans="1:7" ht="30" customHeight="1">
      <c r="A27" s="408"/>
      <c r="B27" s="409"/>
      <c r="C27" s="410"/>
      <c r="D27" s="3336"/>
      <c r="E27" s="3337"/>
      <c r="F27" s="3531"/>
      <c r="G27" s="3532"/>
    </row>
    <row r="28" spans="1:7" ht="30" customHeight="1">
      <c r="A28" s="408"/>
      <c r="B28" s="409"/>
      <c r="C28" s="410"/>
      <c r="D28" s="3336"/>
      <c r="E28" s="3337"/>
      <c r="F28" s="3531"/>
      <c r="G28" s="3532"/>
    </row>
    <row r="29" spans="1:7" ht="30" customHeight="1">
      <c r="A29" s="408"/>
      <c r="B29" s="409"/>
      <c r="C29" s="410"/>
      <c r="D29" s="3336"/>
      <c r="E29" s="3337"/>
      <c r="F29" s="3531"/>
      <c r="G29" s="3532"/>
    </row>
    <row r="30" spans="1:7" ht="30" customHeight="1">
      <c r="A30" s="408"/>
      <c r="B30" s="409"/>
      <c r="C30" s="410"/>
      <c r="D30" s="3336"/>
      <c r="E30" s="3337"/>
      <c r="F30" s="3531"/>
      <c r="G30" s="3532"/>
    </row>
    <row r="31" spans="1:7" ht="30" customHeight="1">
      <c r="A31" s="408"/>
      <c r="B31" s="409"/>
      <c r="C31" s="410"/>
      <c r="D31" s="3336"/>
      <c r="E31" s="3337"/>
      <c r="F31" s="3531"/>
      <c r="G31" s="3532"/>
    </row>
    <row r="32" spans="1:7" ht="30" customHeight="1">
      <c r="A32" s="411"/>
      <c r="B32" s="412"/>
      <c r="C32" s="413"/>
      <c r="D32" s="3336"/>
      <c r="E32" s="3337"/>
      <c r="F32" s="3531"/>
      <c r="G32" s="3532"/>
    </row>
    <row r="33" spans="1:7" ht="30" customHeight="1">
      <c r="A33" s="411"/>
      <c r="B33" s="412"/>
      <c r="C33" s="413"/>
      <c r="D33" s="3336"/>
      <c r="E33" s="3337"/>
      <c r="F33" s="3531"/>
      <c r="G33" s="3532"/>
    </row>
    <row r="34" spans="1:7" ht="30" customHeight="1">
      <c r="A34" s="411"/>
      <c r="B34" s="412"/>
      <c r="C34" s="413"/>
      <c r="D34" s="3336"/>
      <c r="E34" s="3337"/>
      <c r="F34" s="3531"/>
      <c r="G34" s="3532"/>
    </row>
    <row r="35" spans="1:7" ht="30" customHeight="1">
      <c r="A35" s="411"/>
      <c r="B35" s="412"/>
      <c r="C35" s="413"/>
      <c r="D35" s="3336"/>
      <c r="E35" s="3337"/>
      <c r="F35" s="3531"/>
      <c r="G35" s="3532"/>
    </row>
    <row r="36" spans="1:7" ht="30" customHeight="1">
      <c r="A36" s="411"/>
      <c r="B36" s="412"/>
      <c r="C36" s="413"/>
      <c r="D36" s="3336"/>
      <c r="E36" s="3337"/>
      <c r="F36" s="3531"/>
      <c r="G36" s="3532"/>
    </row>
    <row r="37" spans="1:7" ht="30" customHeight="1">
      <c r="A37" s="411"/>
      <c r="B37" s="412"/>
      <c r="C37" s="413"/>
      <c r="D37" s="3336"/>
      <c r="E37" s="3337"/>
      <c r="F37" s="3531"/>
      <c r="G37" s="3532"/>
    </row>
    <row r="38" spans="1:7" ht="30" customHeight="1">
      <c r="A38" s="411"/>
      <c r="B38" s="412"/>
      <c r="C38" s="413"/>
      <c r="D38" s="3336"/>
      <c r="E38" s="3337"/>
      <c r="F38" s="3531"/>
      <c r="G38" s="3532"/>
    </row>
    <row r="39" spans="1:7" ht="30" customHeight="1">
      <c r="A39" s="411"/>
      <c r="B39" s="412"/>
      <c r="C39" s="413"/>
      <c r="D39" s="3336"/>
      <c r="E39" s="3337"/>
      <c r="F39" s="3531"/>
      <c r="G39" s="3532"/>
    </row>
    <row r="40" spans="1:7" ht="30" customHeight="1" thickBot="1">
      <c r="A40" s="414"/>
      <c r="B40" s="415"/>
      <c r="C40" s="416"/>
      <c r="D40" s="3533"/>
      <c r="E40" s="3534"/>
      <c r="F40" s="3535"/>
      <c r="G40" s="3536"/>
    </row>
  </sheetData>
  <mergeCells count="38">
    <mergeCell ref="D34:E34"/>
    <mergeCell ref="F34:G34"/>
    <mergeCell ref="D33:E33"/>
    <mergeCell ref="F33:G33"/>
    <mergeCell ref="D30:E30"/>
    <mergeCell ref="F30:G30"/>
    <mergeCell ref="D31:E31"/>
    <mergeCell ref="F31:G31"/>
    <mergeCell ref="D32:E32"/>
    <mergeCell ref="F32:G32"/>
    <mergeCell ref="A17:G17"/>
    <mergeCell ref="A20:G22"/>
    <mergeCell ref="D29:E29"/>
    <mergeCell ref="F29:G29"/>
    <mergeCell ref="D26:E26"/>
    <mergeCell ref="F26:G26"/>
    <mergeCell ref="D27:E27"/>
    <mergeCell ref="F27:G27"/>
    <mergeCell ref="D28:E28"/>
    <mergeCell ref="F28:G28"/>
    <mergeCell ref="A24:G24"/>
    <mergeCell ref="F7:G7"/>
    <mergeCell ref="E11:G12"/>
    <mergeCell ref="E13:G13"/>
    <mergeCell ref="E14:F14"/>
    <mergeCell ref="E15:F15"/>
    <mergeCell ref="D35:E35"/>
    <mergeCell ref="F35:G35"/>
    <mergeCell ref="D36:E36"/>
    <mergeCell ref="F36:G36"/>
    <mergeCell ref="D37:E37"/>
    <mergeCell ref="F37:G37"/>
    <mergeCell ref="D38:E38"/>
    <mergeCell ref="F38:G38"/>
    <mergeCell ref="D39:E39"/>
    <mergeCell ref="F39:G39"/>
    <mergeCell ref="D40:E40"/>
    <mergeCell ref="F40:G40"/>
  </mergeCells>
  <phoneticPr fontId="10"/>
  <printOptions horizontalCentered="1" gridLinesSet="0"/>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dimension ref="A1:J36"/>
  <sheetViews>
    <sheetView view="pageBreakPreview" zoomScaleNormal="100" zoomScaleSheetLayoutView="100" workbookViewId="0">
      <selection sqref="A1:J1"/>
    </sheetView>
  </sheetViews>
  <sheetFormatPr defaultColWidth="9" defaultRowHeight="13.2"/>
  <cols>
    <col min="1" max="2" width="8.44140625" style="52" customWidth="1"/>
    <col min="3" max="3" width="7.6640625" style="52" customWidth="1"/>
    <col min="4" max="5" width="8.44140625" style="52" customWidth="1"/>
    <col min="6" max="6" width="7.21875" style="52" customWidth="1"/>
    <col min="7" max="7" width="8.44140625" style="52" customWidth="1"/>
    <col min="8" max="8" width="4.6640625" style="52" customWidth="1"/>
    <col min="9" max="9" width="6.33203125" style="52" customWidth="1"/>
    <col min="10" max="10" width="8.44140625" style="52" customWidth="1"/>
    <col min="11" max="16384" width="9" style="52"/>
  </cols>
  <sheetData>
    <row r="1" spans="1:10" ht="18.75" customHeight="1">
      <c r="A1" s="3547" t="s">
        <v>10</v>
      </c>
      <c r="B1" s="3548"/>
      <c r="C1" s="3548"/>
      <c r="D1" s="3548"/>
      <c r="E1" s="3548"/>
      <c r="F1" s="3548"/>
      <c r="G1" s="3548"/>
      <c r="H1" s="3548"/>
      <c r="I1" s="3548"/>
      <c r="J1" s="3548"/>
    </row>
    <row r="2" spans="1:10" ht="18.75" customHeight="1">
      <c r="A2" s="3549" t="s">
        <v>210</v>
      </c>
      <c r="B2" s="3548"/>
      <c r="C2" s="3548"/>
      <c r="D2" s="3548"/>
      <c r="E2" s="3548"/>
      <c r="F2" s="3548"/>
      <c r="G2" s="3548"/>
      <c r="H2" s="3548"/>
      <c r="I2" s="3548"/>
      <c r="J2" s="3548"/>
    </row>
    <row r="3" spans="1:10" ht="18.75" customHeight="1">
      <c r="A3" s="66"/>
      <c r="B3" s="80"/>
      <c r="C3" s="80"/>
      <c r="D3" s="80"/>
      <c r="E3" s="80"/>
      <c r="F3" s="80"/>
      <c r="G3" s="80"/>
      <c r="H3" s="80"/>
      <c r="I3" s="80"/>
      <c r="J3" s="80"/>
    </row>
    <row r="4" spans="1:10" ht="18.75" customHeight="1">
      <c r="A4" s="419"/>
      <c r="B4" s="75"/>
      <c r="C4" s="75"/>
      <c r="D4" s="75"/>
      <c r="E4" s="75"/>
      <c r="F4" s="75"/>
      <c r="G4" s="3426">
        <v>37778</v>
      </c>
      <c r="H4" s="3426"/>
      <c r="I4" s="3426"/>
      <c r="J4" s="3426"/>
    </row>
    <row r="5" spans="1:10" ht="18.75" customHeight="1">
      <c r="A5" s="66"/>
      <c r="B5" s="80"/>
      <c r="C5" s="80"/>
      <c r="D5" s="80"/>
      <c r="E5" s="80"/>
      <c r="F5" s="80"/>
      <c r="G5" s="80"/>
      <c r="H5" s="80"/>
      <c r="I5" s="80"/>
      <c r="J5" s="80"/>
    </row>
    <row r="6" spans="1:10" ht="18.75" customHeight="1">
      <c r="A6" s="3547" t="s">
        <v>11</v>
      </c>
      <c r="B6" s="3548"/>
      <c r="C6" s="3548"/>
      <c r="D6" s="3548"/>
      <c r="E6" s="3548"/>
      <c r="F6" s="3548"/>
      <c r="G6" s="3548"/>
      <c r="H6" s="3548"/>
      <c r="I6" s="3548"/>
      <c r="J6" s="3548"/>
    </row>
    <row r="7" spans="1:10" ht="18.75" customHeight="1">
      <c r="A7" s="3550" t="str">
        <f>"　福岡県"&amp;入力シート!C5&amp;"長"&amp;"　様"</f>
        <v>　福岡県○○県土整備事務所長　様</v>
      </c>
      <c r="B7" s="3551"/>
      <c r="C7" s="3551"/>
      <c r="D7" s="3551"/>
      <c r="E7" s="3551"/>
      <c r="F7" s="3551"/>
      <c r="G7" s="3551"/>
      <c r="H7" s="3551"/>
      <c r="I7" s="3551"/>
      <c r="J7" s="3551"/>
    </row>
    <row r="8" spans="1:10" ht="18.75" customHeight="1">
      <c r="A8" s="66"/>
      <c r="B8" s="80"/>
      <c r="C8" s="80"/>
      <c r="D8" s="80"/>
      <c r="E8" s="80"/>
      <c r="F8" s="80"/>
      <c r="G8" s="80"/>
      <c r="H8" s="80"/>
      <c r="I8" s="80"/>
      <c r="J8" s="80"/>
    </row>
    <row r="9" spans="1:10" ht="18.75" customHeight="1">
      <c r="A9" s="80"/>
      <c r="B9" s="67" t="s">
        <v>218</v>
      </c>
      <c r="C9" s="68"/>
      <c r="D9" s="69"/>
      <c r="E9" s="69"/>
      <c r="F9" s="69"/>
      <c r="G9" s="3552" t="str">
        <f>入力シート!C26</f>
        <v>(株）福岡企画技調</v>
      </c>
      <c r="H9" s="3552"/>
      <c r="I9" s="3552"/>
      <c r="J9" s="3552"/>
    </row>
    <row r="10" spans="1:10" ht="18.75" customHeight="1">
      <c r="A10" s="81"/>
      <c r="B10" s="70" t="s">
        <v>219</v>
      </c>
      <c r="C10" s="417"/>
      <c r="D10" s="418"/>
      <c r="E10" s="71"/>
      <c r="F10" s="72" t="s">
        <v>220</v>
      </c>
      <c r="G10" s="3552" t="str">
        <f>入力シート!C28</f>
        <v>092-643-3644</v>
      </c>
      <c r="H10" s="3552"/>
      <c r="I10" s="3552"/>
      <c r="J10" s="3552"/>
    </row>
    <row r="11" spans="1:10" ht="18.75" customHeight="1">
      <c r="A11" s="81"/>
      <c r="B11" s="73" t="s">
        <v>211</v>
      </c>
      <c r="C11" s="3553" t="str">
        <f>入力シート!C25</f>
        <v>福岡市博多区東公園７－７</v>
      </c>
      <c r="D11" s="3553"/>
      <c r="E11" s="3553"/>
      <c r="F11" s="3553"/>
      <c r="G11" s="3553"/>
      <c r="H11" s="3553"/>
      <c r="I11" s="3553"/>
      <c r="J11" s="3553"/>
    </row>
    <row r="12" spans="1:10" ht="18.75" customHeight="1">
      <c r="A12" s="66"/>
      <c r="B12" s="80"/>
      <c r="C12" s="80"/>
      <c r="D12" s="80"/>
      <c r="E12" s="80"/>
      <c r="F12" s="80"/>
      <c r="G12" s="80"/>
      <c r="H12" s="80"/>
      <c r="I12" s="80"/>
      <c r="J12" s="80"/>
    </row>
    <row r="13" spans="1:10" ht="18.75" customHeight="1">
      <c r="A13" s="3558" t="s">
        <v>1156</v>
      </c>
      <c r="B13" s="3558"/>
      <c r="C13" s="3558"/>
      <c r="D13" s="3558"/>
      <c r="E13" s="3558"/>
      <c r="F13" s="3558"/>
      <c r="G13" s="3558"/>
      <c r="H13" s="3558"/>
      <c r="I13" s="3558"/>
      <c r="J13" s="3558"/>
    </row>
    <row r="14" spans="1:10" ht="18.75" customHeight="1">
      <c r="A14" s="3558"/>
      <c r="B14" s="3558"/>
      <c r="C14" s="3558"/>
      <c r="D14" s="3558"/>
      <c r="E14" s="3558"/>
      <c r="F14" s="3558"/>
      <c r="G14" s="3558"/>
      <c r="H14" s="3558"/>
      <c r="I14" s="3558"/>
      <c r="J14" s="3558"/>
    </row>
    <row r="15" spans="1:10" ht="18.75" customHeight="1">
      <c r="A15" s="66"/>
      <c r="B15" s="80"/>
      <c r="C15" s="80"/>
      <c r="D15" s="80"/>
      <c r="E15" s="80"/>
      <c r="F15" s="80"/>
      <c r="G15" s="80"/>
      <c r="H15" s="80"/>
      <c r="I15" s="80"/>
      <c r="J15" s="80"/>
    </row>
    <row r="16" spans="1:10" ht="15.75" customHeight="1">
      <c r="A16" s="66"/>
      <c r="B16" s="80"/>
      <c r="C16" s="80"/>
      <c r="D16" s="80"/>
      <c r="E16" s="80"/>
      <c r="F16" s="80"/>
      <c r="G16" s="80"/>
      <c r="H16" s="80"/>
      <c r="I16" s="80"/>
      <c r="J16" s="80"/>
    </row>
    <row r="17" spans="1:10" ht="18.75" customHeight="1">
      <c r="A17" s="3549" t="s">
        <v>12</v>
      </c>
      <c r="B17" s="3548"/>
      <c r="C17" s="3548"/>
      <c r="D17" s="3548"/>
      <c r="E17" s="3548"/>
      <c r="F17" s="3548"/>
      <c r="G17" s="3548"/>
      <c r="H17" s="3548"/>
      <c r="I17" s="3548"/>
      <c r="J17" s="3548"/>
    </row>
    <row r="18" spans="1:10" ht="18.75" customHeight="1">
      <c r="A18" s="66"/>
      <c r="B18" s="80"/>
      <c r="C18" s="80"/>
      <c r="D18" s="80"/>
      <c r="E18" s="80"/>
      <c r="F18" s="80"/>
      <c r="G18" s="80"/>
      <c r="H18" s="80"/>
      <c r="I18" s="80"/>
      <c r="J18" s="80"/>
    </row>
    <row r="19" spans="1:10" ht="18.75" customHeight="1">
      <c r="A19" s="74" t="s">
        <v>212</v>
      </c>
      <c r="B19" s="66"/>
      <c r="C19" s="3554" t="str">
        <f>入力シート!C10</f>
        <v>県道博多天神線排水性舗装工事（第２工区）</v>
      </c>
      <c r="D19" s="3555"/>
      <c r="E19" s="3555"/>
      <c r="F19" s="3555"/>
      <c r="G19" s="3555"/>
      <c r="H19" s="3555"/>
      <c r="I19" s="3555"/>
      <c r="J19" s="3555"/>
    </row>
    <row r="20" spans="1:10" ht="18.75" customHeight="1">
      <c r="A20" s="74" t="s">
        <v>213</v>
      </c>
      <c r="B20" s="66"/>
      <c r="C20" s="3556" t="str">
        <f>入力シート!C12</f>
        <v>福岡市博多区東公園地内</v>
      </c>
      <c r="D20" s="3557"/>
      <c r="E20" s="3557"/>
      <c r="F20" s="3557"/>
      <c r="G20" s="3557"/>
      <c r="H20" s="3557"/>
      <c r="I20" s="3557"/>
      <c r="J20" s="3557"/>
    </row>
    <row r="21" spans="1:10" ht="18.75" customHeight="1">
      <c r="A21" s="74" t="s">
        <v>214</v>
      </c>
      <c r="B21" s="74"/>
      <c r="C21" s="74"/>
      <c r="D21" s="74"/>
      <c r="E21" s="74"/>
      <c r="F21" s="3546">
        <v>37778</v>
      </c>
      <c r="G21" s="3546"/>
      <c r="H21" s="3546"/>
      <c r="I21" s="3546"/>
      <c r="J21" s="75"/>
    </row>
    <row r="22" spans="1:10" ht="18.75" customHeight="1">
      <c r="A22" s="74" t="s">
        <v>13</v>
      </c>
      <c r="B22" s="66"/>
      <c r="C22" s="66"/>
      <c r="D22" s="66"/>
      <c r="E22" s="66"/>
      <c r="F22" s="76"/>
      <c r="G22" s="76"/>
      <c r="H22" s="76"/>
      <c r="I22" s="76"/>
      <c r="J22" s="76"/>
    </row>
    <row r="23" spans="1:10" ht="18.75" customHeight="1">
      <c r="A23" s="77" t="s">
        <v>14</v>
      </c>
      <c r="B23" s="78"/>
      <c r="C23" s="78"/>
      <c r="D23" s="78"/>
      <c r="E23" s="78"/>
      <c r="F23" s="78"/>
      <c r="G23" s="78"/>
      <c r="H23" s="78"/>
      <c r="I23" s="78"/>
      <c r="J23" s="78"/>
    </row>
    <row r="24" spans="1:10" ht="15.9" customHeight="1">
      <c r="A24" s="3559" t="s">
        <v>215</v>
      </c>
      <c r="B24" s="3560"/>
      <c r="C24" s="3561"/>
      <c r="D24" s="3559" t="s">
        <v>216</v>
      </c>
      <c r="E24" s="3565"/>
      <c r="F24" s="3566"/>
      <c r="G24" s="3559" t="s">
        <v>217</v>
      </c>
      <c r="H24" s="3560"/>
      <c r="I24" s="3560"/>
      <c r="J24" s="3561"/>
    </row>
    <row r="25" spans="1:10" ht="15.9" customHeight="1">
      <c r="A25" s="3562"/>
      <c r="B25" s="3563"/>
      <c r="C25" s="3564"/>
      <c r="D25" s="3567"/>
      <c r="E25" s="3568"/>
      <c r="F25" s="3569"/>
      <c r="G25" s="3567"/>
      <c r="H25" s="3570"/>
      <c r="I25" s="3570"/>
      <c r="J25" s="3571"/>
    </row>
    <row r="26" spans="1:10" ht="31.65" customHeight="1">
      <c r="A26" s="3572"/>
      <c r="B26" s="3572"/>
      <c r="C26" s="3573"/>
      <c r="D26" s="3573"/>
      <c r="E26" s="3574"/>
      <c r="F26" s="3575"/>
      <c r="G26" s="3573"/>
      <c r="H26" s="3574"/>
      <c r="I26" s="3574"/>
      <c r="J26" s="3575"/>
    </row>
    <row r="27" spans="1:10" ht="31.65" customHeight="1">
      <c r="A27" s="3572"/>
      <c r="B27" s="3572"/>
      <c r="C27" s="3573"/>
      <c r="D27" s="3573"/>
      <c r="E27" s="3574"/>
      <c r="F27" s="3575"/>
      <c r="G27" s="3573"/>
      <c r="H27" s="3574"/>
      <c r="I27" s="3574"/>
      <c r="J27" s="3575"/>
    </row>
    <row r="28" spans="1:10" ht="31.65" customHeight="1">
      <c r="A28" s="3572"/>
      <c r="B28" s="3572"/>
      <c r="C28" s="3573"/>
      <c r="D28" s="3573"/>
      <c r="E28" s="3574"/>
      <c r="F28" s="3575"/>
      <c r="G28" s="3573"/>
      <c r="H28" s="3574"/>
      <c r="I28" s="3574"/>
      <c r="J28" s="3575"/>
    </row>
    <row r="29" spans="1:10" ht="31.65" customHeight="1">
      <c r="A29" s="3572"/>
      <c r="B29" s="3572"/>
      <c r="C29" s="3573"/>
      <c r="D29" s="3573"/>
      <c r="E29" s="3574"/>
      <c r="F29" s="3575"/>
      <c r="G29" s="3573"/>
      <c r="H29" s="3574"/>
      <c r="I29" s="3574"/>
      <c r="J29" s="3575"/>
    </row>
    <row r="30" spans="1:10" ht="18.75" customHeight="1">
      <c r="A30" s="74" t="s">
        <v>17</v>
      </c>
      <c r="B30" s="66"/>
      <c r="C30" s="66"/>
      <c r="D30" s="66"/>
      <c r="E30" s="66"/>
      <c r="F30" s="76"/>
      <c r="G30" s="3578"/>
      <c r="H30" s="3578"/>
      <c r="I30" s="74" t="s">
        <v>18</v>
      </c>
      <c r="J30" s="80"/>
    </row>
    <row r="31" spans="1:10" ht="18.75" customHeight="1">
      <c r="A31" s="80"/>
      <c r="B31" s="74"/>
      <c r="C31" s="74"/>
      <c r="D31" s="74"/>
      <c r="E31" s="74"/>
      <c r="F31" s="74"/>
      <c r="G31" s="74"/>
      <c r="H31" s="74"/>
      <c r="I31" s="74"/>
      <c r="J31" s="79" t="s">
        <v>15</v>
      </c>
    </row>
    <row r="32" spans="1:10" ht="18.75" customHeight="1">
      <c r="A32" s="79"/>
      <c r="B32" s="80"/>
      <c r="C32" s="80"/>
      <c r="D32" s="80"/>
      <c r="E32" s="80"/>
      <c r="F32" s="80"/>
      <c r="G32" s="80"/>
      <c r="H32" s="80"/>
      <c r="I32" s="80"/>
      <c r="J32" s="80"/>
    </row>
    <row r="33" spans="1:10" ht="18.75" customHeight="1">
      <c r="A33" s="79"/>
      <c r="B33" s="80"/>
      <c r="C33" s="80"/>
      <c r="D33" s="80"/>
      <c r="E33" s="80"/>
      <c r="F33" s="80"/>
      <c r="G33" s="80"/>
      <c r="H33" s="80"/>
      <c r="I33" s="80"/>
      <c r="J33" s="80"/>
    </row>
    <row r="34" spans="1:10" ht="18.75" customHeight="1">
      <c r="A34" s="3547" t="s">
        <v>16</v>
      </c>
      <c r="B34" s="3548"/>
      <c r="C34" s="3548"/>
      <c r="D34" s="3548"/>
      <c r="E34" s="3548"/>
      <c r="F34" s="3548"/>
      <c r="G34" s="3548"/>
      <c r="H34" s="3548"/>
      <c r="I34" s="3548"/>
      <c r="J34" s="3548"/>
    </row>
    <row r="35" spans="1:10" ht="18.75" customHeight="1">
      <c r="A35" s="3576" t="s">
        <v>221</v>
      </c>
      <c r="B35" s="3577"/>
      <c r="C35" s="3577"/>
      <c r="D35" s="3577"/>
      <c r="E35" s="3577"/>
      <c r="F35" s="3577"/>
      <c r="G35" s="3577"/>
      <c r="H35" s="3577"/>
      <c r="I35" s="3577"/>
      <c r="J35" s="3577"/>
    </row>
    <row r="36" spans="1:10" ht="18.75" customHeight="1">
      <c r="A36" s="3576" t="s">
        <v>222</v>
      </c>
      <c r="B36" s="3577"/>
      <c r="C36" s="3577"/>
      <c r="D36" s="3577"/>
      <c r="E36" s="3577"/>
      <c r="F36" s="3577"/>
      <c r="G36" s="3577"/>
      <c r="H36" s="3577"/>
      <c r="I36" s="3577"/>
      <c r="J36" s="3577"/>
    </row>
  </sheetData>
  <sheetProtection formatCells="0"/>
  <mergeCells count="32">
    <mergeCell ref="A36:J36"/>
    <mergeCell ref="A29:C29"/>
    <mergeCell ref="D29:F29"/>
    <mergeCell ref="G29:J29"/>
    <mergeCell ref="G30:H30"/>
    <mergeCell ref="A34:J34"/>
    <mergeCell ref="A35:J35"/>
    <mergeCell ref="A27:C27"/>
    <mergeCell ref="D27:F27"/>
    <mergeCell ref="G27:J27"/>
    <mergeCell ref="A28:C28"/>
    <mergeCell ref="D28:F28"/>
    <mergeCell ref="G28:J28"/>
    <mergeCell ref="A24:C25"/>
    <mergeCell ref="D24:F25"/>
    <mergeCell ref="G24:J25"/>
    <mergeCell ref="A26:C26"/>
    <mergeCell ref="D26:F26"/>
    <mergeCell ref="G26:J26"/>
    <mergeCell ref="F21:I21"/>
    <mergeCell ref="A1:J1"/>
    <mergeCell ref="A2:J2"/>
    <mergeCell ref="A6:J6"/>
    <mergeCell ref="A7:J7"/>
    <mergeCell ref="G4:J4"/>
    <mergeCell ref="G9:J9"/>
    <mergeCell ref="G10:J10"/>
    <mergeCell ref="C11:J11"/>
    <mergeCell ref="A17:J17"/>
    <mergeCell ref="C19:J19"/>
    <mergeCell ref="C20:J20"/>
    <mergeCell ref="A13:J14"/>
  </mergeCells>
  <phoneticPr fontId="10"/>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0</xdr:col>
                    <xdr:colOff>175260</xdr:colOff>
                    <xdr:row>34</xdr:row>
                    <xdr:rowOff>22860</xdr:rowOff>
                  </from>
                  <to>
                    <xdr:col>1</xdr:col>
                    <xdr:colOff>137160</xdr:colOff>
                    <xdr:row>34</xdr:row>
                    <xdr:rowOff>220980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0</xdr:col>
                    <xdr:colOff>175260</xdr:colOff>
                    <xdr:row>35</xdr:row>
                    <xdr:rowOff>30480</xdr:rowOff>
                  </from>
                  <to>
                    <xdr:col>1</xdr:col>
                    <xdr:colOff>137160</xdr:colOff>
                    <xdr:row>35</xdr:row>
                    <xdr:rowOff>228600</xdr:rowOff>
                  </to>
                </anchor>
              </controlPr>
            </control>
          </mc:Choice>
        </mc:AlternateContent>
      </controls>
    </mc:Choice>
  </mc:AlternateConten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7"/>
  <dimension ref="A1"/>
  <sheetViews>
    <sheetView view="pageBreakPreview" zoomScale="80" zoomScaleNormal="100" zoomScaleSheetLayoutView="80" workbookViewId="0">
      <selection activeCell="M17" sqref="M17"/>
    </sheetView>
  </sheetViews>
  <sheetFormatPr defaultRowHeight="13.2"/>
  <cols>
    <col min="10" max="10" width="6.77734375" customWidth="1"/>
  </cols>
  <sheetData/>
  <phoneticPr fontId="1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3:AZ42"/>
  <sheetViews>
    <sheetView view="pageBreakPreview" zoomScale="80" zoomScaleNormal="100" zoomScaleSheetLayoutView="80" workbookViewId="0"/>
  </sheetViews>
  <sheetFormatPr defaultColWidth="2.33203125" defaultRowHeight="13.2"/>
  <cols>
    <col min="1" max="3" width="3.44140625" style="288" customWidth="1"/>
    <col min="4" max="9" width="2.33203125" style="288" customWidth="1"/>
    <col min="10" max="51" width="2.88671875" style="288" customWidth="1"/>
    <col min="52" max="16384" width="2.33203125" style="288"/>
  </cols>
  <sheetData>
    <row r="3" spans="1:52">
      <c r="AV3" s="437"/>
      <c r="AW3" s="437"/>
      <c r="AX3" s="437"/>
      <c r="AY3" s="437"/>
      <c r="AZ3" s="437"/>
    </row>
    <row r="4" spans="1:52">
      <c r="AV4" s="437"/>
      <c r="AW4" s="437"/>
      <c r="AX4" s="437"/>
      <c r="AY4" s="437"/>
      <c r="AZ4" s="437"/>
    </row>
    <row r="5" spans="1:52" ht="13.5" customHeight="1">
      <c r="A5" s="301" t="s">
        <v>250</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V5" s="437"/>
      <c r="AW5" s="437"/>
      <c r="AX5" s="437"/>
      <c r="AY5" s="437"/>
      <c r="AZ5" s="437"/>
    </row>
    <row r="6" spans="1:52" ht="26.1" customHeight="1">
      <c r="A6" s="1584" t="s">
        <v>251</v>
      </c>
      <c r="B6" s="1584"/>
      <c r="C6" s="1584"/>
      <c r="D6" s="1584"/>
      <c r="E6" s="1584"/>
      <c r="F6" s="1584"/>
      <c r="G6" s="1584"/>
      <c r="H6" s="1584"/>
      <c r="I6" s="1584"/>
      <c r="J6" s="1584"/>
      <c r="K6" s="1584"/>
      <c r="L6" s="1584"/>
      <c r="M6" s="1584"/>
      <c r="N6" s="1584"/>
      <c r="O6" s="1584"/>
      <c r="P6" s="1584"/>
      <c r="Q6" s="1584"/>
      <c r="R6" s="1584"/>
      <c r="S6" s="1584"/>
      <c r="T6" s="1584"/>
      <c r="U6" s="1584"/>
      <c r="V6" s="1584"/>
      <c r="W6" s="1584"/>
      <c r="X6" s="1584"/>
      <c r="Y6" s="1584"/>
      <c r="Z6" s="1584"/>
      <c r="AA6" s="1584"/>
      <c r="AB6" s="1584"/>
      <c r="AC6" s="1584"/>
      <c r="AD6" s="1584"/>
      <c r="AE6" s="1584"/>
      <c r="AF6" s="1584"/>
      <c r="AG6" s="1584"/>
      <c r="AH6" s="1584"/>
      <c r="AI6" s="1584"/>
      <c r="AJ6" s="1584"/>
      <c r="AK6" s="1584"/>
      <c r="AL6" s="1584"/>
      <c r="AM6" s="1584"/>
      <c r="AN6" s="1584"/>
      <c r="AO6" s="1584"/>
      <c r="AP6" s="1584"/>
      <c r="AQ6" s="1584"/>
      <c r="AR6" s="1584"/>
      <c r="AS6" s="1584"/>
    </row>
    <row r="7" spans="1:52" ht="13.5" customHeigh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294" t="s">
        <v>252</v>
      </c>
      <c r="AM7" s="1585">
        <v>37778</v>
      </c>
      <c r="AN7" s="1585"/>
      <c r="AO7" s="1585"/>
      <c r="AP7" s="1585"/>
      <c r="AQ7" s="1585"/>
      <c r="AR7" s="1585"/>
      <c r="AS7" s="1585"/>
    </row>
    <row r="8" spans="1:52" ht="13.5" customHeight="1">
      <c r="A8" s="301"/>
      <c r="B8" s="420" t="str">
        <f>"福岡県"&amp;入力シート!C5&amp;"長　殿"</f>
        <v>福岡県○○県土整備事務所長　殿</v>
      </c>
      <c r="C8" s="421"/>
      <c r="D8" s="421"/>
      <c r="E8" s="421"/>
      <c r="F8" s="421"/>
      <c r="G8" s="421"/>
      <c r="H8" s="421"/>
      <c r="I8" s="421"/>
      <c r="J8" s="421"/>
      <c r="K8" s="421"/>
      <c r="L8" s="302"/>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row>
    <row r="9" spans="1:52" ht="13.5"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1590" t="str">
        <f>入力シート!C25</f>
        <v>福岡市博多区東公園７－７</v>
      </c>
      <c r="AJ9" s="1591"/>
      <c r="AK9" s="1591"/>
      <c r="AL9" s="1591"/>
      <c r="AM9" s="1591"/>
      <c r="AN9" s="1591"/>
      <c r="AO9" s="1591"/>
      <c r="AP9" s="1591"/>
      <c r="AQ9" s="1591"/>
      <c r="AR9" s="1591"/>
      <c r="AS9" s="1591"/>
    </row>
    <row r="10" spans="1:52" ht="15" customHeight="1">
      <c r="A10" s="1586"/>
      <c r="B10" s="1586"/>
      <c r="C10" s="1586"/>
      <c r="D10" s="1587"/>
      <c r="E10" s="1587"/>
      <c r="F10" s="1588"/>
      <c r="G10" s="1589"/>
      <c r="H10" s="1589"/>
      <c r="I10" s="1589"/>
      <c r="J10" s="1589"/>
      <c r="K10" s="1589"/>
      <c r="L10" s="1589"/>
      <c r="M10" s="1589"/>
      <c r="N10" s="1589"/>
      <c r="O10" s="1589"/>
      <c r="P10" s="1589"/>
      <c r="Q10" s="1589"/>
      <c r="R10" s="1589"/>
      <c r="S10" s="1589"/>
      <c r="T10" s="1589"/>
      <c r="U10" s="1589"/>
      <c r="V10" s="1589"/>
      <c r="W10" s="1589"/>
      <c r="X10" s="1589"/>
      <c r="Y10" s="1589"/>
      <c r="Z10" s="1589"/>
      <c r="AA10" s="1589"/>
      <c r="AB10" s="1589"/>
      <c r="AC10" s="1589"/>
      <c r="AD10" s="1589"/>
      <c r="AE10" s="303"/>
      <c r="AF10" s="304"/>
      <c r="AH10" s="97"/>
      <c r="AI10" s="1591"/>
      <c r="AJ10" s="1591"/>
      <c r="AK10" s="1591"/>
      <c r="AL10" s="1591"/>
      <c r="AM10" s="1591"/>
      <c r="AN10" s="1591"/>
      <c r="AO10" s="1591"/>
      <c r="AP10" s="1591"/>
      <c r="AQ10" s="1591"/>
      <c r="AR10" s="1591"/>
      <c r="AS10" s="1591"/>
    </row>
    <row r="11" spans="1:52" ht="15" customHeight="1">
      <c r="A11" s="1581" t="s">
        <v>254</v>
      </c>
      <c r="B11" s="1581"/>
      <c r="C11" s="1581"/>
      <c r="D11" s="1592" t="str">
        <f>"第50"&amp;入力シート!C3&amp;"-"&amp;入力シート!C4&amp;"号　"&amp;入力シート!C10</f>
        <v>第503-12345-001号　県道博多天神線排水性舗装工事（第２工区）</v>
      </c>
      <c r="E11" s="1592"/>
      <c r="F11" s="1592"/>
      <c r="G11" s="1592"/>
      <c r="H11" s="1592"/>
      <c r="I11" s="1592"/>
      <c r="J11" s="1592"/>
      <c r="K11" s="1592"/>
      <c r="L11" s="1592"/>
      <c r="M11" s="1592"/>
      <c r="N11" s="1592"/>
      <c r="O11" s="1592"/>
      <c r="P11" s="1592"/>
      <c r="Q11" s="1592"/>
      <c r="R11" s="1592"/>
      <c r="S11" s="1592"/>
      <c r="T11" s="1592"/>
      <c r="U11" s="1592"/>
      <c r="V11" s="1592"/>
      <c r="W11" s="1592"/>
      <c r="X11" s="1592"/>
      <c r="Y11" s="1592"/>
      <c r="Z11" s="1592"/>
      <c r="AA11" s="1592"/>
      <c r="AB11" s="1592"/>
      <c r="AC11" s="1592"/>
      <c r="AD11" s="1592"/>
      <c r="AE11" s="1593"/>
      <c r="AF11" s="1593"/>
      <c r="AG11" s="1593"/>
      <c r="AH11" s="97"/>
      <c r="AI11" s="1594" t="str">
        <f>入力シート!C26</f>
        <v>(株）福岡企画技調</v>
      </c>
      <c r="AJ11" s="1595"/>
      <c r="AK11" s="1595"/>
      <c r="AL11" s="1595"/>
      <c r="AM11" s="1595"/>
      <c r="AN11" s="1595"/>
      <c r="AO11" s="1595"/>
      <c r="AP11" s="1595"/>
      <c r="AQ11" s="1595"/>
      <c r="AR11" s="1595"/>
      <c r="AS11" s="1595"/>
    </row>
    <row r="12" spans="1:52" ht="15" customHeight="1">
      <c r="A12" s="1581" t="s">
        <v>255</v>
      </c>
      <c r="B12" s="1581"/>
      <c r="C12" s="1581"/>
      <c r="D12" s="301" t="s">
        <v>256</v>
      </c>
      <c r="E12" s="1596">
        <f>入力シート!C14</f>
        <v>44379</v>
      </c>
      <c r="F12" s="1596"/>
      <c r="G12" s="1596"/>
      <c r="H12" s="1596"/>
      <c r="I12" s="1596"/>
      <c r="J12" s="1596"/>
      <c r="K12" s="1596"/>
      <c r="L12" s="1596"/>
      <c r="M12" s="305"/>
      <c r="N12" s="306"/>
      <c r="O12" s="301" t="s">
        <v>257</v>
      </c>
      <c r="P12" s="1597">
        <f>入力シート!C15</f>
        <v>44466</v>
      </c>
      <c r="Q12" s="1597"/>
      <c r="R12" s="1597"/>
      <c r="S12" s="1597"/>
      <c r="T12" s="1597"/>
      <c r="U12" s="1597"/>
      <c r="V12" s="1597"/>
      <c r="W12" s="1597"/>
      <c r="X12" s="307"/>
      <c r="Y12" s="301"/>
      <c r="Z12" s="301"/>
      <c r="AA12" s="301"/>
      <c r="AB12" s="301"/>
      <c r="AC12" s="301"/>
      <c r="AD12" s="301"/>
      <c r="AF12" s="308"/>
      <c r="AH12" s="97"/>
      <c r="AI12" s="1598" t="str">
        <f>入力シート!C27</f>
        <v>代表取締役　企画太郎</v>
      </c>
      <c r="AJ12" s="1599"/>
      <c r="AK12" s="1599"/>
      <c r="AL12" s="1599"/>
      <c r="AM12" s="1599"/>
      <c r="AN12" s="1599"/>
      <c r="AO12" s="1599"/>
      <c r="AP12" s="1599"/>
      <c r="AQ12" s="1599"/>
      <c r="AR12" s="1599"/>
      <c r="AS12" s="1599"/>
    </row>
    <row r="13" spans="1:52" ht="13.5" customHeigh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227"/>
      <c r="AI13" s="227"/>
      <c r="AJ13" s="227"/>
      <c r="AK13" s="301"/>
      <c r="AL13" s="301"/>
      <c r="AM13" s="301"/>
      <c r="AN13" s="301"/>
      <c r="AO13" s="301"/>
      <c r="AP13" s="301"/>
      <c r="AQ13" s="301"/>
      <c r="AR13" s="301"/>
      <c r="AS13" s="301"/>
    </row>
    <row r="14" spans="1:52" ht="13.5" customHeight="1">
      <c r="A14" s="309"/>
      <c r="B14" s="310"/>
      <c r="C14" s="310"/>
      <c r="D14" s="310"/>
      <c r="E14" s="310"/>
      <c r="F14" s="310"/>
      <c r="G14" s="310"/>
      <c r="H14" s="1567" t="s">
        <v>258</v>
      </c>
      <c r="I14" s="1569"/>
      <c r="J14" s="1571"/>
      <c r="K14" s="1572"/>
      <c r="L14" s="1572"/>
      <c r="M14" s="1572"/>
      <c r="N14" s="1573"/>
      <c r="O14" s="1569" t="s">
        <v>258</v>
      </c>
      <c r="P14" s="1571"/>
      <c r="Q14" s="1572"/>
      <c r="R14" s="1572"/>
      <c r="S14" s="1572"/>
      <c r="T14" s="1573"/>
      <c r="U14" s="1569" t="s">
        <v>258</v>
      </c>
      <c r="V14" s="1571"/>
      <c r="W14" s="1572"/>
      <c r="X14" s="1572"/>
      <c r="Y14" s="1572"/>
      <c r="Z14" s="1573"/>
      <c r="AA14" s="1569" t="s">
        <v>258</v>
      </c>
      <c r="AB14" s="1571"/>
      <c r="AC14" s="1572"/>
      <c r="AD14" s="1572"/>
      <c r="AE14" s="1572"/>
      <c r="AF14" s="1573"/>
      <c r="AG14" s="1569" t="s">
        <v>258</v>
      </c>
      <c r="AH14" s="1571"/>
      <c r="AI14" s="1572"/>
      <c r="AJ14" s="1572"/>
      <c r="AK14" s="1572"/>
      <c r="AL14" s="1573"/>
      <c r="AM14" s="1569" t="s">
        <v>258</v>
      </c>
      <c r="AN14" s="1571"/>
      <c r="AO14" s="1572"/>
      <c r="AP14" s="1572"/>
      <c r="AQ14" s="1572"/>
      <c r="AR14" s="1573"/>
      <c r="AS14" s="1569" t="s">
        <v>258</v>
      </c>
    </row>
    <row r="15" spans="1:52" ht="13.5" customHeight="1">
      <c r="A15" s="311"/>
      <c r="B15" s="312"/>
      <c r="C15" s="312"/>
      <c r="D15" s="312"/>
      <c r="E15" s="312"/>
      <c r="F15" s="312"/>
      <c r="G15" s="312"/>
      <c r="H15" s="1582"/>
      <c r="I15" s="1583"/>
      <c r="J15" s="1574"/>
      <c r="K15" s="1575"/>
      <c r="L15" s="1575"/>
      <c r="M15" s="1575"/>
      <c r="N15" s="1576"/>
      <c r="O15" s="1570"/>
      <c r="P15" s="1574"/>
      <c r="Q15" s="1575"/>
      <c r="R15" s="1575"/>
      <c r="S15" s="1575"/>
      <c r="T15" s="1576"/>
      <c r="U15" s="1570"/>
      <c r="V15" s="1574"/>
      <c r="W15" s="1575"/>
      <c r="X15" s="1575"/>
      <c r="Y15" s="1575"/>
      <c r="Z15" s="1576"/>
      <c r="AA15" s="1570"/>
      <c r="AB15" s="1574"/>
      <c r="AC15" s="1575"/>
      <c r="AD15" s="1575"/>
      <c r="AE15" s="1575"/>
      <c r="AF15" s="1576"/>
      <c r="AG15" s="1570"/>
      <c r="AH15" s="1574"/>
      <c r="AI15" s="1575"/>
      <c r="AJ15" s="1575"/>
      <c r="AK15" s="1575"/>
      <c r="AL15" s="1576"/>
      <c r="AM15" s="1570"/>
      <c r="AN15" s="1574"/>
      <c r="AO15" s="1575"/>
      <c r="AP15" s="1575"/>
      <c r="AQ15" s="1575"/>
      <c r="AR15" s="1576"/>
      <c r="AS15" s="1570"/>
    </row>
    <row r="16" spans="1:52" ht="13.5" customHeight="1">
      <c r="A16" s="311"/>
      <c r="B16" s="312"/>
      <c r="C16" s="312"/>
      <c r="D16" s="312"/>
      <c r="E16" s="312"/>
      <c r="F16" s="312"/>
      <c r="G16" s="312"/>
      <c r="H16" s="1577" t="s">
        <v>259</v>
      </c>
      <c r="I16" s="1578"/>
      <c r="J16" s="1568">
        <v>1</v>
      </c>
      <c r="K16" s="1568"/>
      <c r="L16" s="1568">
        <v>11</v>
      </c>
      <c r="M16" s="1568"/>
      <c r="N16" s="1568">
        <v>21</v>
      </c>
      <c r="O16" s="1568"/>
      <c r="P16" s="1568">
        <v>1</v>
      </c>
      <c r="Q16" s="1568"/>
      <c r="R16" s="1568">
        <v>11</v>
      </c>
      <c r="S16" s="1568"/>
      <c r="T16" s="1568">
        <v>21</v>
      </c>
      <c r="U16" s="1568"/>
      <c r="V16" s="1568">
        <v>1</v>
      </c>
      <c r="W16" s="1568"/>
      <c r="X16" s="1568">
        <v>11</v>
      </c>
      <c r="Y16" s="1568"/>
      <c r="Z16" s="1568">
        <v>21</v>
      </c>
      <c r="AA16" s="1568"/>
      <c r="AB16" s="1568">
        <v>1</v>
      </c>
      <c r="AC16" s="1568"/>
      <c r="AD16" s="1568">
        <v>11</v>
      </c>
      <c r="AE16" s="1568"/>
      <c r="AF16" s="1568">
        <v>21</v>
      </c>
      <c r="AG16" s="1568"/>
      <c r="AH16" s="1568">
        <v>1</v>
      </c>
      <c r="AI16" s="1568"/>
      <c r="AJ16" s="1568">
        <v>11</v>
      </c>
      <c r="AK16" s="1568"/>
      <c r="AL16" s="1568">
        <v>21</v>
      </c>
      <c r="AM16" s="1568"/>
      <c r="AN16" s="1568">
        <v>1</v>
      </c>
      <c r="AO16" s="1568"/>
      <c r="AP16" s="1568">
        <v>11</v>
      </c>
      <c r="AQ16" s="1568"/>
      <c r="AR16" s="1568">
        <v>21</v>
      </c>
      <c r="AS16" s="1568"/>
    </row>
    <row r="17" spans="1:45" ht="13.5" customHeight="1">
      <c r="A17" s="313"/>
      <c r="B17" s="314" t="s">
        <v>260</v>
      </c>
      <c r="C17" s="314"/>
      <c r="D17" s="314"/>
      <c r="E17" s="314"/>
      <c r="F17" s="314"/>
      <c r="G17" s="314"/>
      <c r="H17" s="1579"/>
      <c r="I17" s="1580"/>
      <c r="J17" s="1568"/>
      <c r="K17" s="1568"/>
      <c r="L17" s="1568"/>
      <c r="M17" s="1568"/>
      <c r="N17" s="1568"/>
      <c r="O17" s="1568"/>
      <c r="P17" s="1568"/>
      <c r="Q17" s="1568"/>
      <c r="R17" s="1568"/>
      <c r="S17" s="1568"/>
      <c r="T17" s="1568"/>
      <c r="U17" s="1568"/>
      <c r="V17" s="1568"/>
      <c r="W17" s="1568"/>
      <c r="X17" s="1568"/>
      <c r="Y17" s="1568"/>
      <c r="Z17" s="1568"/>
      <c r="AA17" s="1568"/>
      <c r="AB17" s="1568"/>
      <c r="AC17" s="1568"/>
      <c r="AD17" s="1568"/>
      <c r="AE17" s="1568"/>
      <c r="AF17" s="1568"/>
      <c r="AG17" s="1568"/>
      <c r="AH17" s="1568"/>
      <c r="AI17" s="1568"/>
      <c r="AJ17" s="1568"/>
      <c r="AK17" s="1568"/>
      <c r="AL17" s="1568"/>
      <c r="AM17" s="1568"/>
      <c r="AN17" s="1568"/>
      <c r="AO17" s="1568"/>
      <c r="AP17" s="1568"/>
      <c r="AQ17" s="1568"/>
      <c r="AR17" s="1568"/>
      <c r="AS17" s="1568"/>
    </row>
    <row r="18" spans="1:45" ht="13.5" customHeight="1">
      <c r="A18" s="1563"/>
      <c r="B18" s="1564"/>
      <c r="C18" s="1564"/>
      <c r="D18" s="1564"/>
      <c r="E18" s="1564"/>
      <c r="F18" s="1564"/>
      <c r="G18" s="1564"/>
      <c r="H18" s="1564"/>
      <c r="I18" s="1565"/>
      <c r="J18" s="1566"/>
      <c r="K18" s="1566"/>
      <c r="L18" s="1566"/>
      <c r="M18" s="1566"/>
      <c r="N18" s="1566"/>
      <c r="O18" s="1566"/>
      <c r="P18" s="1566"/>
      <c r="Q18" s="1566"/>
      <c r="R18" s="1566"/>
      <c r="S18" s="1566"/>
      <c r="T18" s="1566"/>
      <c r="U18" s="1566"/>
      <c r="V18" s="1566"/>
      <c r="W18" s="1566"/>
      <c r="X18" s="1566"/>
      <c r="Y18" s="1566"/>
      <c r="Z18" s="1566"/>
      <c r="AA18" s="1566"/>
      <c r="AB18" s="1566"/>
      <c r="AC18" s="1566"/>
      <c r="AD18" s="1566"/>
      <c r="AE18" s="1566"/>
      <c r="AF18" s="1566"/>
      <c r="AG18" s="1566"/>
      <c r="AH18" s="1566"/>
      <c r="AI18" s="1566"/>
      <c r="AJ18" s="1566"/>
      <c r="AK18" s="1566"/>
      <c r="AL18" s="1566"/>
      <c r="AM18" s="1566"/>
      <c r="AN18" s="1566"/>
      <c r="AO18" s="1566"/>
      <c r="AP18" s="1566"/>
      <c r="AQ18" s="1566"/>
      <c r="AR18" s="1566"/>
      <c r="AS18" s="1566"/>
    </row>
    <row r="19" spans="1:45" ht="13.5" customHeight="1">
      <c r="A19" s="1563"/>
      <c r="B19" s="1564"/>
      <c r="C19" s="1564"/>
      <c r="D19" s="1564"/>
      <c r="E19" s="1564"/>
      <c r="F19" s="1564"/>
      <c r="G19" s="1564"/>
      <c r="H19" s="1564"/>
      <c r="I19" s="1565"/>
      <c r="J19" s="1566"/>
      <c r="K19" s="1566"/>
      <c r="L19" s="1566"/>
      <c r="M19" s="1566"/>
      <c r="N19" s="1566"/>
      <c r="O19" s="1566"/>
      <c r="P19" s="1566"/>
      <c r="Q19" s="1566"/>
      <c r="R19" s="1566"/>
      <c r="S19" s="1566"/>
      <c r="T19" s="1566"/>
      <c r="U19" s="1566"/>
      <c r="V19" s="1566"/>
      <c r="W19" s="1566"/>
      <c r="X19" s="1566"/>
      <c r="Y19" s="1566"/>
      <c r="Z19" s="1566"/>
      <c r="AA19" s="1566"/>
      <c r="AB19" s="1566"/>
      <c r="AC19" s="1566"/>
      <c r="AD19" s="1566"/>
      <c r="AE19" s="1566"/>
      <c r="AF19" s="1566"/>
      <c r="AG19" s="1566"/>
      <c r="AH19" s="1566"/>
      <c r="AI19" s="1566"/>
      <c r="AJ19" s="1566"/>
      <c r="AK19" s="1566"/>
      <c r="AL19" s="1566"/>
      <c r="AM19" s="1566"/>
      <c r="AN19" s="1566"/>
      <c r="AO19" s="1566"/>
      <c r="AP19" s="1566"/>
      <c r="AQ19" s="1566"/>
      <c r="AR19" s="1566"/>
      <c r="AS19" s="1566"/>
    </row>
    <row r="20" spans="1:45" ht="13.5" customHeight="1">
      <c r="A20" s="1563"/>
      <c r="B20" s="1564"/>
      <c r="C20" s="1564"/>
      <c r="D20" s="1564"/>
      <c r="E20" s="1564"/>
      <c r="F20" s="1564"/>
      <c r="G20" s="1564"/>
      <c r="H20" s="1564"/>
      <c r="I20" s="1565"/>
      <c r="J20" s="1566"/>
      <c r="K20" s="1566"/>
      <c r="L20" s="1566"/>
      <c r="M20" s="1566"/>
      <c r="N20" s="1566"/>
      <c r="O20" s="1566"/>
      <c r="P20" s="1566"/>
      <c r="Q20" s="1566"/>
      <c r="R20" s="1566"/>
      <c r="S20" s="1566"/>
      <c r="T20" s="1566"/>
      <c r="U20" s="1566"/>
      <c r="V20" s="1566"/>
      <c r="W20" s="1566"/>
      <c r="X20" s="1566"/>
      <c r="Y20" s="1566"/>
      <c r="Z20" s="1566"/>
      <c r="AA20" s="1566"/>
      <c r="AB20" s="1566"/>
      <c r="AC20" s="1566"/>
      <c r="AD20" s="1566"/>
      <c r="AE20" s="1566"/>
      <c r="AF20" s="1566"/>
      <c r="AG20" s="1566"/>
      <c r="AH20" s="1566"/>
      <c r="AI20" s="1566"/>
      <c r="AJ20" s="1566"/>
      <c r="AK20" s="1566"/>
      <c r="AL20" s="1566"/>
      <c r="AM20" s="1566"/>
      <c r="AN20" s="1566"/>
      <c r="AO20" s="1566"/>
      <c r="AP20" s="1566"/>
      <c r="AQ20" s="1566"/>
      <c r="AR20" s="1566"/>
      <c r="AS20" s="1566"/>
    </row>
    <row r="21" spans="1:45" ht="13.5" customHeight="1">
      <c r="A21" s="1563"/>
      <c r="B21" s="1564"/>
      <c r="C21" s="1564"/>
      <c r="D21" s="1564"/>
      <c r="E21" s="1564"/>
      <c r="F21" s="1564"/>
      <c r="G21" s="1564"/>
      <c r="H21" s="1564"/>
      <c r="I21" s="1565"/>
      <c r="J21" s="1566"/>
      <c r="K21" s="1566"/>
      <c r="L21" s="1566"/>
      <c r="M21" s="1566"/>
      <c r="N21" s="1566"/>
      <c r="O21" s="1566"/>
      <c r="P21" s="1566"/>
      <c r="Q21" s="1566"/>
      <c r="R21" s="1566"/>
      <c r="S21" s="1566"/>
      <c r="T21" s="1566"/>
      <c r="U21" s="1566"/>
      <c r="V21" s="1566"/>
      <c r="W21" s="1566"/>
      <c r="X21" s="1566"/>
      <c r="Y21" s="1566"/>
      <c r="Z21" s="1566"/>
      <c r="AA21" s="1566"/>
      <c r="AB21" s="1566"/>
      <c r="AC21" s="1566"/>
      <c r="AD21" s="1566"/>
      <c r="AE21" s="1566"/>
      <c r="AF21" s="1566"/>
      <c r="AG21" s="1566"/>
      <c r="AH21" s="1566"/>
      <c r="AI21" s="1566"/>
      <c r="AJ21" s="1566"/>
      <c r="AK21" s="1566"/>
      <c r="AL21" s="1566"/>
      <c r="AM21" s="1566"/>
      <c r="AN21" s="1566"/>
      <c r="AO21" s="1566"/>
      <c r="AP21" s="1566"/>
      <c r="AQ21" s="1566"/>
      <c r="AR21" s="1566"/>
      <c r="AS21" s="1566"/>
    </row>
    <row r="22" spans="1:45" ht="13.5" customHeight="1">
      <c r="A22" s="1563"/>
      <c r="B22" s="1564"/>
      <c r="C22" s="1564"/>
      <c r="D22" s="1564"/>
      <c r="E22" s="1564"/>
      <c r="F22" s="1564"/>
      <c r="G22" s="1564"/>
      <c r="H22" s="1564"/>
      <c r="I22" s="1565"/>
      <c r="J22" s="1566"/>
      <c r="K22" s="1566"/>
      <c r="L22" s="1566"/>
      <c r="M22" s="1566"/>
      <c r="N22" s="1566"/>
      <c r="O22" s="1566"/>
      <c r="P22" s="1566"/>
      <c r="Q22" s="1566"/>
      <c r="R22" s="1566"/>
      <c r="S22" s="1566"/>
      <c r="T22" s="1566"/>
      <c r="U22" s="1566"/>
      <c r="V22" s="1566"/>
      <c r="W22" s="1566"/>
      <c r="X22" s="1566"/>
      <c r="Y22" s="1566"/>
      <c r="Z22" s="1566"/>
      <c r="AA22" s="1566"/>
      <c r="AB22" s="1566"/>
      <c r="AC22" s="1566"/>
      <c r="AD22" s="1566"/>
      <c r="AE22" s="1566"/>
      <c r="AF22" s="1566"/>
      <c r="AG22" s="1566"/>
      <c r="AH22" s="1566"/>
      <c r="AI22" s="1566"/>
      <c r="AJ22" s="1566"/>
      <c r="AK22" s="1566"/>
      <c r="AL22" s="1566"/>
      <c r="AM22" s="1566"/>
      <c r="AN22" s="1566"/>
      <c r="AO22" s="1566"/>
      <c r="AP22" s="1566"/>
      <c r="AQ22" s="1566"/>
      <c r="AR22" s="1566"/>
      <c r="AS22" s="1566"/>
    </row>
    <row r="23" spans="1:45" ht="13.5" customHeight="1">
      <c r="A23" s="1563"/>
      <c r="B23" s="1564"/>
      <c r="C23" s="1564"/>
      <c r="D23" s="1564"/>
      <c r="E23" s="1564"/>
      <c r="F23" s="1564"/>
      <c r="G23" s="1564"/>
      <c r="H23" s="1564"/>
      <c r="I23" s="1565"/>
      <c r="J23" s="1566"/>
      <c r="K23" s="1566"/>
      <c r="L23" s="1566"/>
      <c r="M23" s="1566"/>
      <c r="N23" s="1566"/>
      <c r="O23" s="1566"/>
      <c r="P23" s="1566"/>
      <c r="Q23" s="1566"/>
      <c r="R23" s="1566"/>
      <c r="S23" s="1566"/>
      <c r="T23" s="1566"/>
      <c r="U23" s="1566"/>
      <c r="V23" s="1566"/>
      <c r="W23" s="1566"/>
      <c r="X23" s="1566"/>
      <c r="Y23" s="1566"/>
      <c r="Z23" s="1566"/>
      <c r="AA23" s="1566"/>
      <c r="AB23" s="1566"/>
      <c r="AC23" s="1566"/>
      <c r="AD23" s="1566"/>
      <c r="AE23" s="1566"/>
      <c r="AF23" s="1566"/>
      <c r="AG23" s="1566"/>
      <c r="AH23" s="1566"/>
      <c r="AI23" s="1566"/>
      <c r="AJ23" s="1566"/>
      <c r="AK23" s="1566"/>
      <c r="AL23" s="1566"/>
      <c r="AM23" s="1566"/>
      <c r="AN23" s="1566"/>
      <c r="AO23" s="1566"/>
      <c r="AP23" s="1566"/>
      <c r="AQ23" s="1566"/>
      <c r="AR23" s="1566"/>
      <c r="AS23" s="1566"/>
    </row>
    <row r="24" spans="1:45" ht="13.5" customHeight="1">
      <c r="A24" s="1563"/>
      <c r="B24" s="1564"/>
      <c r="C24" s="1564"/>
      <c r="D24" s="1564"/>
      <c r="E24" s="1564"/>
      <c r="F24" s="1564"/>
      <c r="G24" s="1564"/>
      <c r="H24" s="1564"/>
      <c r="I24" s="1565"/>
      <c r="J24" s="1566"/>
      <c r="K24" s="1566"/>
      <c r="L24" s="1566"/>
      <c r="M24" s="1566"/>
      <c r="N24" s="1566"/>
      <c r="O24" s="1566"/>
      <c r="P24" s="1566"/>
      <c r="Q24" s="1566"/>
      <c r="R24" s="1566"/>
      <c r="S24" s="1566"/>
      <c r="T24" s="1566"/>
      <c r="U24" s="1566"/>
      <c r="V24" s="1566"/>
      <c r="W24" s="1566"/>
      <c r="X24" s="1566"/>
      <c r="Y24" s="1566"/>
      <c r="Z24" s="1566"/>
      <c r="AA24" s="1566"/>
      <c r="AB24" s="1566"/>
      <c r="AC24" s="1566"/>
      <c r="AD24" s="1566"/>
      <c r="AE24" s="1566"/>
      <c r="AF24" s="1566"/>
      <c r="AG24" s="1566"/>
      <c r="AH24" s="1566"/>
      <c r="AI24" s="1566"/>
      <c r="AJ24" s="1566"/>
      <c r="AK24" s="1566"/>
      <c r="AL24" s="1566"/>
      <c r="AM24" s="1566"/>
      <c r="AN24" s="1566"/>
      <c r="AO24" s="1566"/>
      <c r="AP24" s="1566"/>
      <c r="AQ24" s="1566"/>
      <c r="AR24" s="1566"/>
      <c r="AS24" s="1566"/>
    </row>
    <row r="25" spans="1:45" ht="13.5" customHeight="1">
      <c r="A25" s="1563"/>
      <c r="B25" s="1564"/>
      <c r="C25" s="1564"/>
      <c r="D25" s="1564"/>
      <c r="E25" s="1564"/>
      <c r="F25" s="1564"/>
      <c r="G25" s="1564"/>
      <c r="H25" s="1564"/>
      <c r="I25" s="1565"/>
      <c r="J25" s="1566"/>
      <c r="K25" s="1566"/>
      <c r="L25" s="1566"/>
      <c r="M25" s="1566"/>
      <c r="N25" s="1566"/>
      <c r="O25" s="1566"/>
      <c r="P25" s="1566"/>
      <c r="Q25" s="1566"/>
      <c r="R25" s="1566"/>
      <c r="S25" s="1566"/>
      <c r="T25" s="1566"/>
      <c r="U25" s="1566"/>
      <c r="V25" s="1566"/>
      <c r="W25" s="1566"/>
      <c r="X25" s="1566"/>
      <c r="Y25" s="1566"/>
      <c r="Z25" s="1566"/>
      <c r="AA25" s="1566"/>
      <c r="AB25" s="1566"/>
      <c r="AC25" s="1566"/>
      <c r="AD25" s="1566"/>
      <c r="AE25" s="1566"/>
      <c r="AF25" s="1566"/>
      <c r="AG25" s="1566"/>
      <c r="AH25" s="1566"/>
      <c r="AI25" s="1566"/>
      <c r="AJ25" s="1566"/>
      <c r="AK25" s="1566"/>
      <c r="AL25" s="1566"/>
      <c r="AM25" s="1566"/>
      <c r="AN25" s="1566"/>
      <c r="AO25" s="1566"/>
      <c r="AP25" s="1566"/>
      <c r="AQ25" s="1566"/>
      <c r="AR25" s="1566"/>
      <c r="AS25" s="1566"/>
    </row>
    <row r="26" spans="1:45" ht="13.5" customHeight="1">
      <c r="A26" s="1563"/>
      <c r="B26" s="1564"/>
      <c r="C26" s="1564"/>
      <c r="D26" s="1564"/>
      <c r="E26" s="1564"/>
      <c r="F26" s="1564"/>
      <c r="G26" s="1564"/>
      <c r="H26" s="1564"/>
      <c r="I26" s="1565"/>
      <c r="J26" s="1566"/>
      <c r="K26" s="1566"/>
      <c r="L26" s="1566"/>
      <c r="M26" s="1566"/>
      <c r="N26" s="1566"/>
      <c r="O26" s="1566"/>
      <c r="P26" s="1566"/>
      <c r="Q26" s="1566"/>
      <c r="R26" s="1566"/>
      <c r="S26" s="1566"/>
      <c r="T26" s="1566"/>
      <c r="U26" s="1566"/>
      <c r="V26" s="1566"/>
      <c r="W26" s="1566"/>
      <c r="X26" s="1566"/>
      <c r="Y26" s="1566"/>
      <c r="Z26" s="1566"/>
      <c r="AA26" s="1566"/>
      <c r="AB26" s="1566"/>
      <c r="AC26" s="1566"/>
      <c r="AD26" s="1566"/>
      <c r="AE26" s="1566"/>
      <c r="AF26" s="1566"/>
      <c r="AG26" s="1566"/>
      <c r="AH26" s="1566"/>
      <c r="AI26" s="1566"/>
      <c r="AJ26" s="1566"/>
      <c r="AK26" s="1566"/>
      <c r="AL26" s="1566"/>
      <c r="AM26" s="1566"/>
      <c r="AN26" s="1566"/>
      <c r="AO26" s="1566"/>
      <c r="AP26" s="1566"/>
      <c r="AQ26" s="1566"/>
      <c r="AR26" s="1566"/>
      <c r="AS26" s="1566"/>
    </row>
    <row r="27" spans="1:45" ht="13.5" customHeight="1">
      <c r="A27" s="1563"/>
      <c r="B27" s="1564"/>
      <c r="C27" s="1564"/>
      <c r="D27" s="1564"/>
      <c r="E27" s="1564"/>
      <c r="F27" s="1564"/>
      <c r="G27" s="1564"/>
      <c r="H27" s="1564"/>
      <c r="I27" s="1565"/>
      <c r="J27" s="1566"/>
      <c r="K27" s="1566"/>
      <c r="L27" s="1566"/>
      <c r="M27" s="1566"/>
      <c r="N27" s="1566"/>
      <c r="O27" s="1566"/>
      <c r="P27" s="1566"/>
      <c r="Q27" s="1566"/>
      <c r="R27" s="1566"/>
      <c r="S27" s="1566"/>
      <c r="T27" s="1566"/>
      <c r="U27" s="1566"/>
      <c r="V27" s="1566"/>
      <c r="W27" s="1566"/>
      <c r="X27" s="1566"/>
      <c r="Y27" s="1566"/>
      <c r="Z27" s="1566"/>
      <c r="AA27" s="1566"/>
      <c r="AB27" s="1566"/>
      <c r="AC27" s="1566"/>
      <c r="AD27" s="1566"/>
      <c r="AE27" s="1566"/>
      <c r="AF27" s="1566"/>
      <c r="AG27" s="1566"/>
      <c r="AH27" s="1566"/>
      <c r="AI27" s="1566"/>
      <c r="AJ27" s="1566"/>
      <c r="AK27" s="1566"/>
      <c r="AL27" s="1566"/>
      <c r="AM27" s="1566"/>
      <c r="AN27" s="1566"/>
      <c r="AO27" s="1566"/>
      <c r="AP27" s="1566"/>
      <c r="AQ27" s="1566"/>
      <c r="AR27" s="1566"/>
      <c r="AS27" s="1566"/>
    </row>
    <row r="28" spans="1:45" ht="13.5" customHeight="1">
      <c r="A28" s="1563"/>
      <c r="B28" s="1564"/>
      <c r="C28" s="1564"/>
      <c r="D28" s="1564"/>
      <c r="E28" s="1564"/>
      <c r="F28" s="1564"/>
      <c r="G28" s="1564"/>
      <c r="H28" s="1564"/>
      <c r="I28" s="1565"/>
      <c r="J28" s="1566"/>
      <c r="K28" s="1566"/>
      <c r="L28" s="1566"/>
      <c r="M28" s="1566"/>
      <c r="N28" s="1566"/>
      <c r="O28" s="1566"/>
      <c r="P28" s="1566"/>
      <c r="Q28" s="1566"/>
      <c r="R28" s="1566"/>
      <c r="S28" s="1566"/>
      <c r="T28" s="1566"/>
      <c r="U28" s="1566"/>
      <c r="V28" s="1566"/>
      <c r="W28" s="1566"/>
      <c r="X28" s="1566"/>
      <c r="Y28" s="1566"/>
      <c r="Z28" s="1566"/>
      <c r="AA28" s="1566"/>
      <c r="AB28" s="1566"/>
      <c r="AC28" s="1566"/>
      <c r="AD28" s="1566"/>
      <c r="AE28" s="1566"/>
      <c r="AF28" s="1566"/>
      <c r="AG28" s="1566"/>
      <c r="AH28" s="1566"/>
      <c r="AI28" s="1566"/>
      <c r="AJ28" s="1566"/>
      <c r="AK28" s="1566"/>
      <c r="AL28" s="1566"/>
      <c r="AM28" s="1566"/>
      <c r="AN28" s="1566"/>
      <c r="AO28" s="1566"/>
      <c r="AP28" s="1566"/>
      <c r="AQ28" s="1566"/>
      <c r="AR28" s="1566"/>
      <c r="AS28" s="1566"/>
    </row>
    <row r="29" spans="1:45" ht="13.5" customHeight="1">
      <c r="A29" s="1563"/>
      <c r="B29" s="1564"/>
      <c r="C29" s="1564"/>
      <c r="D29" s="1564"/>
      <c r="E29" s="1564"/>
      <c r="F29" s="1564"/>
      <c r="G29" s="1564"/>
      <c r="H29" s="1564"/>
      <c r="I29" s="1565"/>
      <c r="J29" s="1566"/>
      <c r="K29" s="1566"/>
      <c r="L29" s="1566"/>
      <c r="M29" s="1566"/>
      <c r="N29" s="1566"/>
      <c r="O29" s="1566"/>
      <c r="P29" s="1566"/>
      <c r="Q29" s="1566"/>
      <c r="R29" s="1566"/>
      <c r="S29" s="1566"/>
      <c r="T29" s="1566"/>
      <c r="U29" s="1566"/>
      <c r="V29" s="1566"/>
      <c r="W29" s="1566"/>
      <c r="X29" s="1566"/>
      <c r="Y29" s="1566"/>
      <c r="Z29" s="1566"/>
      <c r="AA29" s="1566"/>
      <c r="AB29" s="1566"/>
      <c r="AC29" s="1566"/>
      <c r="AD29" s="1566"/>
      <c r="AE29" s="1566"/>
      <c r="AF29" s="1566"/>
      <c r="AG29" s="1566"/>
      <c r="AH29" s="1566"/>
      <c r="AI29" s="1566"/>
      <c r="AJ29" s="1566"/>
      <c r="AK29" s="1566"/>
      <c r="AL29" s="1566"/>
      <c r="AM29" s="1566"/>
      <c r="AN29" s="1566"/>
      <c r="AO29" s="1566"/>
      <c r="AP29" s="1566"/>
      <c r="AQ29" s="1566"/>
      <c r="AR29" s="1566"/>
      <c r="AS29" s="1566"/>
    </row>
    <row r="30" spans="1:45" ht="13.5" customHeight="1">
      <c r="A30" s="1563"/>
      <c r="B30" s="1564"/>
      <c r="C30" s="1564"/>
      <c r="D30" s="1564"/>
      <c r="E30" s="1564"/>
      <c r="F30" s="1564"/>
      <c r="G30" s="1564"/>
      <c r="H30" s="1564"/>
      <c r="I30" s="1565"/>
      <c r="J30" s="1566"/>
      <c r="K30" s="1566"/>
      <c r="L30" s="1566"/>
      <c r="M30" s="1566"/>
      <c r="N30" s="1566"/>
      <c r="O30" s="1566"/>
      <c r="P30" s="1566"/>
      <c r="Q30" s="1566"/>
      <c r="R30" s="1566"/>
      <c r="S30" s="1566"/>
      <c r="T30" s="1566"/>
      <c r="U30" s="1566"/>
      <c r="V30" s="1566"/>
      <c r="W30" s="1566"/>
      <c r="X30" s="1566"/>
      <c r="Y30" s="1566"/>
      <c r="Z30" s="1566"/>
      <c r="AA30" s="1566"/>
      <c r="AB30" s="1566"/>
      <c r="AC30" s="1566"/>
      <c r="AD30" s="1566"/>
      <c r="AE30" s="1566"/>
      <c r="AF30" s="1566"/>
      <c r="AG30" s="1566"/>
      <c r="AH30" s="1566"/>
      <c r="AI30" s="1566"/>
      <c r="AJ30" s="1566"/>
      <c r="AK30" s="1566"/>
      <c r="AL30" s="1566"/>
      <c r="AM30" s="1566"/>
      <c r="AN30" s="1566"/>
      <c r="AO30" s="1566"/>
      <c r="AP30" s="1566"/>
      <c r="AQ30" s="1566"/>
      <c r="AR30" s="1566"/>
      <c r="AS30" s="1566"/>
    </row>
    <row r="31" spans="1:45" ht="13.5" customHeight="1">
      <c r="A31" s="1563"/>
      <c r="B31" s="1564"/>
      <c r="C31" s="1564"/>
      <c r="D31" s="1564"/>
      <c r="E31" s="1564"/>
      <c r="F31" s="1564"/>
      <c r="G31" s="1564"/>
      <c r="H31" s="1564"/>
      <c r="I31" s="1565"/>
      <c r="J31" s="1566"/>
      <c r="K31" s="1566"/>
      <c r="L31" s="1566"/>
      <c r="M31" s="1566"/>
      <c r="N31" s="1566"/>
      <c r="O31" s="1566"/>
      <c r="P31" s="1566"/>
      <c r="Q31" s="1566"/>
      <c r="R31" s="1566"/>
      <c r="S31" s="1566"/>
      <c r="T31" s="1566"/>
      <c r="U31" s="1566"/>
      <c r="V31" s="1566"/>
      <c r="W31" s="1566"/>
      <c r="X31" s="1566"/>
      <c r="Y31" s="1566"/>
      <c r="Z31" s="1566"/>
      <c r="AA31" s="1566"/>
      <c r="AB31" s="1566"/>
      <c r="AC31" s="1566"/>
      <c r="AD31" s="1566"/>
      <c r="AE31" s="1566"/>
      <c r="AF31" s="1566"/>
      <c r="AG31" s="1566"/>
      <c r="AH31" s="1566"/>
      <c r="AI31" s="1566"/>
      <c r="AJ31" s="1566"/>
      <c r="AK31" s="1566"/>
      <c r="AL31" s="1566"/>
      <c r="AM31" s="1566"/>
      <c r="AN31" s="1566"/>
      <c r="AO31" s="1566"/>
      <c r="AP31" s="1566"/>
      <c r="AQ31" s="1566"/>
      <c r="AR31" s="1566"/>
      <c r="AS31" s="1566"/>
    </row>
    <row r="32" spans="1:45" ht="13.5" customHeight="1">
      <c r="A32" s="1563"/>
      <c r="B32" s="1564"/>
      <c r="C32" s="1564"/>
      <c r="D32" s="1564"/>
      <c r="E32" s="1564"/>
      <c r="F32" s="1564"/>
      <c r="G32" s="1564"/>
      <c r="H32" s="1564"/>
      <c r="I32" s="1565"/>
      <c r="J32" s="1566"/>
      <c r="K32" s="1566"/>
      <c r="L32" s="1566"/>
      <c r="M32" s="1566"/>
      <c r="N32" s="1566"/>
      <c r="O32" s="1566"/>
      <c r="P32" s="1566"/>
      <c r="Q32" s="1566"/>
      <c r="R32" s="1566"/>
      <c r="S32" s="1566"/>
      <c r="T32" s="1566"/>
      <c r="U32" s="1566"/>
      <c r="V32" s="1566"/>
      <c r="W32" s="1566"/>
      <c r="X32" s="1566"/>
      <c r="Y32" s="1566"/>
      <c r="Z32" s="1566"/>
      <c r="AA32" s="1566"/>
      <c r="AB32" s="1566"/>
      <c r="AC32" s="1566"/>
      <c r="AD32" s="1566"/>
      <c r="AE32" s="1566"/>
      <c r="AF32" s="1566"/>
      <c r="AG32" s="1566"/>
      <c r="AH32" s="1566"/>
      <c r="AI32" s="1566"/>
      <c r="AJ32" s="1566"/>
      <c r="AK32" s="1566"/>
      <c r="AL32" s="1566"/>
      <c r="AM32" s="1566"/>
      <c r="AN32" s="1566"/>
      <c r="AO32" s="1566"/>
      <c r="AP32" s="1566"/>
      <c r="AQ32" s="1566"/>
      <c r="AR32" s="1566"/>
      <c r="AS32" s="1566"/>
    </row>
    <row r="33" spans="1:45" ht="13.5" customHeight="1">
      <c r="A33" s="1563"/>
      <c r="B33" s="1564"/>
      <c r="C33" s="1564"/>
      <c r="D33" s="1564"/>
      <c r="E33" s="1564"/>
      <c r="F33" s="1564"/>
      <c r="G33" s="1564"/>
      <c r="H33" s="1564"/>
      <c r="I33" s="1565"/>
      <c r="J33" s="1566"/>
      <c r="K33" s="1566"/>
      <c r="L33" s="1566"/>
      <c r="M33" s="1566"/>
      <c r="N33" s="1566"/>
      <c r="O33" s="1566"/>
      <c r="P33" s="1566"/>
      <c r="Q33" s="1566"/>
      <c r="R33" s="1566"/>
      <c r="S33" s="1566"/>
      <c r="T33" s="1566"/>
      <c r="U33" s="1566"/>
      <c r="V33" s="1566"/>
      <c r="W33" s="1566"/>
      <c r="X33" s="1566"/>
      <c r="Y33" s="1566"/>
      <c r="Z33" s="1566"/>
      <c r="AA33" s="1566"/>
      <c r="AB33" s="1566"/>
      <c r="AC33" s="1566"/>
      <c r="AD33" s="1566"/>
      <c r="AE33" s="1566"/>
      <c r="AF33" s="1566"/>
      <c r="AG33" s="1566"/>
      <c r="AH33" s="1566"/>
      <c r="AI33" s="1566"/>
      <c r="AJ33" s="1566"/>
      <c r="AK33" s="1566"/>
      <c r="AL33" s="1566"/>
      <c r="AM33" s="1566"/>
      <c r="AN33" s="1566"/>
      <c r="AO33" s="1566"/>
      <c r="AP33" s="1566"/>
      <c r="AQ33" s="1566"/>
      <c r="AR33" s="1566"/>
      <c r="AS33" s="1566"/>
    </row>
    <row r="34" spans="1:45" ht="13.5" customHeight="1">
      <c r="A34" s="1563"/>
      <c r="B34" s="1564"/>
      <c r="C34" s="1564"/>
      <c r="D34" s="1564"/>
      <c r="E34" s="1564"/>
      <c r="F34" s="1564"/>
      <c r="G34" s="1564"/>
      <c r="H34" s="1564"/>
      <c r="I34" s="1565"/>
      <c r="J34" s="1566"/>
      <c r="K34" s="1566"/>
      <c r="L34" s="1566"/>
      <c r="M34" s="1566"/>
      <c r="N34" s="1566"/>
      <c r="O34" s="1566"/>
      <c r="P34" s="1566"/>
      <c r="Q34" s="1566"/>
      <c r="R34" s="1566"/>
      <c r="S34" s="1566"/>
      <c r="T34" s="1566"/>
      <c r="U34" s="1566"/>
      <c r="V34" s="1566"/>
      <c r="W34" s="1566"/>
      <c r="X34" s="1566"/>
      <c r="Y34" s="1566"/>
      <c r="Z34" s="1566"/>
      <c r="AA34" s="1566"/>
      <c r="AB34" s="1566"/>
      <c r="AC34" s="1566"/>
      <c r="AD34" s="1566"/>
      <c r="AE34" s="1566"/>
      <c r="AF34" s="1566"/>
      <c r="AG34" s="1566"/>
      <c r="AH34" s="1566"/>
      <c r="AI34" s="1566"/>
      <c r="AJ34" s="1566"/>
      <c r="AK34" s="1566"/>
      <c r="AL34" s="1566"/>
      <c r="AM34" s="1566"/>
      <c r="AN34" s="1566"/>
      <c r="AO34" s="1566"/>
      <c r="AP34" s="1566"/>
      <c r="AQ34" s="1566"/>
      <c r="AR34" s="1566"/>
      <c r="AS34" s="1566"/>
    </row>
    <row r="35" spans="1:45" ht="13.5" customHeight="1">
      <c r="A35" s="1563"/>
      <c r="B35" s="1564"/>
      <c r="C35" s="1564"/>
      <c r="D35" s="1564"/>
      <c r="E35" s="1564"/>
      <c r="F35" s="1564"/>
      <c r="G35" s="1564"/>
      <c r="H35" s="1564"/>
      <c r="I35" s="1565"/>
      <c r="J35" s="1566"/>
      <c r="K35" s="1566"/>
      <c r="L35" s="1566"/>
      <c r="M35" s="1566"/>
      <c r="N35" s="1566"/>
      <c r="O35" s="1566"/>
      <c r="P35" s="1566"/>
      <c r="Q35" s="1566"/>
      <c r="R35" s="1566"/>
      <c r="S35" s="1566"/>
      <c r="T35" s="1566"/>
      <c r="U35" s="1566"/>
      <c r="V35" s="1566"/>
      <c r="W35" s="1566"/>
      <c r="X35" s="1566"/>
      <c r="Y35" s="1566"/>
      <c r="Z35" s="1566"/>
      <c r="AA35" s="1566"/>
      <c r="AB35" s="1566"/>
      <c r="AC35" s="1566"/>
      <c r="AD35" s="1566"/>
      <c r="AE35" s="1566"/>
      <c r="AF35" s="1566"/>
      <c r="AG35" s="1566"/>
      <c r="AH35" s="1566"/>
      <c r="AI35" s="1566"/>
      <c r="AJ35" s="1566"/>
      <c r="AK35" s="1566"/>
      <c r="AL35" s="1566"/>
      <c r="AM35" s="1566"/>
      <c r="AN35" s="1566"/>
      <c r="AO35" s="1566"/>
      <c r="AP35" s="1566"/>
      <c r="AQ35" s="1566"/>
      <c r="AR35" s="1566"/>
      <c r="AS35" s="1566"/>
    </row>
    <row r="36" spans="1:45" ht="13.5" customHeight="1">
      <c r="A36" s="1567" t="s">
        <v>261</v>
      </c>
      <c r="B36" s="1567"/>
      <c r="C36" s="1567"/>
      <c r="D36" s="1567"/>
      <c r="E36" s="301" t="s">
        <v>262</v>
      </c>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row>
    <row r="37" spans="1:45" ht="13.5" customHeight="1">
      <c r="A37" s="301"/>
      <c r="B37" s="301"/>
      <c r="C37" s="301"/>
      <c r="D37" s="301"/>
      <c r="E37" s="301" t="s">
        <v>263</v>
      </c>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row>
    <row r="38" spans="1:45" ht="13.5" customHeight="1"/>
    <row r="40" spans="1:45" ht="12" customHeight="1"/>
    <row r="41" spans="1:45" ht="12" customHeight="1"/>
    <row r="42" spans="1:45" ht="12" customHeight="1"/>
  </sheetData>
  <mergeCells count="216">
    <mergeCell ref="A12:C12"/>
    <mergeCell ref="H14:I15"/>
    <mergeCell ref="J14:N15"/>
    <mergeCell ref="O14:O15"/>
    <mergeCell ref="P14:T15"/>
    <mergeCell ref="A6:AS6"/>
    <mergeCell ref="AM7:AS7"/>
    <mergeCell ref="A10:E10"/>
    <mergeCell ref="F10:AD10"/>
    <mergeCell ref="A11:C11"/>
    <mergeCell ref="AI9:AS10"/>
    <mergeCell ref="D11:AG11"/>
    <mergeCell ref="AI11:AS11"/>
    <mergeCell ref="E12:L12"/>
    <mergeCell ref="P12:W12"/>
    <mergeCell ref="AI12:AS12"/>
    <mergeCell ref="H16:I17"/>
    <mergeCell ref="J16:K17"/>
    <mergeCell ref="L16:M17"/>
    <mergeCell ref="N16:O17"/>
    <mergeCell ref="P16:Q17"/>
    <mergeCell ref="R16:S17"/>
    <mergeCell ref="T16:U17"/>
    <mergeCell ref="U14:U15"/>
    <mergeCell ref="V14:Z15"/>
    <mergeCell ref="AR16:AS17"/>
    <mergeCell ref="V16:W17"/>
    <mergeCell ref="X16:Y17"/>
    <mergeCell ref="Z16:AA17"/>
    <mergeCell ref="AB16:AC17"/>
    <mergeCell ref="AD16:AE17"/>
    <mergeCell ref="AF16:AG17"/>
    <mergeCell ref="AM14:AM15"/>
    <mergeCell ref="AN14:AR15"/>
    <mergeCell ref="AS14:AS15"/>
    <mergeCell ref="AA14:AA15"/>
    <mergeCell ref="AB14:AF15"/>
    <mergeCell ref="AG14:AG15"/>
    <mergeCell ref="AH14:AL15"/>
    <mergeCell ref="L18:M19"/>
    <mergeCell ref="N18:O19"/>
    <mergeCell ref="P18:Q19"/>
    <mergeCell ref="R18:S19"/>
    <mergeCell ref="AH16:AI17"/>
    <mergeCell ref="AJ16:AK17"/>
    <mergeCell ref="AL16:AM17"/>
    <mergeCell ref="AN16:AO17"/>
    <mergeCell ref="AP16:AQ17"/>
    <mergeCell ref="AR18:AS19"/>
    <mergeCell ref="A20:I21"/>
    <mergeCell ref="J20:K21"/>
    <mergeCell ref="L20:M21"/>
    <mergeCell ref="N20:O21"/>
    <mergeCell ref="P20:Q21"/>
    <mergeCell ref="R20:S21"/>
    <mergeCell ref="T20:U21"/>
    <mergeCell ref="V20:W21"/>
    <mergeCell ref="X20:Y21"/>
    <mergeCell ref="AF18:AG19"/>
    <mergeCell ref="AH18:AI19"/>
    <mergeCell ref="AJ18:AK19"/>
    <mergeCell ref="AL18:AM19"/>
    <mergeCell ref="AN18:AO19"/>
    <mergeCell ref="AP18:AQ19"/>
    <mergeCell ref="T18:U19"/>
    <mergeCell ref="V18:W19"/>
    <mergeCell ref="X18:Y19"/>
    <mergeCell ref="Z18:AA19"/>
    <mergeCell ref="AB18:AC19"/>
    <mergeCell ref="AD18:AE19"/>
    <mergeCell ref="A18:I19"/>
    <mergeCell ref="J18:K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V22:W23"/>
    <mergeCell ref="X22:Y23"/>
    <mergeCell ref="Z22:AA23"/>
    <mergeCell ref="AB22:AC23"/>
    <mergeCell ref="AD22:AE23"/>
    <mergeCell ref="AL24:AM25"/>
    <mergeCell ref="AN24:AO25"/>
    <mergeCell ref="AP24:AQ25"/>
    <mergeCell ref="AR24:AS25"/>
    <mergeCell ref="AF24:AG25"/>
    <mergeCell ref="AH24:AI25"/>
    <mergeCell ref="AJ24:AK25"/>
    <mergeCell ref="V24:W25"/>
    <mergeCell ref="X24:Y25"/>
    <mergeCell ref="Z24:AA25"/>
    <mergeCell ref="AB24:AC25"/>
    <mergeCell ref="AD24:AE25"/>
    <mergeCell ref="A24:I25"/>
    <mergeCell ref="J24:K25"/>
    <mergeCell ref="L24:M25"/>
    <mergeCell ref="N24:O25"/>
    <mergeCell ref="P24:Q25"/>
    <mergeCell ref="R24:S25"/>
    <mergeCell ref="T24:U25"/>
    <mergeCell ref="V26:W27"/>
    <mergeCell ref="X26:Y27"/>
    <mergeCell ref="Z26:AA27"/>
    <mergeCell ref="AB26:AC27"/>
    <mergeCell ref="AD26:AE27"/>
    <mergeCell ref="AL28:AM29"/>
    <mergeCell ref="AN28:AO29"/>
    <mergeCell ref="A26:I27"/>
    <mergeCell ref="J26:K27"/>
    <mergeCell ref="L26:M27"/>
    <mergeCell ref="N26:O27"/>
    <mergeCell ref="P26:Q27"/>
    <mergeCell ref="R26:S27"/>
    <mergeCell ref="AR30:AS31"/>
    <mergeCell ref="AF30:AG31"/>
    <mergeCell ref="AH30:AI31"/>
    <mergeCell ref="AJ30:AK31"/>
    <mergeCell ref="AL30:AM31"/>
    <mergeCell ref="AN30:AO31"/>
    <mergeCell ref="AP30:AQ31"/>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AH34:AI35"/>
    <mergeCell ref="AJ34:AK35"/>
    <mergeCell ref="AL34:AM35"/>
    <mergeCell ref="AN34:AO35"/>
    <mergeCell ref="AP34:AQ35"/>
    <mergeCell ref="T34:U35"/>
    <mergeCell ref="V34:W35"/>
    <mergeCell ref="X34:Y35"/>
    <mergeCell ref="Z34:AA35"/>
    <mergeCell ref="AB34:AC35"/>
    <mergeCell ref="AD34:AE35"/>
    <mergeCell ref="AP28:AQ29"/>
    <mergeCell ref="AR28:AS29"/>
    <mergeCell ref="A30:I31"/>
    <mergeCell ref="AL32:AM33"/>
    <mergeCell ref="AN32:AO33"/>
    <mergeCell ref="AP32:AQ33"/>
    <mergeCell ref="AR32:AS33"/>
    <mergeCell ref="Z30:AA31"/>
    <mergeCell ref="AB30:AC31"/>
    <mergeCell ref="AD30:AE31"/>
    <mergeCell ref="J30:K31"/>
    <mergeCell ref="L30:M31"/>
    <mergeCell ref="N30:O31"/>
    <mergeCell ref="P30:Q31"/>
    <mergeCell ref="R30:S31"/>
    <mergeCell ref="Z28:AA29"/>
    <mergeCell ref="AB28:AC29"/>
    <mergeCell ref="AD28:AE29"/>
    <mergeCell ref="AF28:AG29"/>
    <mergeCell ref="T30:U31"/>
    <mergeCell ref="V30:W31"/>
    <mergeCell ref="X30:Y31"/>
    <mergeCell ref="AH28:AI29"/>
    <mergeCell ref="AJ28:AK29"/>
    <mergeCell ref="A34:I35"/>
    <mergeCell ref="J34:K35"/>
    <mergeCell ref="L34:M35"/>
    <mergeCell ref="AF32:AG33"/>
    <mergeCell ref="AH32:AI33"/>
    <mergeCell ref="AJ32:AK33"/>
    <mergeCell ref="AR34:AS35"/>
    <mergeCell ref="A36:D36"/>
    <mergeCell ref="Z32:AA33"/>
    <mergeCell ref="AB32:AC33"/>
    <mergeCell ref="AD32:AE33"/>
    <mergeCell ref="A32:I33"/>
    <mergeCell ref="J32:K33"/>
    <mergeCell ref="L32:M33"/>
    <mergeCell ref="N32:O33"/>
    <mergeCell ref="P32:Q33"/>
    <mergeCell ref="R32:S33"/>
    <mergeCell ref="T32:U33"/>
    <mergeCell ref="V32:W33"/>
    <mergeCell ref="X32:Y33"/>
    <mergeCell ref="N34:O35"/>
    <mergeCell ref="P34:Q35"/>
    <mergeCell ref="R34:S35"/>
    <mergeCell ref="AF34:AG35"/>
  </mergeCells>
  <phoneticPr fontId="10"/>
  <pageMargins left="0.70866141732283472" right="0.70866141732283472" top="0.74803149606299213" bottom="0.74803149606299213" header="0.31496062992125984" footer="0.31496062992125984"/>
  <pageSetup paperSize="9" orientation="landscape"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6:Y47"/>
  <sheetViews>
    <sheetView view="pageBreakPreview" zoomScale="80" zoomScaleNormal="100" zoomScaleSheetLayoutView="80" workbookViewId="0"/>
  </sheetViews>
  <sheetFormatPr defaultColWidth="3.6640625" defaultRowHeight="13.2"/>
  <cols>
    <col min="1" max="12" width="3.6640625" style="90"/>
    <col min="13" max="13" width="7.6640625" style="90" customWidth="1"/>
    <col min="14" max="15" width="2.6640625" style="90" customWidth="1"/>
    <col min="16" max="16" width="3.6640625" style="90"/>
    <col min="17" max="18" width="2.6640625" style="90" customWidth="1"/>
    <col min="19" max="16384" width="3.6640625" style="90"/>
  </cols>
  <sheetData>
    <row r="6" spans="1:25">
      <c r="A6" s="89" t="s">
        <v>146</v>
      </c>
    </row>
    <row r="8" spans="1:25" ht="19.2">
      <c r="A8" s="1608" t="s">
        <v>269</v>
      </c>
      <c r="B8" s="1608"/>
      <c r="C8" s="1608"/>
      <c r="D8" s="1608"/>
      <c r="E8" s="1608"/>
      <c r="F8" s="1608"/>
      <c r="G8" s="1608"/>
      <c r="H8" s="1608"/>
      <c r="I8" s="1608"/>
      <c r="J8" s="1608"/>
      <c r="K8" s="1608"/>
      <c r="L8" s="1608"/>
      <c r="M8" s="1608"/>
      <c r="N8" s="1608"/>
      <c r="O8" s="1608"/>
      <c r="P8" s="1608"/>
      <c r="Q8" s="1608"/>
      <c r="R8" s="1608"/>
      <c r="S8" s="1608"/>
      <c r="T8" s="1608"/>
      <c r="U8" s="1608"/>
      <c r="V8" s="1608"/>
      <c r="W8" s="1608"/>
      <c r="X8" s="1608"/>
      <c r="Y8" s="1608"/>
    </row>
    <row r="10" spans="1:25">
      <c r="B10" s="90" t="s">
        <v>270</v>
      </c>
      <c r="C10" s="90" t="s">
        <v>271</v>
      </c>
    </row>
    <row r="11" spans="1:25">
      <c r="S11" s="91" t="s">
        <v>252</v>
      </c>
      <c r="T11" s="1609">
        <v>37778</v>
      </c>
      <c r="U11" s="1609"/>
      <c r="V11" s="1609"/>
      <c r="W11" s="1609"/>
      <c r="X11" s="1609"/>
    </row>
    <row r="13" spans="1:25">
      <c r="B13" s="92"/>
    </row>
    <row r="14" spans="1:25">
      <c r="B14" s="1610" t="str">
        <f>"福岡県"&amp;入力シート!C5&amp;"長"</f>
        <v>福岡県○○県土整備事務所長</v>
      </c>
      <c r="C14" s="1611"/>
      <c r="D14" s="1611"/>
      <c r="E14" s="1611"/>
      <c r="F14" s="1611"/>
      <c r="G14" s="1611"/>
      <c r="H14" s="1611"/>
      <c r="I14" s="1611"/>
      <c r="J14" s="286"/>
      <c r="K14" s="90" t="s">
        <v>143</v>
      </c>
    </row>
    <row r="15" spans="1:25">
      <c r="M15" s="96"/>
      <c r="N15" s="96"/>
      <c r="O15" s="96"/>
      <c r="P15" s="96"/>
      <c r="Q15" s="1612" t="str">
        <f>入力シート!C25</f>
        <v>福岡市博多区東公園７－７</v>
      </c>
      <c r="R15" s="1591"/>
      <c r="S15" s="1591"/>
      <c r="T15" s="1591"/>
      <c r="U15" s="1591"/>
      <c r="V15" s="1591"/>
      <c r="W15" s="1591"/>
      <c r="X15" s="1591"/>
      <c r="Y15" s="1591"/>
    </row>
    <row r="16" spans="1:25">
      <c r="M16" s="96"/>
      <c r="O16" s="287"/>
      <c r="P16" s="287"/>
      <c r="Q16" s="1591"/>
      <c r="R16" s="1591"/>
      <c r="S16" s="1591"/>
      <c r="T16" s="1591"/>
      <c r="U16" s="1591"/>
      <c r="V16" s="1591"/>
      <c r="W16" s="1591"/>
      <c r="X16" s="1591"/>
      <c r="Y16" s="1591"/>
    </row>
    <row r="17" spans="1:25">
      <c r="M17" s="96"/>
      <c r="N17" s="96"/>
      <c r="O17" s="96"/>
      <c r="P17" s="287"/>
      <c r="Q17" s="1613" t="str">
        <f>入力シート!C26</f>
        <v>(株）福岡企画技調</v>
      </c>
      <c r="R17" s="1595"/>
      <c r="S17" s="1595"/>
      <c r="T17" s="1595"/>
      <c r="U17" s="1595"/>
      <c r="V17" s="1595"/>
      <c r="W17" s="1595"/>
      <c r="X17" s="1595"/>
      <c r="Y17" s="1595"/>
    </row>
    <row r="18" spans="1:25">
      <c r="M18" s="96"/>
      <c r="N18" s="96"/>
      <c r="O18" s="96"/>
      <c r="P18" s="91"/>
      <c r="Q18" s="1607" t="str">
        <f>入力シート!C27</f>
        <v>代表取締役　企画太郎</v>
      </c>
      <c r="R18" s="1599"/>
      <c r="S18" s="1599"/>
      <c r="T18" s="1599"/>
      <c r="U18" s="1599"/>
      <c r="V18" s="1599"/>
      <c r="W18" s="1599"/>
      <c r="X18" s="1599"/>
      <c r="Y18" s="1599"/>
    </row>
    <row r="19" spans="1:25">
      <c r="M19" s="96"/>
      <c r="N19" s="96"/>
      <c r="O19" s="96"/>
      <c r="P19" s="96"/>
      <c r="Q19" s="96"/>
      <c r="R19" s="96"/>
      <c r="S19" s="96"/>
      <c r="T19" s="96"/>
      <c r="U19" s="96"/>
      <c r="V19" s="96"/>
      <c r="W19" s="96"/>
      <c r="X19" s="96"/>
      <c r="Y19" s="96"/>
    </row>
    <row r="20" spans="1:25" ht="19.2">
      <c r="A20" s="288"/>
      <c r="B20" s="93"/>
      <c r="C20" s="93"/>
      <c r="D20" s="93"/>
      <c r="E20" s="94"/>
      <c r="F20" s="94"/>
      <c r="G20" s="94"/>
      <c r="H20" s="94"/>
      <c r="I20" s="94"/>
      <c r="J20" s="94"/>
      <c r="K20" s="94"/>
      <c r="L20" s="94"/>
      <c r="M20" s="273"/>
      <c r="N20" s="273"/>
      <c r="O20" s="289"/>
      <c r="P20" s="289"/>
      <c r="Q20" s="289"/>
      <c r="R20" s="289"/>
      <c r="S20" s="289"/>
      <c r="T20" s="289"/>
      <c r="U20" s="289"/>
      <c r="V20" s="289"/>
      <c r="W20" s="289"/>
      <c r="X20" s="289"/>
      <c r="Y20" s="289"/>
    </row>
    <row r="21" spans="1:25">
      <c r="M21" s="96"/>
      <c r="N21" s="96"/>
      <c r="O21" s="96"/>
      <c r="P21" s="96"/>
      <c r="Q21" s="96"/>
      <c r="R21" s="96"/>
      <c r="S21" s="96"/>
      <c r="T21" s="96"/>
      <c r="U21" s="96"/>
      <c r="V21" s="96"/>
      <c r="W21" s="96"/>
      <c r="X21" s="96"/>
      <c r="Y21" s="96"/>
    </row>
    <row r="23" spans="1:25">
      <c r="E23" s="290"/>
      <c r="F23" s="290"/>
      <c r="G23" s="290"/>
      <c r="H23" s="290"/>
      <c r="I23" s="290"/>
      <c r="J23" s="290"/>
      <c r="K23" s="290"/>
      <c r="L23" s="290"/>
      <c r="M23" s="290"/>
      <c r="N23" s="290"/>
      <c r="O23" s="290"/>
      <c r="P23" s="290"/>
      <c r="Q23" s="290"/>
      <c r="R23" s="290"/>
      <c r="S23" s="290"/>
      <c r="T23" s="290"/>
      <c r="U23" s="290"/>
      <c r="V23" s="290"/>
      <c r="W23" s="290"/>
      <c r="X23" s="290"/>
      <c r="Y23" s="291"/>
    </row>
    <row r="24" spans="1:25">
      <c r="D24" s="1602" t="str">
        <f>TEXT(入力シート!C13,"令和e年m月d日")&amp;"付けをもって請負契約を締結した 第50"&amp;入力シート!C3&amp;"-"&amp;入力シート!C4&amp;"号 "&amp;入力シート!C10&amp;"について工事請負契約書第10条に基づき現場代理人等を下記のとおり定めたので別紙経歴書を添えて通知します。"</f>
        <v>令和3年7月1日付けをもって請負契約を締結した 第503-12345-001号 県道博多天神線排水性舗装工事（第２工区）について工事請負契約書第10条に基づき現場代理人等を下記のとおり定めたので別紙経歴書を添えて通知します。</v>
      </c>
      <c r="E24" s="1603"/>
      <c r="F24" s="1603"/>
      <c r="G24" s="1603"/>
      <c r="H24" s="1603"/>
      <c r="I24" s="1603"/>
      <c r="J24" s="1603"/>
      <c r="K24" s="1603"/>
      <c r="L24" s="1603"/>
      <c r="M24" s="1603"/>
      <c r="N24" s="1603"/>
      <c r="O24" s="1603"/>
      <c r="P24" s="1603"/>
      <c r="Q24" s="1603"/>
      <c r="R24" s="1603"/>
      <c r="S24" s="1603"/>
      <c r="T24" s="1603"/>
      <c r="U24" s="1603"/>
      <c r="V24" s="1603"/>
      <c r="W24" s="1603"/>
      <c r="X24" s="1603"/>
      <c r="Y24" s="291"/>
    </row>
    <row r="25" spans="1:25">
      <c r="D25" s="1603"/>
      <c r="E25" s="1603"/>
      <c r="F25" s="1603"/>
      <c r="G25" s="1603"/>
      <c r="H25" s="1603"/>
      <c r="I25" s="1603"/>
      <c r="J25" s="1603"/>
      <c r="K25" s="1603"/>
      <c r="L25" s="1603"/>
      <c r="M25" s="1603"/>
      <c r="N25" s="1603"/>
      <c r="O25" s="1603"/>
      <c r="P25" s="1603"/>
      <c r="Q25" s="1603"/>
      <c r="R25" s="1603"/>
      <c r="S25" s="1603"/>
      <c r="T25" s="1603"/>
      <c r="U25" s="1603"/>
      <c r="V25" s="1603"/>
      <c r="W25" s="1603"/>
      <c r="X25" s="1603"/>
      <c r="Y25" s="291"/>
    </row>
    <row r="26" spans="1:25">
      <c r="D26" s="1603"/>
      <c r="E26" s="1603"/>
      <c r="F26" s="1603"/>
      <c r="G26" s="1603"/>
      <c r="H26" s="1603"/>
      <c r="I26" s="1603"/>
      <c r="J26" s="1603"/>
      <c r="K26" s="1603"/>
      <c r="L26" s="1603"/>
      <c r="M26" s="1603"/>
      <c r="N26" s="1603"/>
      <c r="O26" s="1603"/>
      <c r="P26" s="1603"/>
      <c r="Q26" s="1603"/>
      <c r="R26" s="1603"/>
      <c r="S26" s="1603"/>
      <c r="T26" s="1603"/>
      <c r="U26" s="1603"/>
      <c r="V26" s="1603"/>
      <c r="W26" s="1603"/>
      <c r="X26" s="1603"/>
      <c r="Y26" s="291"/>
    </row>
    <row r="27" spans="1:25">
      <c r="D27" s="1603"/>
      <c r="E27" s="1603"/>
      <c r="F27" s="1603"/>
      <c r="G27" s="1603"/>
      <c r="H27" s="1603"/>
      <c r="I27" s="1603"/>
      <c r="J27" s="1603"/>
      <c r="K27" s="1603"/>
      <c r="L27" s="1603"/>
      <c r="M27" s="1603"/>
      <c r="N27" s="1603"/>
      <c r="O27" s="1603"/>
      <c r="P27" s="1603"/>
      <c r="Q27" s="1603"/>
      <c r="R27" s="1603"/>
      <c r="S27" s="1603"/>
      <c r="T27" s="1603"/>
      <c r="U27" s="1603"/>
      <c r="V27" s="1603"/>
      <c r="W27" s="1603"/>
      <c r="X27" s="1603"/>
      <c r="Y27" s="291"/>
    </row>
    <row r="28" spans="1:25">
      <c r="D28" s="1603"/>
      <c r="E28" s="1603"/>
      <c r="F28" s="1603"/>
      <c r="G28" s="1603"/>
      <c r="H28" s="1603"/>
      <c r="I28" s="1603"/>
      <c r="J28" s="1603"/>
      <c r="K28" s="1603"/>
      <c r="L28" s="1603"/>
      <c r="M28" s="1603"/>
      <c r="N28" s="1603"/>
      <c r="O28" s="1603"/>
      <c r="P28" s="1603"/>
      <c r="Q28" s="1603"/>
      <c r="R28" s="1603"/>
      <c r="S28" s="1603"/>
      <c r="T28" s="1603"/>
      <c r="U28" s="1603"/>
      <c r="V28" s="1603"/>
      <c r="W28" s="1603"/>
      <c r="X28" s="1603"/>
    </row>
    <row r="31" spans="1:25">
      <c r="A31" s="1604" t="s">
        <v>12</v>
      </c>
      <c r="B31" s="1604"/>
      <c r="C31" s="1604"/>
      <c r="D31" s="1604"/>
      <c r="E31" s="1604"/>
      <c r="F31" s="1604"/>
      <c r="G31" s="1604"/>
      <c r="H31" s="1604"/>
      <c r="I31" s="1604"/>
      <c r="J31" s="1604"/>
      <c r="K31" s="1604"/>
      <c r="L31" s="1604"/>
      <c r="M31" s="1604"/>
      <c r="N31" s="1604"/>
      <c r="O31" s="1604"/>
      <c r="P31" s="1604"/>
      <c r="Q31" s="1604"/>
      <c r="R31" s="1604"/>
      <c r="S31" s="1604"/>
      <c r="T31" s="1604"/>
      <c r="U31" s="1604"/>
      <c r="V31" s="1604"/>
      <c r="W31" s="1604"/>
      <c r="X31" s="1604"/>
      <c r="Y31" s="1604"/>
    </row>
    <row r="33" spans="1:23">
      <c r="I33" s="1605" t="str">
        <f>入力シート!C16</f>
        <v>福岡次郎</v>
      </c>
      <c r="J33" s="1605" ph="1"/>
      <c r="K33" s="1605" ph="1"/>
      <c r="L33" s="1605" ph="1"/>
      <c r="M33" s="1605" ph="1"/>
      <c r="N33" s="1605" ph="1"/>
      <c r="O33" s="1605" ph="1"/>
      <c r="P33" s="1605" ph="1"/>
      <c r="Q33" s="1605" ph="1"/>
      <c r="R33" s="1605" ph="1"/>
    </row>
    <row r="34" spans="1:23">
      <c r="D34" s="90" t="s">
        <v>272</v>
      </c>
      <c r="I34" s="1605" ph="1"/>
      <c r="J34" s="1605" ph="1"/>
      <c r="K34" s="1605" ph="1"/>
      <c r="L34" s="1605" ph="1"/>
      <c r="M34" s="1605" ph="1"/>
      <c r="N34" s="1605" ph="1"/>
      <c r="O34" s="1605" ph="1"/>
      <c r="P34" s="1605" ph="1"/>
      <c r="Q34" s="1605" ph="1"/>
      <c r="R34" s="1605" ph="1"/>
    </row>
    <row r="37" spans="1:23">
      <c r="D37" s="387" t="s">
        <v>273</v>
      </c>
      <c r="E37" s="387"/>
      <c r="F37" s="387"/>
      <c r="G37" s="387"/>
      <c r="I37" s="1606"/>
      <c r="J37" s="1606"/>
      <c r="K37" s="1606"/>
      <c r="L37" s="1606"/>
      <c r="M37" s="1606"/>
      <c r="N37" s="1606"/>
      <c r="O37" s="1606"/>
      <c r="P37" s="1606"/>
      <c r="Q37" s="1606"/>
      <c r="R37" s="1606"/>
    </row>
    <row r="38" spans="1:23">
      <c r="D38" s="388" t="s">
        <v>274</v>
      </c>
      <c r="E38" s="387"/>
      <c r="F38" s="387"/>
      <c r="G38" s="387"/>
      <c r="I38" s="1606"/>
      <c r="J38" s="1606"/>
      <c r="K38" s="1606"/>
      <c r="L38" s="1606"/>
      <c r="M38" s="1606"/>
      <c r="N38" s="1606"/>
      <c r="O38" s="1606"/>
      <c r="P38" s="1606"/>
      <c r="Q38" s="1606"/>
      <c r="R38" s="1606"/>
    </row>
    <row r="40" spans="1:23">
      <c r="I40" s="1606"/>
      <c r="J40" s="1606" ph="1"/>
      <c r="K40" s="1606" ph="1"/>
      <c r="L40" s="1606" ph="1"/>
      <c r="M40" s="1606" ph="1"/>
      <c r="N40" s="1606" ph="1"/>
      <c r="O40" s="1606" ph="1"/>
      <c r="P40" s="1606" ph="1"/>
      <c r="Q40" s="1606" ph="1"/>
      <c r="R40" s="1606" ph="1"/>
    </row>
    <row r="41" spans="1:23">
      <c r="D41" s="90" t="s">
        <v>275</v>
      </c>
      <c r="I41" s="1606" ph="1"/>
      <c r="J41" s="1606" ph="1"/>
      <c r="K41" s="1606" ph="1"/>
      <c r="L41" s="1606" ph="1"/>
      <c r="M41" s="1606" ph="1"/>
      <c r="N41" s="1606" ph="1"/>
      <c r="O41" s="1606" ph="1"/>
      <c r="P41" s="1606" ph="1"/>
      <c r="Q41" s="1606" ph="1"/>
      <c r="R41" s="1606" ph="1"/>
    </row>
    <row r="43" spans="1:23">
      <c r="A43" s="95"/>
      <c r="B43" s="95"/>
      <c r="C43" s="95"/>
      <c r="D43" s="95"/>
      <c r="E43" s="95"/>
      <c r="F43" s="95"/>
      <c r="G43" s="95"/>
      <c r="H43" s="95"/>
      <c r="I43" s="95"/>
      <c r="J43" s="95"/>
      <c r="K43" s="95"/>
      <c r="L43" s="95"/>
      <c r="M43" s="95"/>
      <c r="N43" s="95"/>
      <c r="O43" s="95"/>
      <c r="P43" s="95"/>
      <c r="Q43" s="95"/>
      <c r="R43" s="95"/>
      <c r="S43" s="95"/>
      <c r="T43" s="95"/>
      <c r="U43" s="95"/>
      <c r="V43" s="95"/>
      <c r="W43" s="95"/>
    </row>
    <row r="44" spans="1:23">
      <c r="D44" s="90" t="s">
        <v>276</v>
      </c>
    </row>
    <row r="47" spans="1:23">
      <c r="D47" s="90" t="s">
        <v>494</v>
      </c>
      <c r="H47" s="91" t="s">
        <v>495</v>
      </c>
      <c r="I47" s="1600">
        <f>入力シート!C24</f>
        <v>13000000</v>
      </c>
      <c r="J47" s="1601"/>
      <c r="K47" s="1601"/>
      <c r="L47" s="1601"/>
      <c r="M47" s="1601"/>
      <c r="N47" s="1601"/>
      <c r="O47" s="1601"/>
      <c r="P47" s="1601"/>
      <c r="Q47" s="1601"/>
      <c r="R47" s="1601"/>
    </row>
  </sheetData>
  <mergeCells count="12">
    <mergeCell ref="Q18:Y18"/>
    <mergeCell ref="A8:Y8"/>
    <mergeCell ref="T11:X11"/>
    <mergeCell ref="B14:I14"/>
    <mergeCell ref="Q15:Y16"/>
    <mergeCell ref="Q17:Y17"/>
    <mergeCell ref="I47:R47"/>
    <mergeCell ref="D24:X28"/>
    <mergeCell ref="A31:Y31"/>
    <mergeCell ref="I33:R34"/>
    <mergeCell ref="I37:R38"/>
    <mergeCell ref="I40:R41"/>
  </mergeCells>
  <phoneticPr fontId="10"/>
  <pageMargins left="0.70866141732283472" right="0.70866141732283472" top="0.74803149606299213" bottom="0.74803149606299213" header="0.31496062992125984" footer="0.31496062992125984"/>
  <pageSetup paperSize="9" scale="97"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X30"/>
  <sheetViews>
    <sheetView view="pageBreakPreview" zoomScale="80" zoomScaleNormal="100" zoomScaleSheetLayoutView="80" workbookViewId="0"/>
  </sheetViews>
  <sheetFormatPr defaultColWidth="3.21875" defaultRowHeight="13.2"/>
  <cols>
    <col min="1" max="7" width="3.21875" style="227"/>
    <col min="8" max="8" width="3.21875" style="227" customWidth="1"/>
    <col min="9" max="25" width="3.21875" style="227"/>
    <col min="26" max="32" width="3.21875" style="365"/>
    <col min="33" max="33" width="3.21875" style="365" customWidth="1"/>
    <col min="34" max="50" width="3.21875" style="365"/>
    <col min="51" max="16384" width="3.21875" style="227"/>
  </cols>
  <sheetData>
    <row r="1" spans="1:50">
      <c r="A1" s="227" t="s">
        <v>277</v>
      </c>
      <c r="Z1" s="365" t="s">
        <v>277</v>
      </c>
    </row>
    <row r="3" spans="1:50">
      <c r="S3" s="228" t="s">
        <v>278</v>
      </c>
      <c r="T3" s="1620">
        <v>37778</v>
      </c>
      <c r="U3" s="1620"/>
      <c r="V3" s="1620"/>
      <c r="W3" s="1620"/>
      <c r="X3" s="1620"/>
      <c r="Y3" s="1620"/>
      <c r="AR3" s="339" t="s">
        <v>278</v>
      </c>
      <c r="AS3" s="1620">
        <v>37778</v>
      </c>
      <c r="AT3" s="1620"/>
      <c r="AU3" s="1620"/>
      <c r="AV3" s="1620"/>
      <c r="AW3" s="1620"/>
      <c r="AX3" s="1620"/>
    </row>
    <row r="7" spans="1:50" ht="30" customHeight="1">
      <c r="A7" s="1584" t="s">
        <v>279</v>
      </c>
      <c r="B7" s="1584"/>
      <c r="C7" s="1584"/>
      <c r="D7" s="1584"/>
      <c r="E7" s="1584"/>
      <c r="F7" s="1584"/>
      <c r="G7" s="1584"/>
      <c r="H7" s="1584"/>
      <c r="I7" s="1584"/>
      <c r="J7" s="1584"/>
      <c r="K7" s="1584"/>
      <c r="L7" s="1584"/>
      <c r="M7" s="1584"/>
      <c r="N7" s="1584"/>
      <c r="O7" s="1584"/>
      <c r="P7" s="1584"/>
      <c r="Q7" s="1584"/>
      <c r="R7" s="1584"/>
      <c r="S7" s="1584"/>
      <c r="T7" s="1584"/>
      <c r="U7" s="1584"/>
      <c r="V7" s="1584"/>
      <c r="W7" s="1584"/>
      <c r="X7" s="1584"/>
      <c r="Y7" s="1584"/>
      <c r="Z7" s="1584" t="s">
        <v>279</v>
      </c>
      <c r="AA7" s="1584"/>
      <c r="AB7" s="1584"/>
      <c r="AC7" s="1584"/>
      <c r="AD7" s="1584"/>
      <c r="AE7" s="1584"/>
      <c r="AF7" s="1584"/>
      <c r="AG7" s="1584"/>
      <c r="AH7" s="1584"/>
      <c r="AI7" s="1584"/>
      <c r="AJ7" s="1584"/>
      <c r="AK7" s="1584"/>
      <c r="AL7" s="1584"/>
      <c r="AM7" s="1584"/>
      <c r="AN7" s="1584"/>
      <c r="AO7" s="1584"/>
      <c r="AP7" s="1584"/>
      <c r="AQ7" s="1584"/>
      <c r="AR7" s="1584"/>
      <c r="AS7" s="1584"/>
      <c r="AT7" s="1584"/>
      <c r="AU7" s="1584"/>
      <c r="AV7" s="1584"/>
      <c r="AW7" s="1584"/>
      <c r="AX7" s="1584"/>
    </row>
    <row r="12" spans="1:50" ht="35.25" customHeight="1">
      <c r="A12" s="227" t="s">
        <v>606</v>
      </c>
      <c r="F12" s="274"/>
      <c r="G12" s="422" t="str">
        <f>入力シート!C16</f>
        <v>福岡次郎</v>
      </c>
      <c r="H12" s="422"/>
      <c r="I12" s="423"/>
      <c r="J12" s="274"/>
      <c r="K12" s="274"/>
      <c r="Z12" s="1621" t="s">
        <v>1135</v>
      </c>
      <c r="AA12" s="1621"/>
      <c r="AB12" s="1621"/>
      <c r="AC12" s="1621"/>
      <c r="AD12" s="1621"/>
      <c r="AE12" s="1621"/>
      <c r="AF12" s="422" t="str">
        <f>入力シート!C20</f>
        <v>福岡三郎</v>
      </c>
      <c r="AG12" s="422"/>
      <c r="AH12" s="423"/>
      <c r="AI12" s="363"/>
      <c r="AJ12" s="363"/>
    </row>
    <row r="15" spans="1:50" ht="27" customHeight="1">
      <c r="C15" s="1614" t="s">
        <v>496</v>
      </c>
      <c r="D15" s="1614"/>
      <c r="E15" s="1614"/>
      <c r="F15" s="1614"/>
      <c r="G15" s="1614"/>
      <c r="H15" s="1614"/>
      <c r="I15" s="1615">
        <f>入力シート!C17</f>
        <v>25934</v>
      </c>
      <c r="J15" s="1615"/>
      <c r="K15" s="1615"/>
      <c r="L15" s="1615"/>
      <c r="M15" s="1615"/>
      <c r="N15" s="1615"/>
      <c r="O15" s="1615"/>
      <c r="P15" s="1615"/>
      <c r="Q15" s="1615"/>
      <c r="R15" s="1615"/>
      <c r="S15" s="1615"/>
      <c r="T15" s="1615"/>
      <c r="U15" s="1615"/>
      <c r="V15" s="1615"/>
      <c r="W15" s="1615"/>
      <c r="X15" s="1615"/>
      <c r="Y15" s="379"/>
      <c r="Z15" s="379"/>
      <c r="AA15" s="379"/>
      <c r="AB15" s="1614" t="s">
        <v>496</v>
      </c>
      <c r="AC15" s="1614"/>
      <c r="AD15" s="1614"/>
      <c r="AE15" s="1614"/>
      <c r="AF15" s="1614"/>
      <c r="AG15" s="1614"/>
      <c r="AH15" s="1615">
        <f>入力シート!C21</f>
        <v>26331</v>
      </c>
      <c r="AI15" s="1615"/>
      <c r="AJ15" s="1615"/>
      <c r="AK15" s="1615"/>
      <c r="AL15" s="1615"/>
      <c r="AM15" s="1615"/>
      <c r="AN15" s="1615"/>
      <c r="AO15" s="1615"/>
      <c r="AP15" s="1615"/>
      <c r="AQ15" s="1615"/>
      <c r="AR15" s="1615"/>
      <c r="AS15" s="1615"/>
      <c r="AT15" s="1615"/>
      <c r="AU15" s="1615"/>
      <c r="AV15" s="1615"/>
      <c r="AW15" s="1615"/>
    </row>
    <row r="16" spans="1:50" ht="27" customHeight="1">
      <c r="D16" s="292"/>
      <c r="E16" s="292"/>
      <c r="F16" s="292"/>
      <c r="G16" s="228"/>
      <c r="H16" s="292"/>
      <c r="I16" s="1615"/>
      <c r="J16" s="1615"/>
      <c r="K16" s="1615"/>
      <c r="L16" s="1615"/>
      <c r="M16" s="1615"/>
      <c r="N16" s="1615"/>
      <c r="O16" s="1615"/>
      <c r="P16" s="1615"/>
      <c r="Q16" s="1615"/>
      <c r="R16" s="1615"/>
      <c r="S16" s="1615"/>
      <c r="T16" s="1615"/>
      <c r="U16" s="1615"/>
      <c r="V16" s="1615"/>
      <c r="W16" s="1615"/>
      <c r="X16" s="1615"/>
      <c r="Y16" s="379"/>
      <c r="Z16" s="379"/>
      <c r="AA16" s="379"/>
      <c r="AB16" s="379"/>
      <c r="AC16" s="292"/>
      <c r="AD16" s="292"/>
      <c r="AE16" s="292"/>
      <c r="AF16" s="339"/>
      <c r="AG16" s="292"/>
      <c r="AH16" s="1615"/>
      <c r="AI16" s="1615"/>
      <c r="AJ16" s="1615"/>
      <c r="AK16" s="1615"/>
      <c r="AL16" s="1615"/>
      <c r="AM16" s="1615"/>
      <c r="AN16" s="1615"/>
      <c r="AO16" s="1615"/>
      <c r="AP16" s="1615"/>
      <c r="AQ16" s="1615"/>
      <c r="AR16" s="1615"/>
      <c r="AS16" s="1615"/>
      <c r="AT16" s="1615"/>
      <c r="AU16" s="1615"/>
      <c r="AV16" s="1615"/>
      <c r="AW16" s="1615"/>
    </row>
    <row r="17" spans="1:50" ht="27" customHeight="1">
      <c r="D17" s="292"/>
      <c r="E17" s="292"/>
      <c r="F17" s="292"/>
      <c r="G17" s="228"/>
      <c r="H17" s="292"/>
      <c r="I17" s="378"/>
      <c r="J17" s="378"/>
      <c r="K17" s="378"/>
      <c r="L17" s="378"/>
      <c r="M17" s="378"/>
      <c r="N17" s="378"/>
      <c r="O17" s="378"/>
      <c r="P17" s="378"/>
      <c r="Q17" s="378"/>
      <c r="R17" s="378"/>
      <c r="S17" s="378"/>
      <c r="T17" s="378"/>
      <c r="U17" s="378"/>
      <c r="V17" s="378"/>
      <c r="W17" s="378"/>
      <c r="X17" s="378"/>
      <c r="Y17" s="379"/>
      <c r="Z17" s="379"/>
      <c r="AA17" s="379"/>
      <c r="AB17" s="379"/>
      <c r="AC17" s="292"/>
      <c r="AD17" s="292"/>
      <c r="AE17" s="292"/>
      <c r="AF17" s="339"/>
      <c r="AG17" s="292"/>
      <c r="AH17" s="378"/>
      <c r="AI17" s="378"/>
      <c r="AJ17" s="378"/>
      <c r="AK17" s="378"/>
      <c r="AL17" s="378"/>
      <c r="AM17" s="378"/>
      <c r="AN17" s="378"/>
      <c r="AO17" s="378"/>
      <c r="AP17" s="378"/>
      <c r="AQ17" s="378"/>
      <c r="AR17" s="378"/>
      <c r="AS17" s="378"/>
      <c r="AT17" s="378"/>
      <c r="AU17" s="378"/>
      <c r="AV17" s="378"/>
      <c r="AW17" s="378"/>
    </row>
    <row r="18" spans="1:50" ht="27" customHeight="1">
      <c r="C18" s="1614" t="s">
        <v>497</v>
      </c>
      <c r="D18" s="1614"/>
      <c r="E18" s="1614"/>
      <c r="F18" s="1614"/>
      <c r="G18" s="1614"/>
      <c r="H18" s="1614"/>
      <c r="I18" s="1616" t="str">
        <f>入力シート!C18</f>
        <v>福岡県立企画高校卒業</v>
      </c>
      <c r="J18" s="1616"/>
      <c r="K18" s="1616"/>
      <c r="L18" s="1616"/>
      <c r="M18" s="1616"/>
      <c r="N18" s="1616"/>
      <c r="O18" s="1616"/>
      <c r="P18" s="1616"/>
      <c r="Q18" s="1616"/>
      <c r="R18" s="1616"/>
      <c r="S18" s="1616"/>
      <c r="T18" s="1616"/>
      <c r="U18" s="1616"/>
      <c r="V18" s="1616"/>
      <c r="W18" s="1616"/>
      <c r="X18" s="1616"/>
      <c r="Y18" s="379"/>
      <c r="Z18" s="379"/>
      <c r="AA18" s="379"/>
      <c r="AB18" s="1614" t="s">
        <v>497</v>
      </c>
      <c r="AC18" s="1614"/>
      <c r="AD18" s="1614"/>
      <c r="AE18" s="1614"/>
      <c r="AF18" s="1614"/>
      <c r="AG18" s="1614"/>
      <c r="AH18" s="1616" t="str">
        <f>入力シート!C22</f>
        <v>福岡県立企画高校卒業</v>
      </c>
      <c r="AI18" s="1616"/>
      <c r="AJ18" s="1616"/>
      <c r="AK18" s="1616"/>
      <c r="AL18" s="1616"/>
      <c r="AM18" s="1616"/>
      <c r="AN18" s="1616"/>
      <c r="AO18" s="1616"/>
      <c r="AP18" s="1616"/>
      <c r="AQ18" s="1616"/>
      <c r="AR18" s="1616"/>
      <c r="AS18" s="1616"/>
      <c r="AT18" s="1616"/>
      <c r="AU18" s="1616"/>
      <c r="AV18" s="1616"/>
      <c r="AW18" s="1616"/>
    </row>
    <row r="19" spans="1:50" ht="27" customHeight="1">
      <c r="D19" s="292"/>
      <c r="E19" s="292"/>
      <c r="F19" s="292"/>
      <c r="G19" s="228"/>
      <c r="H19" s="292"/>
      <c r="I19" s="1616"/>
      <c r="J19" s="1616"/>
      <c r="K19" s="1616"/>
      <c r="L19" s="1616"/>
      <c r="M19" s="1616"/>
      <c r="N19" s="1616"/>
      <c r="O19" s="1616"/>
      <c r="P19" s="1616"/>
      <c r="Q19" s="1616"/>
      <c r="R19" s="1616"/>
      <c r="S19" s="1616"/>
      <c r="T19" s="1616"/>
      <c r="U19" s="1616"/>
      <c r="V19" s="1616"/>
      <c r="W19" s="1616"/>
      <c r="X19" s="1616"/>
      <c r="Y19" s="379"/>
      <c r="Z19" s="379"/>
      <c r="AA19" s="379"/>
      <c r="AB19" s="379"/>
      <c r="AC19" s="292"/>
      <c r="AD19" s="292"/>
      <c r="AE19" s="292"/>
      <c r="AF19" s="339"/>
      <c r="AG19" s="292"/>
      <c r="AH19" s="1616"/>
      <c r="AI19" s="1616"/>
      <c r="AJ19" s="1616"/>
      <c r="AK19" s="1616"/>
      <c r="AL19" s="1616"/>
      <c r="AM19" s="1616"/>
      <c r="AN19" s="1616"/>
      <c r="AO19" s="1616"/>
      <c r="AP19" s="1616"/>
      <c r="AQ19" s="1616"/>
      <c r="AR19" s="1616"/>
      <c r="AS19" s="1616"/>
      <c r="AT19" s="1616"/>
      <c r="AU19" s="1616"/>
      <c r="AV19" s="1616"/>
      <c r="AW19" s="1616"/>
    </row>
    <row r="20" spans="1:50" ht="27" customHeight="1">
      <c r="D20" s="292"/>
      <c r="E20" s="292"/>
      <c r="F20" s="292"/>
      <c r="G20" s="228"/>
      <c r="H20" s="292"/>
      <c r="I20" s="378"/>
      <c r="J20" s="378"/>
      <c r="K20" s="378"/>
      <c r="L20" s="378"/>
      <c r="M20" s="378"/>
      <c r="N20" s="378"/>
      <c r="O20" s="378"/>
      <c r="P20" s="378"/>
      <c r="Q20" s="378"/>
      <c r="R20" s="378"/>
      <c r="S20" s="378"/>
      <c r="T20" s="378"/>
      <c r="U20" s="378"/>
      <c r="V20" s="378"/>
      <c r="W20" s="378"/>
      <c r="X20" s="378"/>
      <c r="Y20" s="379"/>
      <c r="Z20" s="379"/>
      <c r="AA20" s="379"/>
      <c r="AB20" s="379"/>
      <c r="AC20" s="292"/>
      <c r="AD20" s="292"/>
      <c r="AE20" s="292"/>
      <c r="AF20" s="339"/>
      <c r="AG20" s="292"/>
      <c r="AH20" s="378"/>
      <c r="AI20" s="378"/>
      <c r="AJ20" s="378"/>
      <c r="AK20" s="378"/>
      <c r="AL20" s="378"/>
      <c r="AM20" s="378"/>
      <c r="AN20" s="378"/>
      <c r="AO20" s="378"/>
      <c r="AP20" s="378"/>
      <c r="AQ20" s="378"/>
      <c r="AR20" s="378"/>
      <c r="AS20" s="378"/>
      <c r="AT20" s="378"/>
      <c r="AU20" s="378"/>
      <c r="AV20" s="378"/>
      <c r="AW20" s="378"/>
    </row>
    <row r="21" spans="1:50" ht="27" customHeight="1">
      <c r="C21" s="1614" t="s">
        <v>280</v>
      </c>
      <c r="D21" s="1614"/>
      <c r="E21" s="1614"/>
      <c r="F21" s="1614"/>
      <c r="G21" s="1614"/>
      <c r="H21" s="1614"/>
      <c r="I21" s="1616" t="str">
        <f>入力シート!C19</f>
        <v>１級土木施工管理技士第１２３４５６７８号</v>
      </c>
      <c r="J21" s="1616"/>
      <c r="K21" s="1616"/>
      <c r="L21" s="1616"/>
      <c r="M21" s="1616"/>
      <c r="N21" s="1616"/>
      <c r="O21" s="1616"/>
      <c r="P21" s="1616"/>
      <c r="Q21" s="1616"/>
      <c r="R21" s="1616"/>
      <c r="S21" s="1616"/>
      <c r="T21" s="1616"/>
      <c r="U21" s="1616"/>
      <c r="V21" s="1616"/>
      <c r="W21" s="1616"/>
      <c r="X21" s="1616"/>
      <c r="Y21" s="379"/>
      <c r="Z21" s="379"/>
      <c r="AA21" s="379"/>
      <c r="AB21" s="1614" t="s">
        <v>280</v>
      </c>
      <c r="AC21" s="1614"/>
      <c r="AD21" s="1614"/>
      <c r="AE21" s="1614"/>
      <c r="AF21" s="1614"/>
      <c r="AG21" s="1614"/>
      <c r="AH21" s="1616" t="str">
        <f>入力シート!C23</f>
        <v>１級土木施工管理技士第２３４５６７８９号</v>
      </c>
      <c r="AI21" s="1616"/>
      <c r="AJ21" s="1616"/>
      <c r="AK21" s="1616"/>
      <c r="AL21" s="1616"/>
      <c r="AM21" s="1616"/>
      <c r="AN21" s="1616"/>
      <c r="AO21" s="1616"/>
      <c r="AP21" s="1616"/>
      <c r="AQ21" s="1616"/>
      <c r="AR21" s="1616"/>
      <c r="AS21" s="1616"/>
      <c r="AT21" s="1616"/>
      <c r="AU21" s="1616"/>
      <c r="AV21" s="1616"/>
      <c r="AW21" s="1616"/>
    </row>
    <row r="22" spans="1:50" ht="27" customHeight="1">
      <c r="D22" s="292"/>
      <c r="E22" s="292"/>
      <c r="F22" s="292"/>
      <c r="G22" s="228"/>
      <c r="H22" s="292"/>
      <c r="I22" s="1616"/>
      <c r="J22" s="1616"/>
      <c r="K22" s="1616"/>
      <c r="L22" s="1616"/>
      <c r="M22" s="1616"/>
      <c r="N22" s="1616"/>
      <c r="O22" s="1616"/>
      <c r="P22" s="1616"/>
      <c r="Q22" s="1616"/>
      <c r="R22" s="1616"/>
      <c r="S22" s="1616"/>
      <c r="T22" s="1616"/>
      <c r="U22" s="1616"/>
      <c r="V22" s="1616"/>
      <c r="W22" s="1616"/>
      <c r="X22" s="1616"/>
      <c r="Y22" s="379"/>
      <c r="Z22" s="379"/>
      <c r="AA22" s="379"/>
      <c r="AB22" s="379"/>
      <c r="AC22" s="292"/>
      <c r="AD22" s="292"/>
      <c r="AE22" s="292"/>
      <c r="AF22" s="339"/>
      <c r="AG22" s="292"/>
      <c r="AH22" s="1616"/>
      <c r="AI22" s="1616"/>
      <c r="AJ22" s="1616"/>
      <c r="AK22" s="1616"/>
      <c r="AL22" s="1616"/>
      <c r="AM22" s="1616"/>
      <c r="AN22" s="1616"/>
      <c r="AO22" s="1616"/>
      <c r="AP22" s="1616"/>
      <c r="AQ22" s="1616"/>
      <c r="AR22" s="1616"/>
      <c r="AS22" s="1616"/>
      <c r="AT22" s="1616"/>
      <c r="AU22" s="1616"/>
      <c r="AV22" s="1616"/>
      <c r="AW22" s="1616"/>
    </row>
    <row r="23" spans="1:50" ht="27" customHeight="1">
      <c r="D23" s="292"/>
      <c r="E23" s="292"/>
      <c r="F23" s="292"/>
      <c r="G23" s="228"/>
      <c r="H23" s="292"/>
      <c r="I23" s="293"/>
      <c r="J23" s="293"/>
      <c r="K23" s="293"/>
      <c r="L23" s="293"/>
      <c r="M23" s="293"/>
      <c r="N23" s="293"/>
      <c r="O23" s="293"/>
      <c r="P23" s="293"/>
      <c r="Q23" s="293"/>
      <c r="R23" s="293"/>
      <c r="S23" s="293"/>
      <c r="T23" s="293"/>
      <c r="U23" s="293"/>
      <c r="V23" s="293"/>
      <c r="W23" s="293"/>
      <c r="X23" s="293"/>
      <c r="AC23" s="292"/>
      <c r="AD23" s="292"/>
      <c r="AE23" s="292"/>
      <c r="AF23" s="339"/>
      <c r="AG23" s="292"/>
      <c r="AH23" s="364"/>
      <c r="AI23" s="364"/>
      <c r="AJ23" s="364"/>
      <c r="AK23" s="364"/>
      <c r="AL23" s="364"/>
      <c r="AM23" s="364"/>
      <c r="AN23" s="364"/>
      <c r="AO23" s="364"/>
      <c r="AP23" s="364"/>
      <c r="AQ23" s="364"/>
      <c r="AR23" s="364"/>
      <c r="AS23" s="364"/>
      <c r="AT23" s="364"/>
      <c r="AU23" s="364"/>
      <c r="AV23" s="364"/>
      <c r="AW23" s="364"/>
    </row>
    <row r="24" spans="1:50" ht="27" customHeight="1">
      <c r="A24" s="258"/>
      <c r="B24" s="258"/>
      <c r="C24" s="1617" t="s">
        <v>498</v>
      </c>
      <c r="D24" s="1618"/>
      <c r="E24" s="1618"/>
      <c r="F24" s="1618"/>
      <c r="G24" s="1618"/>
      <c r="H24" s="1618"/>
      <c r="I24" s="1619"/>
      <c r="J24" s="1619"/>
      <c r="K24" s="1619"/>
      <c r="L24" s="1619"/>
      <c r="M24" s="1619"/>
      <c r="N24" s="1619"/>
      <c r="O24" s="1619"/>
      <c r="P24" s="1619"/>
      <c r="Q24" s="1619"/>
      <c r="R24" s="1619"/>
      <c r="S24" s="1619"/>
      <c r="T24" s="1619"/>
      <c r="U24" s="1619"/>
      <c r="V24" s="1619"/>
      <c r="W24" s="1619"/>
      <c r="X24" s="1619"/>
      <c r="Y24" s="258"/>
      <c r="Z24" s="258"/>
      <c r="AA24" s="258"/>
      <c r="AB24" s="1617" t="s">
        <v>498</v>
      </c>
      <c r="AC24" s="1618"/>
      <c r="AD24" s="1618"/>
      <c r="AE24" s="1618"/>
      <c r="AF24" s="1618"/>
      <c r="AG24" s="1618"/>
      <c r="AH24" s="1619"/>
      <c r="AI24" s="1619"/>
      <c r="AJ24" s="1619"/>
      <c r="AK24" s="1619"/>
      <c r="AL24" s="1619"/>
      <c r="AM24" s="1619"/>
      <c r="AN24" s="1619"/>
      <c r="AO24" s="1619"/>
      <c r="AP24" s="1619"/>
      <c r="AQ24" s="1619"/>
      <c r="AR24" s="1619"/>
      <c r="AS24" s="1619"/>
      <c r="AT24" s="1619"/>
      <c r="AU24" s="1619"/>
      <c r="AV24" s="1619"/>
      <c r="AW24" s="1619"/>
      <c r="AX24" s="258"/>
    </row>
    <row r="25" spans="1:50" ht="27" customHeight="1">
      <c r="A25" s="258"/>
      <c r="B25" s="258"/>
      <c r="C25" s="258"/>
      <c r="D25" s="258"/>
      <c r="E25" s="258"/>
      <c r="F25" s="258"/>
      <c r="G25" s="258"/>
      <c r="H25" s="258"/>
      <c r="I25" s="1619"/>
      <c r="J25" s="1619"/>
      <c r="K25" s="1619"/>
      <c r="L25" s="1619"/>
      <c r="M25" s="1619"/>
      <c r="N25" s="1619"/>
      <c r="O25" s="1619"/>
      <c r="P25" s="1619"/>
      <c r="Q25" s="1619"/>
      <c r="R25" s="1619"/>
      <c r="S25" s="1619"/>
      <c r="T25" s="1619"/>
      <c r="U25" s="1619"/>
      <c r="V25" s="1619"/>
      <c r="W25" s="1619"/>
      <c r="X25" s="1619"/>
      <c r="Y25" s="258"/>
      <c r="Z25" s="258"/>
      <c r="AA25" s="258"/>
      <c r="AB25" s="258"/>
      <c r="AC25" s="258"/>
      <c r="AD25" s="258"/>
      <c r="AE25" s="258"/>
      <c r="AF25" s="258"/>
      <c r="AG25" s="258"/>
      <c r="AH25" s="1619"/>
      <c r="AI25" s="1619"/>
      <c r="AJ25" s="1619"/>
      <c r="AK25" s="1619"/>
      <c r="AL25" s="1619"/>
      <c r="AM25" s="1619"/>
      <c r="AN25" s="1619"/>
      <c r="AO25" s="1619"/>
      <c r="AP25" s="1619"/>
      <c r="AQ25" s="1619"/>
      <c r="AR25" s="1619"/>
      <c r="AS25" s="1619"/>
      <c r="AT25" s="1619"/>
      <c r="AU25" s="1619"/>
      <c r="AV25" s="1619"/>
      <c r="AW25" s="1619"/>
      <c r="AX25" s="258"/>
    </row>
    <row r="26" spans="1:50" ht="27" customHeight="1">
      <c r="I26" s="1619"/>
      <c r="J26" s="1619"/>
      <c r="K26" s="1619"/>
      <c r="L26" s="1619"/>
      <c r="M26" s="1619"/>
      <c r="N26" s="1619"/>
      <c r="O26" s="1619"/>
      <c r="P26" s="1619"/>
      <c r="Q26" s="1619"/>
      <c r="R26" s="1619"/>
      <c r="S26" s="1619"/>
      <c r="T26" s="1619"/>
      <c r="U26" s="1619"/>
      <c r="V26" s="1619"/>
      <c r="W26" s="1619"/>
      <c r="X26" s="1619"/>
      <c r="AH26" s="1619"/>
      <c r="AI26" s="1619"/>
      <c r="AJ26" s="1619"/>
      <c r="AK26" s="1619"/>
      <c r="AL26" s="1619"/>
      <c r="AM26" s="1619"/>
      <c r="AN26" s="1619"/>
      <c r="AO26" s="1619"/>
      <c r="AP26" s="1619"/>
      <c r="AQ26" s="1619"/>
      <c r="AR26" s="1619"/>
      <c r="AS26" s="1619"/>
      <c r="AT26" s="1619"/>
      <c r="AU26" s="1619"/>
      <c r="AV26" s="1619"/>
      <c r="AW26" s="1619"/>
    </row>
    <row r="27" spans="1:50" ht="27" customHeight="1">
      <c r="I27" s="1619"/>
      <c r="J27" s="1619"/>
      <c r="K27" s="1619"/>
      <c r="L27" s="1619"/>
      <c r="M27" s="1619"/>
      <c r="N27" s="1619"/>
      <c r="O27" s="1619"/>
      <c r="P27" s="1619"/>
      <c r="Q27" s="1619"/>
      <c r="R27" s="1619"/>
      <c r="S27" s="1619"/>
      <c r="T27" s="1619"/>
      <c r="U27" s="1619"/>
      <c r="V27" s="1619"/>
      <c r="W27" s="1619"/>
      <c r="X27" s="1619"/>
      <c r="AH27" s="1619"/>
      <c r="AI27" s="1619"/>
      <c r="AJ27" s="1619"/>
      <c r="AK27" s="1619"/>
      <c r="AL27" s="1619"/>
      <c r="AM27" s="1619"/>
      <c r="AN27" s="1619"/>
      <c r="AO27" s="1619"/>
      <c r="AP27" s="1619"/>
      <c r="AQ27" s="1619"/>
      <c r="AR27" s="1619"/>
      <c r="AS27" s="1619"/>
      <c r="AT27" s="1619"/>
      <c r="AU27" s="1619"/>
      <c r="AV27" s="1619"/>
      <c r="AW27" s="1619"/>
    </row>
    <row r="28" spans="1:50" ht="27" customHeight="1">
      <c r="I28" s="1619"/>
      <c r="J28" s="1619"/>
      <c r="K28" s="1619"/>
      <c r="L28" s="1619"/>
      <c r="M28" s="1619"/>
      <c r="N28" s="1619"/>
      <c r="O28" s="1619"/>
      <c r="P28" s="1619"/>
      <c r="Q28" s="1619"/>
      <c r="R28" s="1619"/>
      <c r="S28" s="1619"/>
      <c r="T28" s="1619"/>
      <c r="U28" s="1619"/>
      <c r="V28" s="1619"/>
      <c r="W28" s="1619"/>
      <c r="X28" s="1619"/>
      <c r="AH28" s="1619"/>
      <c r="AI28" s="1619"/>
      <c r="AJ28" s="1619"/>
      <c r="AK28" s="1619"/>
      <c r="AL28" s="1619"/>
      <c r="AM28" s="1619"/>
      <c r="AN28" s="1619"/>
      <c r="AO28" s="1619"/>
      <c r="AP28" s="1619"/>
      <c r="AQ28" s="1619"/>
      <c r="AR28" s="1619"/>
      <c r="AS28" s="1619"/>
      <c r="AT28" s="1619"/>
      <c r="AU28" s="1619"/>
      <c r="AV28" s="1619"/>
      <c r="AW28" s="1619"/>
    </row>
    <row r="29" spans="1:50" ht="27" customHeight="1">
      <c r="I29" s="1619"/>
      <c r="J29" s="1619"/>
      <c r="K29" s="1619"/>
      <c r="L29" s="1619"/>
      <c r="M29" s="1619"/>
      <c r="N29" s="1619"/>
      <c r="O29" s="1619"/>
      <c r="P29" s="1619"/>
      <c r="Q29" s="1619"/>
      <c r="R29" s="1619"/>
      <c r="S29" s="1619"/>
      <c r="T29" s="1619"/>
      <c r="U29" s="1619"/>
      <c r="V29" s="1619"/>
      <c r="W29" s="1619"/>
      <c r="X29" s="1619"/>
      <c r="AH29" s="1619"/>
      <c r="AI29" s="1619"/>
      <c r="AJ29" s="1619"/>
      <c r="AK29" s="1619"/>
      <c r="AL29" s="1619"/>
      <c r="AM29" s="1619"/>
      <c r="AN29" s="1619"/>
      <c r="AO29" s="1619"/>
      <c r="AP29" s="1619"/>
      <c r="AQ29" s="1619"/>
      <c r="AR29" s="1619"/>
      <c r="AS29" s="1619"/>
      <c r="AT29" s="1619"/>
      <c r="AU29" s="1619"/>
      <c r="AV29" s="1619"/>
      <c r="AW29" s="1619"/>
    </row>
    <row r="30" spans="1:50" ht="27" customHeight="1">
      <c r="I30" s="1619"/>
      <c r="J30" s="1619"/>
      <c r="K30" s="1619"/>
      <c r="L30" s="1619"/>
      <c r="M30" s="1619"/>
      <c r="N30" s="1619"/>
      <c r="O30" s="1619"/>
      <c r="P30" s="1619"/>
      <c r="Q30" s="1619"/>
      <c r="R30" s="1619"/>
      <c r="S30" s="1619"/>
      <c r="T30" s="1619"/>
      <c r="U30" s="1619"/>
      <c r="V30" s="1619"/>
      <c r="W30" s="1619"/>
      <c r="X30" s="1619"/>
      <c r="AH30" s="1619"/>
      <c r="AI30" s="1619"/>
      <c r="AJ30" s="1619"/>
      <c r="AK30" s="1619"/>
      <c r="AL30" s="1619"/>
      <c r="AM30" s="1619"/>
      <c r="AN30" s="1619"/>
      <c r="AO30" s="1619"/>
      <c r="AP30" s="1619"/>
      <c r="AQ30" s="1619"/>
      <c r="AR30" s="1619"/>
      <c r="AS30" s="1619"/>
      <c r="AT30" s="1619"/>
      <c r="AU30" s="1619"/>
      <c r="AV30" s="1619"/>
      <c r="AW30" s="1619"/>
    </row>
  </sheetData>
  <mergeCells count="21">
    <mergeCell ref="AH21:AW22"/>
    <mergeCell ref="AB24:AG24"/>
    <mergeCell ref="AH24:AW30"/>
    <mergeCell ref="T3:Y3"/>
    <mergeCell ref="A7:Y7"/>
    <mergeCell ref="C15:H15"/>
    <mergeCell ref="I15:X16"/>
    <mergeCell ref="C18:H18"/>
    <mergeCell ref="I18:X19"/>
    <mergeCell ref="C24:H24"/>
    <mergeCell ref="I24:X30"/>
    <mergeCell ref="C21:H21"/>
    <mergeCell ref="I21:X22"/>
    <mergeCell ref="AB21:AG21"/>
    <mergeCell ref="Z12:AE12"/>
    <mergeCell ref="AS3:AX3"/>
    <mergeCell ref="Z7:AX7"/>
    <mergeCell ref="AB15:AG15"/>
    <mergeCell ref="AH15:AW16"/>
    <mergeCell ref="AB18:AG18"/>
    <mergeCell ref="AH18:AW19"/>
  </mergeCells>
  <phoneticPr fontId="10"/>
  <pageMargins left="0.70866141732283472" right="0.70866141732283472" top="0.74803149606299213" bottom="0.74803149606299213" header="0.31496062992125984" footer="0.31496062992125984"/>
  <pageSetup paperSize="9" orientation="portrait" blackAndWhite="1" r:id="rId1"/>
  <headerFooter alignWithMargins="0"/>
  <colBreaks count="1" manualBreakCount="1">
    <brk id="25" max="31"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Y46"/>
  <sheetViews>
    <sheetView view="pageBreakPreview" zoomScale="80" zoomScaleNormal="100" zoomScaleSheetLayoutView="80" workbookViewId="0">
      <selection activeCell="AE15" sqref="AE15"/>
    </sheetView>
  </sheetViews>
  <sheetFormatPr defaultColWidth="3.21875" defaultRowHeight="13.2"/>
  <cols>
    <col min="1" max="3" width="3.77734375" style="288" customWidth="1"/>
    <col min="4" max="16384" width="3.21875" style="288"/>
  </cols>
  <sheetData>
    <row r="1" spans="1:25" s="227" customFormat="1">
      <c r="A1" s="227" t="s">
        <v>283</v>
      </c>
    </row>
    <row r="2" spans="1:25" s="227" customFormat="1">
      <c r="R2" s="294" t="s">
        <v>252</v>
      </c>
      <c r="S2" s="1585">
        <v>37778</v>
      </c>
      <c r="T2" s="1585"/>
      <c r="U2" s="1585"/>
      <c r="V2" s="1585"/>
      <c r="W2" s="1585"/>
      <c r="X2" s="1585"/>
      <c r="Y2" s="1585"/>
    </row>
    <row r="3" spans="1:25" s="227" customFormat="1">
      <c r="A3" s="1636" t="str">
        <f>"福岡県"&amp;入力シート!C5&amp;"長"</f>
        <v>福岡県○○県土整備事務所長</v>
      </c>
      <c r="B3" s="1636"/>
      <c r="C3" s="1636"/>
      <c r="D3" s="1636"/>
      <c r="E3" s="1636"/>
      <c r="F3" s="1636"/>
      <c r="G3" s="1636"/>
      <c r="H3" s="1636"/>
      <c r="I3" s="1636"/>
      <c r="J3" s="296" t="s">
        <v>253</v>
      </c>
    </row>
    <row r="4" spans="1:25" s="227" customFormat="1">
      <c r="Q4" s="1590" t="str">
        <f>入力シート!C25</f>
        <v>福岡市博多区東公園７－７</v>
      </c>
      <c r="R4" s="1591"/>
      <c r="S4" s="1591"/>
      <c r="T4" s="1591"/>
      <c r="U4" s="1591"/>
      <c r="V4" s="1591"/>
      <c r="W4" s="1591"/>
      <c r="X4" s="1591"/>
      <c r="Y4" s="1591"/>
    </row>
    <row r="5" spans="1:25" s="227" customFormat="1">
      <c r="L5" s="228"/>
      <c r="M5" s="297"/>
      <c r="O5" s="41"/>
      <c r="P5" s="41"/>
      <c r="Q5" s="1591"/>
      <c r="R5" s="1591"/>
      <c r="S5" s="1591"/>
      <c r="T5" s="1591"/>
      <c r="U5" s="1591"/>
      <c r="V5" s="1591"/>
      <c r="W5" s="1591"/>
      <c r="X5" s="1591"/>
      <c r="Y5" s="1591"/>
    </row>
    <row r="6" spans="1:25" s="227" customFormat="1">
      <c r="M6" s="297"/>
      <c r="O6" s="41"/>
      <c r="P6" s="41"/>
      <c r="Q6" s="1637" t="str">
        <f>入力シート!C26</f>
        <v>(株）福岡企画技調</v>
      </c>
      <c r="R6" s="1595"/>
      <c r="S6" s="1595"/>
      <c r="T6" s="1595"/>
      <c r="U6" s="1595"/>
      <c r="V6" s="1595"/>
      <c r="W6" s="1595"/>
      <c r="X6" s="1595"/>
      <c r="Y6" s="1595"/>
    </row>
    <row r="7" spans="1:25" s="227" customFormat="1">
      <c r="L7" s="228"/>
      <c r="M7" s="298"/>
      <c r="O7" s="298"/>
      <c r="P7" s="91"/>
      <c r="Q7" s="1598" t="str">
        <f>入力シート!C27</f>
        <v>代表取締役　企画太郎</v>
      </c>
      <c r="R7" s="1599"/>
      <c r="S7" s="1599"/>
      <c r="T7" s="1599"/>
      <c r="U7" s="1599"/>
      <c r="V7" s="1599"/>
      <c r="W7" s="1599"/>
      <c r="X7" s="1599"/>
      <c r="Y7" s="1599"/>
    </row>
    <row r="8" spans="1:25" s="227" customFormat="1"/>
    <row r="9" spans="1:25" s="227" customFormat="1" ht="26.1" customHeight="1">
      <c r="A9" s="1584" t="s">
        <v>284</v>
      </c>
      <c r="B9" s="1584"/>
      <c r="C9" s="1584"/>
      <c r="D9" s="1584"/>
      <c r="E9" s="1584"/>
      <c r="F9" s="1584"/>
      <c r="G9" s="1584"/>
      <c r="H9" s="1584"/>
      <c r="I9" s="1584"/>
      <c r="J9" s="1584"/>
      <c r="K9" s="1584"/>
      <c r="L9" s="1584"/>
      <c r="M9" s="1584"/>
      <c r="N9" s="1584"/>
      <c r="O9" s="1584"/>
      <c r="P9" s="1584"/>
      <c r="Q9" s="1584"/>
      <c r="R9" s="1584"/>
      <c r="S9" s="1584"/>
      <c r="T9" s="1584"/>
      <c r="U9" s="1584"/>
      <c r="V9" s="1584"/>
      <c r="W9" s="1584"/>
      <c r="X9" s="1584"/>
      <c r="Y9" s="1584"/>
    </row>
    <row r="10" spans="1:25" s="227" customFormat="1">
      <c r="D10" s="1590" t="str">
        <f>"第50"&amp;入力シート!C3&amp;"-"&amp;入力シート!C4&amp;"号　"&amp;入力シート!C10</f>
        <v>第503-12345-001号　県道博多天神線排水性舗装工事（第２工区）</v>
      </c>
      <c r="E10" s="1591"/>
      <c r="F10" s="1591"/>
      <c r="G10" s="1591"/>
      <c r="H10" s="1591"/>
      <c r="I10" s="1591"/>
      <c r="J10" s="1591"/>
      <c r="K10" s="1591"/>
      <c r="L10" s="1591"/>
      <c r="M10" s="1591"/>
      <c r="N10" s="1591"/>
      <c r="O10" s="1591"/>
      <c r="P10" s="1591"/>
      <c r="Q10" s="1591"/>
      <c r="R10" s="1591"/>
      <c r="S10" s="1591"/>
      <c r="T10" s="1591"/>
      <c r="U10" s="1591"/>
      <c r="V10" s="1591"/>
      <c r="W10" s="1591"/>
      <c r="X10" s="1591"/>
      <c r="Y10" s="1591"/>
    </row>
    <row r="11" spans="1:25" s="227" customFormat="1" ht="18" customHeight="1">
      <c r="A11" s="1630" t="s">
        <v>285</v>
      </c>
      <c r="B11" s="1630"/>
      <c r="C11" s="1630"/>
      <c r="D11" s="1591"/>
      <c r="E11" s="1591"/>
      <c r="F11" s="1591"/>
      <c r="G11" s="1591"/>
      <c r="H11" s="1591"/>
      <c r="I11" s="1591"/>
      <c r="J11" s="1591"/>
      <c r="K11" s="1591"/>
      <c r="L11" s="1591"/>
      <c r="M11" s="1591"/>
      <c r="N11" s="1591"/>
      <c r="O11" s="1591"/>
      <c r="P11" s="1591"/>
      <c r="Q11" s="1591"/>
      <c r="R11" s="1591"/>
      <c r="S11" s="1591"/>
      <c r="T11" s="1591"/>
      <c r="U11" s="1591"/>
      <c r="V11" s="1591"/>
      <c r="W11" s="1591"/>
      <c r="X11" s="1591"/>
      <c r="Y11" s="1591"/>
    </row>
    <row r="12" spans="1:25" s="227" customFormat="1" ht="18" customHeight="1">
      <c r="A12" s="1630" t="s">
        <v>286</v>
      </c>
      <c r="B12" s="1630"/>
      <c r="C12" s="1630"/>
      <c r="D12" s="1631">
        <f>入力シート!C13</f>
        <v>44378</v>
      </c>
      <c r="E12" s="1631"/>
      <c r="F12" s="1631"/>
      <c r="G12" s="1631"/>
      <c r="H12" s="1631"/>
      <c r="I12" s="1631"/>
      <c r="J12" s="1631"/>
      <c r="K12" s="1631"/>
      <c r="L12" s="1631"/>
      <c r="M12" s="1631"/>
      <c r="N12" s="296"/>
      <c r="O12" s="296"/>
      <c r="P12" s="296"/>
      <c r="Q12" s="296"/>
      <c r="R12" s="296"/>
      <c r="S12" s="296"/>
      <c r="T12" s="296"/>
      <c r="U12" s="296"/>
      <c r="V12" s="296"/>
      <c r="W12" s="296"/>
      <c r="X12" s="296"/>
      <c r="Y12" s="296"/>
    </row>
    <row r="13" spans="1:25" s="227" customFormat="1" ht="18" customHeight="1">
      <c r="A13" s="1630" t="s">
        <v>255</v>
      </c>
      <c r="B13" s="1630"/>
      <c r="C13" s="1630"/>
      <c r="D13" s="1631">
        <f>入力シート!C14</f>
        <v>44379</v>
      </c>
      <c r="E13" s="1631"/>
      <c r="F13" s="1631"/>
      <c r="G13" s="1631"/>
      <c r="H13" s="1631"/>
      <c r="I13" s="1631"/>
      <c r="J13" s="1631"/>
      <c r="K13" s="1631"/>
      <c r="L13" s="1631"/>
      <c r="M13" s="1631"/>
      <c r="N13" s="299" t="s">
        <v>287</v>
      </c>
      <c r="O13" s="1631">
        <f>入力シート!C15</f>
        <v>44466</v>
      </c>
      <c r="P13" s="1631"/>
      <c r="Q13" s="1631"/>
      <c r="R13" s="1631"/>
      <c r="S13" s="1631"/>
      <c r="T13" s="1631"/>
      <c r="U13" s="1631"/>
      <c r="V13" s="1631"/>
      <c r="W13" s="1631"/>
      <c r="X13" s="1631"/>
      <c r="Y13" s="296" t="s">
        <v>288</v>
      </c>
    </row>
    <row r="14" spans="1:25" s="227" customFormat="1"/>
    <row r="15" spans="1:25" s="227" customFormat="1" ht="27" customHeight="1">
      <c r="A15" s="1632" t="s">
        <v>289</v>
      </c>
      <c r="B15" s="1633"/>
      <c r="C15" s="1633"/>
      <c r="D15" s="1633"/>
      <c r="E15" s="1633"/>
      <c r="F15" s="1633"/>
      <c r="G15" s="1633"/>
      <c r="H15" s="1633"/>
      <c r="I15" s="1633"/>
      <c r="J15" s="1633"/>
      <c r="K15" s="1633"/>
      <c r="L15" s="1633"/>
      <c r="M15" s="1633"/>
      <c r="N15" s="1633"/>
      <c r="O15" s="1633"/>
      <c r="P15" s="1633"/>
      <c r="Q15" s="1633"/>
      <c r="R15" s="1633"/>
      <c r="S15" s="1633"/>
      <c r="T15" s="1633"/>
      <c r="U15" s="1633"/>
      <c r="V15" s="1634"/>
      <c r="W15" s="1635" t="s">
        <v>290</v>
      </c>
      <c r="X15" s="1635"/>
      <c r="Y15" s="1635"/>
    </row>
    <row r="16" spans="1:25" s="227" customFormat="1" ht="27" customHeight="1">
      <c r="A16" s="1624" t="s">
        <v>291</v>
      </c>
      <c r="B16" s="1625"/>
      <c r="C16" s="1625"/>
      <c r="D16" s="1626"/>
      <c r="E16" s="1626"/>
      <c r="F16" s="1626"/>
      <c r="G16" s="1626"/>
      <c r="H16" s="1626"/>
      <c r="I16" s="1626"/>
      <c r="J16" s="1626"/>
      <c r="K16" s="1626"/>
      <c r="L16" s="1626"/>
      <c r="M16" s="1626"/>
      <c r="N16" s="1626"/>
      <c r="O16" s="1626"/>
      <c r="P16" s="1626"/>
      <c r="Q16" s="1626"/>
      <c r="R16" s="1626"/>
      <c r="S16" s="1626"/>
      <c r="T16" s="1626"/>
      <c r="U16" s="1626"/>
      <c r="V16" s="1627"/>
      <c r="W16" s="1629"/>
      <c r="X16" s="1629"/>
      <c r="Y16" s="1629"/>
    </row>
    <row r="17" spans="1:25" s="227" customFormat="1" ht="27" customHeight="1">
      <c r="A17" s="1624" t="s">
        <v>292</v>
      </c>
      <c r="B17" s="1625"/>
      <c r="C17" s="1625"/>
      <c r="D17" s="1626"/>
      <c r="E17" s="1626"/>
      <c r="F17" s="1626"/>
      <c r="G17" s="1626"/>
      <c r="H17" s="1626"/>
      <c r="I17" s="1626"/>
      <c r="J17" s="1626"/>
      <c r="K17" s="1626"/>
      <c r="L17" s="1626"/>
      <c r="M17" s="1626"/>
      <c r="N17" s="1626"/>
      <c r="O17" s="1626"/>
      <c r="P17" s="1626"/>
      <c r="Q17" s="1626"/>
      <c r="R17" s="1626"/>
      <c r="S17" s="1626"/>
      <c r="T17" s="1626"/>
      <c r="U17" s="1626"/>
      <c r="V17" s="1627"/>
      <c r="W17" s="1629"/>
      <c r="X17" s="1629"/>
      <c r="Y17" s="1629"/>
    </row>
    <row r="18" spans="1:25" s="227" customFormat="1" ht="27" customHeight="1">
      <c r="A18" s="1624" t="s">
        <v>293</v>
      </c>
      <c r="B18" s="1625"/>
      <c r="C18" s="1625"/>
      <c r="D18" s="1626"/>
      <c r="E18" s="1626"/>
      <c r="F18" s="1626"/>
      <c r="G18" s="1626"/>
      <c r="H18" s="1626"/>
      <c r="I18" s="1626"/>
      <c r="J18" s="1626"/>
      <c r="K18" s="1626"/>
      <c r="L18" s="1626"/>
      <c r="M18" s="1626"/>
      <c r="N18" s="1626"/>
      <c r="O18" s="1626"/>
      <c r="P18" s="1626"/>
      <c r="Q18" s="1626"/>
      <c r="R18" s="1626"/>
      <c r="S18" s="1626"/>
      <c r="T18" s="1626"/>
      <c r="U18" s="1626"/>
      <c r="V18" s="1627"/>
      <c r="W18" s="1629"/>
      <c r="X18" s="1629"/>
      <c r="Y18" s="1629"/>
    </row>
    <row r="19" spans="1:25" s="227" customFormat="1" ht="27" customHeight="1">
      <c r="A19" s="1624" t="s">
        <v>294</v>
      </c>
      <c r="B19" s="1625"/>
      <c r="C19" s="1625"/>
      <c r="D19" s="1626"/>
      <c r="E19" s="1626"/>
      <c r="F19" s="1626"/>
      <c r="G19" s="1626"/>
      <c r="H19" s="1626"/>
      <c r="I19" s="1626"/>
      <c r="J19" s="1626"/>
      <c r="K19" s="1626"/>
      <c r="L19" s="1626"/>
      <c r="M19" s="1626"/>
      <c r="N19" s="1626"/>
      <c r="O19" s="1626"/>
      <c r="P19" s="1626"/>
      <c r="Q19" s="1626"/>
      <c r="R19" s="1626"/>
      <c r="S19" s="1626"/>
      <c r="T19" s="1626"/>
      <c r="U19" s="1626"/>
      <c r="V19" s="1627"/>
      <c r="W19" s="1629"/>
      <c r="X19" s="1629"/>
      <c r="Y19" s="1629"/>
    </row>
    <row r="20" spans="1:25" s="227" customFormat="1" ht="27" customHeight="1">
      <c r="A20" s="1624" t="s">
        <v>295</v>
      </c>
      <c r="B20" s="1625"/>
      <c r="C20" s="1625"/>
      <c r="D20" s="1626"/>
      <c r="E20" s="1626"/>
      <c r="F20" s="1626"/>
      <c r="G20" s="1626"/>
      <c r="H20" s="1626"/>
      <c r="I20" s="1626"/>
      <c r="J20" s="1626"/>
      <c r="K20" s="1626"/>
      <c r="L20" s="1626"/>
      <c r="M20" s="1626"/>
      <c r="N20" s="1626"/>
      <c r="O20" s="1626"/>
      <c r="P20" s="1626"/>
      <c r="Q20" s="1626"/>
      <c r="R20" s="1626"/>
      <c r="S20" s="1626"/>
      <c r="T20" s="1626"/>
      <c r="U20" s="1626"/>
      <c r="V20" s="1627"/>
      <c r="W20" s="1628">
        <f>SUM(W16:Y19)</f>
        <v>0</v>
      </c>
      <c r="X20" s="1628"/>
      <c r="Y20" s="1628"/>
    </row>
    <row r="21" spans="1:25" s="227" customFormat="1" ht="27" customHeight="1">
      <c r="A21" s="1624" t="s">
        <v>296</v>
      </c>
      <c r="B21" s="1625"/>
      <c r="C21" s="1625"/>
      <c r="D21" s="1626"/>
      <c r="E21" s="1626"/>
      <c r="F21" s="1626"/>
      <c r="G21" s="1626"/>
      <c r="H21" s="1626"/>
      <c r="I21" s="1626"/>
      <c r="J21" s="1626"/>
      <c r="K21" s="1626"/>
      <c r="L21" s="1626"/>
      <c r="M21" s="1626"/>
      <c r="N21" s="1626"/>
      <c r="O21" s="1626"/>
      <c r="P21" s="1626"/>
      <c r="Q21" s="1626"/>
      <c r="R21" s="1626"/>
      <c r="S21" s="1626"/>
      <c r="T21" s="1626"/>
      <c r="U21" s="1626"/>
      <c r="V21" s="1627"/>
      <c r="W21" s="1628">
        <f>W20*0.1</f>
        <v>0</v>
      </c>
      <c r="X21" s="1628"/>
      <c r="Y21" s="1628"/>
    </row>
    <row r="22" spans="1:25" s="227" customFormat="1" ht="27" customHeight="1">
      <c r="A22" s="1624" t="s">
        <v>297</v>
      </c>
      <c r="B22" s="1625"/>
      <c r="C22" s="1625"/>
      <c r="D22" s="1626"/>
      <c r="E22" s="1626"/>
      <c r="F22" s="1626"/>
      <c r="G22" s="1626"/>
      <c r="H22" s="1626"/>
      <c r="I22" s="1626"/>
      <c r="J22" s="1626"/>
      <c r="K22" s="1626"/>
      <c r="L22" s="1626"/>
      <c r="M22" s="1626"/>
      <c r="N22" s="1626"/>
      <c r="O22" s="1626"/>
      <c r="P22" s="1626"/>
      <c r="Q22" s="1626"/>
      <c r="R22" s="1626"/>
      <c r="S22" s="1626"/>
      <c r="T22" s="1626"/>
      <c r="U22" s="1626"/>
      <c r="V22" s="1627"/>
      <c r="W22" s="1628">
        <f>SUM(W20:Y21)</f>
        <v>0</v>
      </c>
      <c r="X22" s="1628"/>
      <c r="Y22" s="1628"/>
    </row>
    <row r="23" spans="1:25" s="227" customFormat="1" ht="27" customHeight="1">
      <c r="A23" s="1624" t="s">
        <v>298</v>
      </c>
      <c r="B23" s="1625"/>
      <c r="C23" s="1625"/>
      <c r="D23" s="1626"/>
      <c r="E23" s="1626"/>
      <c r="F23" s="1626"/>
      <c r="G23" s="1626"/>
      <c r="H23" s="1626"/>
      <c r="I23" s="1626"/>
      <c r="J23" s="1626"/>
      <c r="K23" s="1626"/>
      <c r="L23" s="1626"/>
      <c r="M23" s="1626"/>
      <c r="N23" s="1626"/>
      <c r="O23" s="1626"/>
      <c r="P23" s="1626"/>
      <c r="Q23" s="1626"/>
      <c r="R23" s="1626"/>
      <c r="S23" s="1626"/>
      <c r="T23" s="1626"/>
      <c r="U23" s="1626"/>
      <c r="V23" s="1627"/>
      <c r="W23" s="1623"/>
      <c r="X23" s="1623"/>
      <c r="Y23" s="1623"/>
    </row>
    <row r="24" spans="1:25" s="227" customFormat="1" ht="27" customHeight="1">
      <c r="A24" s="1623"/>
      <c r="B24" s="1623"/>
      <c r="C24" s="1623"/>
      <c r="D24" s="1623"/>
      <c r="E24" s="1623"/>
      <c r="F24" s="1623"/>
      <c r="G24" s="1623"/>
      <c r="H24" s="1623"/>
      <c r="I24" s="1623"/>
      <c r="J24" s="1623"/>
      <c r="K24" s="1623"/>
      <c r="L24" s="1623"/>
      <c r="M24" s="1623"/>
      <c r="N24" s="1623"/>
      <c r="O24" s="1623"/>
      <c r="P24" s="1623"/>
      <c r="Q24" s="1623"/>
      <c r="R24" s="1623"/>
      <c r="S24" s="1623"/>
      <c r="T24" s="1623"/>
      <c r="U24" s="1623"/>
      <c r="V24" s="1623"/>
      <c r="W24" s="1623"/>
      <c r="X24" s="1623"/>
      <c r="Y24" s="1623"/>
    </row>
    <row r="25" spans="1:25" s="227" customFormat="1" ht="27" customHeight="1">
      <c r="A25" s="1623"/>
      <c r="B25" s="1623"/>
      <c r="C25" s="1623"/>
      <c r="D25" s="1623"/>
      <c r="E25" s="1623"/>
      <c r="F25" s="1623"/>
      <c r="G25" s="1623"/>
      <c r="H25" s="1623"/>
      <c r="I25" s="1623"/>
      <c r="J25" s="1623"/>
      <c r="K25" s="1623"/>
      <c r="L25" s="1623"/>
      <c r="M25" s="1623"/>
      <c r="N25" s="1623"/>
      <c r="O25" s="1623"/>
      <c r="P25" s="1623"/>
      <c r="Q25" s="1623"/>
      <c r="R25" s="1623"/>
      <c r="S25" s="1623"/>
      <c r="T25" s="1623"/>
      <c r="U25" s="1623"/>
      <c r="V25" s="1623"/>
      <c r="W25" s="1623"/>
      <c r="X25" s="1623"/>
      <c r="Y25" s="1623"/>
    </row>
    <row r="26" spans="1:25" s="227" customFormat="1" ht="27" customHeight="1">
      <c r="A26" s="1623"/>
      <c r="B26" s="1623"/>
      <c r="C26" s="1623"/>
      <c r="D26" s="1623"/>
      <c r="E26" s="1623"/>
      <c r="F26" s="1623"/>
      <c r="G26" s="1623"/>
      <c r="H26" s="1623"/>
      <c r="I26" s="1623"/>
      <c r="J26" s="1623"/>
      <c r="K26" s="1623"/>
      <c r="L26" s="1623"/>
      <c r="M26" s="1623"/>
      <c r="N26" s="1623"/>
      <c r="O26" s="1623"/>
      <c r="P26" s="1623"/>
      <c r="Q26" s="1623"/>
      <c r="R26" s="1623"/>
      <c r="S26" s="1623"/>
      <c r="T26" s="1623"/>
      <c r="U26" s="1623"/>
      <c r="V26" s="1623"/>
      <c r="W26" s="1623"/>
      <c r="X26" s="1623"/>
      <c r="Y26" s="1623"/>
    </row>
    <row r="27" spans="1:25" s="227" customFormat="1" ht="27" customHeight="1">
      <c r="A27" s="1623"/>
      <c r="B27" s="1623"/>
      <c r="C27" s="1623"/>
      <c r="D27" s="1623"/>
      <c r="E27" s="1623"/>
      <c r="F27" s="1623"/>
      <c r="G27" s="1623"/>
      <c r="H27" s="1623"/>
      <c r="I27" s="1623"/>
      <c r="J27" s="1623"/>
      <c r="K27" s="1623"/>
      <c r="L27" s="1623"/>
      <c r="M27" s="1623"/>
      <c r="N27" s="1623"/>
      <c r="O27" s="1623"/>
      <c r="P27" s="1623"/>
      <c r="Q27" s="1623"/>
      <c r="R27" s="1623"/>
      <c r="S27" s="1623"/>
      <c r="T27" s="1623"/>
      <c r="U27" s="1623"/>
      <c r="V27" s="1623"/>
      <c r="W27" s="1623"/>
      <c r="X27" s="1623"/>
      <c r="Y27" s="1623"/>
    </row>
    <row r="28" spans="1:25" s="227" customFormat="1" ht="27" customHeight="1">
      <c r="A28" s="1623"/>
      <c r="B28" s="1623"/>
      <c r="C28" s="1623"/>
      <c r="D28" s="1623"/>
      <c r="E28" s="1623"/>
      <c r="F28" s="1623"/>
      <c r="G28" s="1623"/>
      <c r="H28" s="1623"/>
      <c r="I28" s="1623"/>
      <c r="J28" s="1623"/>
      <c r="K28" s="1623"/>
      <c r="L28" s="1623"/>
      <c r="M28" s="1623"/>
      <c r="N28" s="1623"/>
      <c r="O28" s="1623"/>
      <c r="P28" s="1623"/>
      <c r="Q28" s="1623"/>
      <c r="R28" s="1623"/>
      <c r="S28" s="1623"/>
      <c r="T28" s="1623"/>
      <c r="U28" s="1623"/>
      <c r="V28" s="1623"/>
      <c r="W28" s="1623"/>
      <c r="X28" s="1623"/>
      <c r="Y28" s="1623"/>
    </row>
    <row r="29" spans="1:25" s="227" customFormat="1" ht="27" customHeight="1">
      <c r="A29" s="1623"/>
      <c r="B29" s="1623"/>
      <c r="C29" s="1623"/>
      <c r="D29" s="1623"/>
      <c r="E29" s="1623"/>
      <c r="F29" s="1623"/>
      <c r="G29" s="1623"/>
      <c r="H29" s="1623"/>
      <c r="I29" s="1623"/>
      <c r="J29" s="1623"/>
      <c r="K29" s="1623"/>
      <c r="L29" s="1623"/>
      <c r="M29" s="1623"/>
      <c r="N29" s="1623"/>
      <c r="O29" s="1623"/>
      <c r="P29" s="1623"/>
      <c r="Q29" s="1623"/>
      <c r="R29" s="1623"/>
      <c r="S29" s="1623"/>
      <c r="T29" s="1623"/>
      <c r="U29" s="1623"/>
      <c r="V29" s="1623"/>
      <c r="W29" s="1623"/>
      <c r="X29" s="1623"/>
      <c r="Y29" s="1623"/>
    </row>
    <row r="30" spans="1:25" s="227" customFormat="1" ht="27" customHeight="1">
      <c r="A30" s="1623"/>
      <c r="B30" s="1623"/>
      <c r="C30" s="1623"/>
      <c r="D30" s="1623"/>
      <c r="E30" s="1623"/>
      <c r="F30" s="1623"/>
      <c r="G30" s="1623"/>
      <c r="H30" s="1623"/>
      <c r="I30" s="1623"/>
      <c r="J30" s="1623"/>
      <c r="K30" s="1623"/>
      <c r="L30" s="1623"/>
      <c r="M30" s="1623"/>
      <c r="N30" s="1623"/>
      <c r="O30" s="1623"/>
      <c r="P30" s="1623"/>
      <c r="Q30" s="1623"/>
      <c r="R30" s="1623"/>
      <c r="S30" s="1623"/>
      <c r="T30" s="1623"/>
      <c r="U30" s="1623"/>
      <c r="V30" s="1623"/>
      <c r="W30" s="1623"/>
      <c r="X30" s="1623"/>
      <c r="Y30" s="1623"/>
    </row>
    <row r="31" spans="1:25" s="227" customFormat="1" ht="27" customHeight="1">
      <c r="A31" s="1623"/>
      <c r="B31" s="1623"/>
      <c r="C31" s="1623"/>
      <c r="D31" s="1623"/>
      <c r="E31" s="1623"/>
      <c r="F31" s="1623"/>
      <c r="G31" s="1623"/>
      <c r="H31" s="1623"/>
      <c r="I31" s="1623"/>
      <c r="J31" s="1623"/>
      <c r="K31" s="1623"/>
      <c r="L31" s="1623"/>
      <c r="M31" s="1623"/>
      <c r="N31" s="1623"/>
      <c r="O31" s="1623"/>
      <c r="P31" s="1623"/>
      <c r="Q31" s="1623"/>
      <c r="R31" s="1623"/>
      <c r="S31" s="1623"/>
      <c r="T31" s="1623"/>
      <c r="U31" s="1623"/>
      <c r="V31" s="1623"/>
      <c r="W31" s="1623"/>
      <c r="X31" s="1623"/>
      <c r="Y31" s="1623"/>
    </row>
    <row r="32" spans="1:25" s="227" customFormat="1" ht="27" customHeight="1">
      <c r="A32" s="1623"/>
      <c r="B32" s="1623"/>
      <c r="C32" s="1623"/>
      <c r="D32" s="1623"/>
      <c r="E32" s="1623"/>
      <c r="F32" s="1623"/>
      <c r="G32" s="1623"/>
      <c r="H32" s="1623"/>
      <c r="I32" s="1623"/>
      <c r="J32" s="1623"/>
      <c r="K32" s="1623"/>
      <c r="L32" s="1623"/>
      <c r="M32" s="1623"/>
      <c r="N32" s="1623"/>
      <c r="O32" s="1623"/>
      <c r="P32" s="1623"/>
      <c r="Q32" s="1623"/>
      <c r="R32" s="1623"/>
      <c r="S32" s="1623"/>
      <c r="T32" s="1623"/>
      <c r="U32" s="1623"/>
      <c r="V32" s="1623"/>
      <c r="W32" s="1623"/>
      <c r="X32" s="1623"/>
      <c r="Y32" s="1623"/>
    </row>
    <row r="33" spans="1:25" s="227" customFormat="1" ht="27" customHeight="1">
      <c r="A33" s="1623"/>
      <c r="B33" s="1623"/>
      <c r="C33" s="1623"/>
      <c r="D33" s="1623"/>
      <c r="E33" s="1623"/>
      <c r="F33" s="1623"/>
      <c r="G33" s="1623"/>
      <c r="H33" s="1623"/>
      <c r="I33" s="1623"/>
      <c r="J33" s="1623"/>
      <c r="K33" s="1623"/>
      <c r="L33" s="1623"/>
      <c r="M33" s="1623"/>
      <c r="N33" s="1623"/>
      <c r="O33" s="1623"/>
      <c r="P33" s="1623"/>
      <c r="Q33" s="1623"/>
      <c r="R33" s="1623"/>
      <c r="S33" s="1623"/>
      <c r="T33" s="1623"/>
      <c r="U33" s="1623"/>
      <c r="V33" s="1623"/>
      <c r="W33" s="1623"/>
      <c r="X33" s="1623"/>
      <c r="Y33" s="1623"/>
    </row>
    <row r="34" spans="1:25" s="227" customFormat="1" ht="28.5" customHeight="1">
      <c r="A34" s="1622" t="s">
        <v>634</v>
      </c>
      <c r="B34" s="1622"/>
      <c r="C34" s="1622"/>
      <c r="D34" s="1622"/>
      <c r="E34" s="1622"/>
      <c r="F34" s="1622"/>
      <c r="G34" s="1622"/>
      <c r="H34" s="1622"/>
      <c r="I34" s="1622"/>
      <c r="J34" s="1622"/>
      <c r="K34" s="1622"/>
      <c r="L34" s="1622"/>
      <c r="M34" s="1622"/>
      <c r="N34" s="1622"/>
      <c r="O34" s="1622"/>
      <c r="P34" s="1622"/>
      <c r="Q34" s="1622"/>
      <c r="R34" s="1622"/>
      <c r="S34" s="1622"/>
      <c r="T34" s="1622"/>
      <c r="U34" s="1622"/>
      <c r="V34" s="1622"/>
      <c r="W34" s="1622"/>
      <c r="X34" s="1622"/>
      <c r="Y34" s="1622"/>
    </row>
    <row r="35" spans="1:25" ht="13.5" customHeight="1"/>
    <row r="36" spans="1:25" ht="13.5" customHeight="1"/>
    <row r="46" spans="1:25">
      <c r="A46" s="300"/>
    </row>
  </sheetData>
  <mergeCells count="122">
    <mergeCell ref="S2:Y2"/>
    <mergeCell ref="A9:Y9"/>
    <mergeCell ref="A11:C11"/>
    <mergeCell ref="A16:V16"/>
    <mergeCell ref="W16:Y16"/>
    <mergeCell ref="A17:V17"/>
    <mergeCell ref="W17:Y17"/>
    <mergeCell ref="A3:I3"/>
    <mergeCell ref="Q4:Y5"/>
    <mergeCell ref="Q6:Y6"/>
    <mergeCell ref="Q7:Y7"/>
    <mergeCell ref="D10:Y11"/>
    <mergeCell ref="A18:V18"/>
    <mergeCell ref="W18:Y18"/>
    <mergeCell ref="A12:C12"/>
    <mergeCell ref="A13:C13"/>
    <mergeCell ref="D13:M13"/>
    <mergeCell ref="D12:M12"/>
    <mergeCell ref="O13:X13"/>
    <mergeCell ref="A15:V15"/>
    <mergeCell ref="W15:Y15"/>
    <mergeCell ref="A22:V22"/>
    <mergeCell ref="W22:Y22"/>
    <mergeCell ref="A23:V23"/>
    <mergeCell ref="W23:Y23"/>
    <mergeCell ref="W24:Y24"/>
    <mergeCell ref="A19:V19"/>
    <mergeCell ref="W19:Y19"/>
    <mergeCell ref="A20:V20"/>
    <mergeCell ref="W20:Y20"/>
    <mergeCell ref="A21:V21"/>
    <mergeCell ref="W21:Y21"/>
    <mergeCell ref="A24:C24"/>
    <mergeCell ref="D24:H24"/>
    <mergeCell ref="I24:J24"/>
    <mergeCell ref="K24:L24"/>
    <mergeCell ref="M24:O24"/>
    <mergeCell ref="P24:Q24"/>
    <mergeCell ref="R24:T24"/>
    <mergeCell ref="U24:V24"/>
    <mergeCell ref="R25:T25"/>
    <mergeCell ref="U25:V25"/>
    <mergeCell ref="W25:Y25"/>
    <mergeCell ref="A26:C26"/>
    <mergeCell ref="D26:H26"/>
    <mergeCell ref="I26:J26"/>
    <mergeCell ref="K26:L26"/>
    <mergeCell ref="M26:O26"/>
    <mergeCell ref="P26:Q26"/>
    <mergeCell ref="R26:T26"/>
    <mergeCell ref="A25:C25"/>
    <mergeCell ref="D25:H25"/>
    <mergeCell ref="I25:J25"/>
    <mergeCell ref="K25:L25"/>
    <mergeCell ref="M25:O25"/>
    <mergeCell ref="P25:Q25"/>
    <mergeCell ref="U26:V26"/>
    <mergeCell ref="W26:Y26"/>
    <mergeCell ref="A27:C27"/>
    <mergeCell ref="D27:H27"/>
    <mergeCell ref="I27:J27"/>
    <mergeCell ref="K27:L27"/>
    <mergeCell ref="M27:O27"/>
    <mergeCell ref="P27:Q27"/>
    <mergeCell ref="R27:T27"/>
    <mergeCell ref="U27:V27"/>
    <mergeCell ref="W27:Y27"/>
    <mergeCell ref="A28:C28"/>
    <mergeCell ref="D28:H28"/>
    <mergeCell ref="I28:J28"/>
    <mergeCell ref="K28:L28"/>
    <mergeCell ref="M28:O28"/>
    <mergeCell ref="P28:Q28"/>
    <mergeCell ref="R28:T28"/>
    <mergeCell ref="U28:V28"/>
    <mergeCell ref="W28:Y28"/>
    <mergeCell ref="R29:T29"/>
    <mergeCell ref="U29:V29"/>
    <mergeCell ref="W29:Y29"/>
    <mergeCell ref="A30:C30"/>
    <mergeCell ref="D30:H30"/>
    <mergeCell ref="I30:J30"/>
    <mergeCell ref="K30:L30"/>
    <mergeCell ref="M30:O30"/>
    <mergeCell ref="P30:Q30"/>
    <mergeCell ref="R30:T30"/>
    <mergeCell ref="A29:C29"/>
    <mergeCell ref="D29:H29"/>
    <mergeCell ref="I29:J29"/>
    <mergeCell ref="K29:L29"/>
    <mergeCell ref="M29:O29"/>
    <mergeCell ref="P29:Q29"/>
    <mergeCell ref="U30:V30"/>
    <mergeCell ref="W30:Y30"/>
    <mergeCell ref="A31:C31"/>
    <mergeCell ref="D31:H31"/>
    <mergeCell ref="I31:J31"/>
    <mergeCell ref="K31:L31"/>
    <mergeCell ref="M31:O31"/>
    <mergeCell ref="P31:Q31"/>
    <mergeCell ref="R31:T31"/>
    <mergeCell ref="U31:V31"/>
    <mergeCell ref="W31:Y31"/>
    <mergeCell ref="A32:C32"/>
    <mergeCell ref="D32:H32"/>
    <mergeCell ref="I32:J32"/>
    <mergeCell ref="K32:L32"/>
    <mergeCell ref="M32:O32"/>
    <mergeCell ref="P32:Q32"/>
    <mergeCell ref="R32:T32"/>
    <mergeCell ref="U32:V32"/>
    <mergeCell ref="W32:Y32"/>
    <mergeCell ref="A34:Y34"/>
    <mergeCell ref="R33:T33"/>
    <mergeCell ref="U33:V33"/>
    <mergeCell ref="W33:Y33"/>
    <mergeCell ref="A33:C33"/>
    <mergeCell ref="D33:H33"/>
    <mergeCell ref="I33:J33"/>
    <mergeCell ref="K33:L33"/>
    <mergeCell ref="M33:O33"/>
    <mergeCell ref="P33:Q33"/>
  </mergeCells>
  <phoneticPr fontId="10"/>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36</vt:i4>
      </vt:variant>
    </vt:vector>
  </HeadingPairs>
  <TitlesOfParts>
    <vt:vector size="95" baseType="lpstr">
      <vt:lpstr>改定履歴</vt:lpstr>
      <vt:lpstr>提出書類一覧</vt:lpstr>
      <vt:lpstr>入力シート</vt:lpstr>
      <vt:lpstr>010</vt:lpstr>
      <vt:lpstr>020</vt:lpstr>
      <vt:lpstr>030</vt:lpstr>
      <vt:lpstr>040</vt:lpstr>
      <vt:lpstr>050</vt:lpstr>
      <vt:lpstr>060</vt:lpstr>
      <vt:lpstr>070</vt:lpstr>
      <vt:lpstr>080</vt:lpstr>
      <vt:lpstr>090</vt:lpstr>
      <vt:lpstr>100</vt:lpstr>
      <vt:lpstr>110</vt:lpstr>
      <vt:lpstr>120</vt:lpstr>
      <vt:lpstr>130</vt:lpstr>
      <vt:lpstr>140</vt:lpstr>
      <vt:lpstr>150</vt:lpstr>
      <vt:lpstr>160</vt:lpstr>
      <vt:lpstr>170</vt:lpstr>
      <vt:lpstr>180</vt:lpstr>
      <vt:lpstr>190</vt:lpstr>
      <vt:lpstr>200</vt:lpstr>
      <vt:lpstr>210</vt:lpstr>
      <vt:lpstr>220</vt:lpstr>
      <vt:lpstr>ICT土工</vt:lpstr>
      <vt:lpstr>ICT床堀</vt:lpstr>
      <vt:lpstr>ICT小土工</vt:lpstr>
      <vt:lpstr>ICT舗装</vt:lpstr>
      <vt:lpstr>ICT河川浚渫</vt:lpstr>
      <vt:lpstr>ICT付帯</vt:lpstr>
      <vt:lpstr>ICT法面</vt:lpstr>
      <vt:lpstr>ICT地盤改良</vt:lpstr>
      <vt:lpstr>ICT舗装修繕</vt:lpstr>
      <vt:lpstr>ICT基礎工</vt:lpstr>
      <vt:lpstr>ICT擁壁工</vt:lpstr>
      <vt:lpstr>ICT範囲図</vt:lpstr>
      <vt:lpstr>ICTチェックシート</vt:lpstr>
      <vt:lpstr>230</vt:lpstr>
      <vt:lpstr>230-1</vt:lpstr>
      <vt:lpstr>230-１-例</vt:lpstr>
      <vt:lpstr>230-2</vt:lpstr>
      <vt:lpstr>230-2-例</vt:lpstr>
      <vt:lpstr>250</vt:lpstr>
      <vt:lpstr>260</vt:lpstr>
      <vt:lpstr>270</vt:lpstr>
      <vt:lpstr>280</vt:lpstr>
      <vt:lpstr>290</vt:lpstr>
      <vt:lpstr>300</vt:lpstr>
      <vt:lpstr>310</vt:lpstr>
      <vt:lpstr>320</vt:lpstr>
      <vt:lpstr>330</vt:lpstr>
      <vt:lpstr>340</vt:lpstr>
      <vt:lpstr>340-2</vt:lpstr>
      <vt:lpstr>350</vt:lpstr>
      <vt:lpstr>360</vt:lpstr>
      <vt:lpstr>370</vt:lpstr>
      <vt:lpstr>380</vt:lpstr>
      <vt:lpstr>参考</vt:lpstr>
      <vt:lpstr>'210'!page1</vt:lpstr>
      <vt:lpstr>'210'!page2</vt:lpstr>
      <vt:lpstr>'010'!Print_Area</vt:lpstr>
      <vt:lpstr>'020'!Print_Area</vt:lpstr>
      <vt:lpstr>'030'!Print_Area</vt:lpstr>
      <vt:lpstr>'040'!Print_Area</vt:lpstr>
      <vt:lpstr>'050'!Print_Area</vt:lpstr>
      <vt:lpstr>'060'!Print_Area</vt:lpstr>
      <vt:lpstr>'070'!Print_Area</vt:lpstr>
      <vt:lpstr>'080'!Print_Area</vt:lpstr>
      <vt:lpstr>'100'!Print_Area</vt:lpstr>
      <vt:lpstr>'110'!Print_Area</vt:lpstr>
      <vt:lpstr>'130'!Print_Area</vt:lpstr>
      <vt:lpstr>'140'!Print_Area</vt:lpstr>
      <vt:lpstr>'150'!Print_Area</vt:lpstr>
      <vt:lpstr>'160'!Print_Area</vt:lpstr>
      <vt:lpstr>'180'!Print_Area</vt:lpstr>
      <vt:lpstr>'200'!Print_Area</vt:lpstr>
      <vt:lpstr>'210'!Print_Area</vt:lpstr>
      <vt:lpstr>'220'!Print_Area</vt:lpstr>
      <vt:lpstr>'230'!Print_Area</vt:lpstr>
      <vt:lpstr>'230-1'!Print_Area</vt:lpstr>
      <vt:lpstr>'230-１-例'!Print_Area</vt:lpstr>
      <vt:lpstr>'230-2'!Print_Area</vt:lpstr>
      <vt:lpstr>'230-2-例'!Print_Area</vt:lpstr>
      <vt:lpstr>'250'!Print_Area</vt:lpstr>
      <vt:lpstr>'260'!Print_Area</vt:lpstr>
      <vt:lpstr>'270'!Print_Area</vt:lpstr>
      <vt:lpstr>'290'!Print_Area</vt:lpstr>
      <vt:lpstr>'310'!Print_Area</vt:lpstr>
      <vt:lpstr>'320'!Print_Area</vt:lpstr>
      <vt:lpstr>'340-2'!Print_Area</vt:lpstr>
      <vt:lpstr>提出書類一覧!Print_Area</vt:lpstr>
      <vt:lpstr>入力シート!Print_Area</vt:lpstr>
      <vt:lpstr>'250'!Print_Titles</vt:lpstr>
      <vt:lpstr>提出書類一覧!Print_Titles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22/04/09異動 0100800 守真武弘</dc:creator>
  <cp:lastModifiedBy>Hokazono Hisao</cp:lastModifiedBy>
  <cp:lastPrinted>2022-10-02T21:25:48Z</cp:lastPrinted>
  <dcterms:created xsi:type="dcterms:W3CDTF">2022-06-15T04:09:23Z</dcterms:created>
  <dcterms:modified xsi:type="dcterms:W3CDTF">2022-10-02T21:44:05Z</dcterms:modified>
</cp:coreProperties>
</file>