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9075" windowHeight="4590" tabRatio="834" activeTab="1"/>
  </bookViews>
  <sheets>
    <sheet name="3 わい性台りんご" sheetId="1" r:id="rId1"/>
    <sheet name="4 ぶどう用途別" sheetId="2" r:id="rId2"/>
    <sheet name="5-1 うめ用途別（小梅）" sheetId="3" r:id="rId3"/>
    <sheet name="5-2　うめ用途別（普通梅）" sheetId="4" r:id="rId4"/>
    <sheet name="6 干し柿" sheetId="5" r:id="rId5"/>
  </sheets>
  <definedNames>
    <definedName name="_Regression_Int" localSheetId="4" hidden="1">1</definedName>
    <definedName name="\a" localSheetId="4">'6 干し柿'!#REF!</definedName>
    <definedName name="\a">#REF!</definedName>
    <definedName name="_xlnm.Print_Area" localSheetId="0">'3 わい性台りんご'!$A$1:$M$12</definedName>
    <definedName name="_xlnm.Print_Area" localSheetId="1">'4 ぶどう用途別'!$A$1:$K$44</definedName>
    <definedName name="_xlnm.Print_Area" localSheetId="2">'5-1 うめ用途別（小梅）'!$A$1:$I$18</definedName>
    <definedName name="_xlnm.Print_Area" localSheetId="3">'5-2　うめ用途別（普通梅）'!$A$1:$I$61</definedName>
    <definedName name="_xlnm.Print_Area" localSheetId="4">'6 干し柿'!$A$1:$J$16</definedName>
    <definedName name="Print_Area_MI" localSheetId="4">'6 干し柿'!#REF!</definedName>
  </definedNames>
  <calcPr fullCalcOnLoad="1"/>
</workbook>
</file>

<file path=xl/sharedStrings.xml><?xml version="1.0" encoding="utf-8"?>
<sst xmlns="http://schemas.openxmlformats.org/spreadsheetml/2006/main" count="218" uniqueCount="108">
  <si>
    <t xml:space="preserve"> 市町村名</t>
  </si>
  <si>
    <t>品種名</t>
  </si>
  <si>
    <t>計</t>
  </si>
  <si>
    <t>台木</t>
  </si>
  <si>
    <t>系統名</t>
  </si>
  <si>
    <t>用　途　別　仕　向　量　（t）</t>
  </si>
  <si>
    <t>栽培品種名</t>
  </si>
  <si>
    <t>青梅用</t>
  </si>
  <si>
    <t>梅干・梅漬け用</t>
  </si>
  <si>
    <t>梅酒等飲料用</t>
  </si>
  <si>
    <t>鶯宿</t>
  </si>
  <si>
    <t>南高</t>
  </si>
  <si>
    <t>農林計</t>
  </si>
  <si>
    <t>加　　工　　向　　け</t>
  </si>
  <si>
    <t>（単位：ｈａ）</t>
  </si>
  <si>
    <t>普通梅</t>
  </si>
  <si>
    <t>小梅</t>
  </si>
  <si>
    <t>紅陽</t>
  </si>
  <si>
    <t>秋映</t>
  </si>
  <si>
    <t>ぐんま名月</t>
  </si>
  <si>
    <t>市町村名</t>
  </si>
  <si>
    <t>　　用　途　別　仕　向　量　（t）</t>
  </si>
  <si>
    <t>　品種名</t>
  </si>
  <si>
    <t>生食向け</t>
  </si>
  <si>
    <t>加　　　工　　　向　　　け</t>
  </si>
  <si>
    <t>缶詰用</t>
  </si>
  <si>
    <t>醸造用</t>
  </si>
  <si>
    <t>果汁用</t>
  </si>
  <si>
    <t>計</t>
  </si>
  <si>
    <t>品種名</t>
  </si>
  <si>
    <t>品　　名</t>
  </si>
  <si>
    <t>市町村名</t>
  </si>
  <si>
    <t>干し柿用仕向量（t）</t>
  </si>
  <si>
    <t>干し柿出荷量（t）</t>
  </si>
  <si>
    <t>　乾 燥 方 法（％）</t>
  </si>
  <si>
    <t>干し柿生産量（t）</t>
  </si>
  <si>
    <t xml:space="preserve"> 自　　然</t>
  </si>
  <si>
    <t xml:space="preserve"> 人　　工</t>
  </si>
  <si>
    <t>西条</t>
  </si>
  <si>
    <t>川底</t>
  </si>
  <si>
    <t>八女市</t>
  </si>
  <si>
    <t>串柿</t>
  </si>
  <si>
    <t>福岡市</t>
  </si>
  <si>
    <t>福岡農林計</t>
  </si>
  <si>
    <t>筑後農林計</t>
  </si>
  <si>
    <t>朝倉市</t>
  </si>
  <si>
    <t>北九州市</t>
  </si>
  <si>
    <t>北九州市</t>
  </si>
  <si>
    <t>岡垣町</t>
  </si>
  <si>
    <t>八幡農林計</t>
  </si>
  <si>
    <t>メルロー</t>
  </si>
  <si>
    <t>カベルネ・ソーヴィニョン</t>
  </si>
  <si>
    <t>朝倉農林計</t>
  </si>
  <si>
    <t>川崎町</t>
  </si>
  <si>
    <t>つがる</t>
  </si>
  <si>
    <t>ふ　じ</t>
  </si>
  <si>
    <t>王　林</t>
  </si>
  <si>
    <t>ひめかみ</t>
  </si>
  <si>
    <t>シナノ</t>
  </si>
  <si>
    <t>シナノ</t>
  </si>
  <si>
    <t>ドルチェ</t>
  </si>
  <si>
    <t>スイート</t>
  </si>
  <si>
    <t>Ｍ９</t>
  </si>
  <si>
    <t>飯塚農林計</t>
  </si>
  <si>
    <t>香春町</t>
  </si>
  <si>
    <t>葉隠</t>
  </si>
  <si>
    <t>生干し柿</t>
  </si>
  <si>
    <t>豊前市</t>
  </si>
  <si>
    <t>行橋農林計</t>
  </si>
  <si>
    <t>上毛町</t>
  </si>
  <si>
    <t>県計</t>
  </si>
  <si>
    <t>飯塚農林計</t>
  </si>
  <si>
    <t>行橋農林計</t>
  </si>
  <si>
    <t>栽培面積
（ha)</t>
  </si>
  <si>
    <t>収穫量
(t)</t>
  </si>
  <si>
    <t xml:space="preserve"> 栽培面積
(ha)</t>
  </si>
  <si>
    <t>キャンベル
アーリー</t>
  </si>
  <si>
    <t>マスカット
ベリーＡ</t>
  </si>
  <si>
    <t>その他
ワイン用品種</t>
  </si>
  <si>
    <t>県計</t>
  </si>
  <si>
    <t>3　わい性台りんご苗普及実績調査　（令和２年産）</t>
  </si>
  <si>
    <t>４　ぶどう用途別仕向実績調査　（令和２年産）</t>
  </si>
  <si>
    <t>５　うめ用途別仕向実績調査　（令和２年産）</t>
  </si>
  <si>
    <t>６　干し柿生産出荷実績調査　（令和２年産）</t>
  </si>
  <si>
    <t>福岡農林計</t>
  </si>
  <si>
    <t>飯塚市</t>
  </si>
  <si>
    <t>玉英</t>
  </si>
  <si>
    <t>赤村</t>
  </si>
  <si>
    <t>古城</t>
  </si>
  <si>
    <t>県計</t>
  </si>
  <si>
    <t>豊後</t>
  </si>
  <si>
    <t>その他
（不明）</t>
  </si>
  <si>
    <t>大任町</t>
  </si>
  <si>
    <t>甲州最小</t>
  </si>
  <si>
    <t>ピノ・ノワール</t>
  </si>
  <si>
    <t>シャルドネ</t>
  </si>
  <si>
    <t>シュナン・ブラン</t>
  </si>
  <si>
    <t>白加賀</t>
  </si>
  <si>
    <t>その他
（　輝梅　）</t>
  </si>
  <si>
    <t>岡垣町</t>
  </si>
  <si>
    <t>うきは市</t>
  </si>
  <si>
    <t>光陽</t>
  </si>
  <si>
    <t>筑後農林計</t>
  </si>
  <si>
    <t>シャインマスカット</t>
  </si>
  <si>
    <t>ピオーネ</t>
  </si>
  <si>
    <t>富士の夢</t>
  </si>
  <si>
    <t>うきは市</t>
  </si>
  <si>
    <t>巨峰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</si>
</sst>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.0_);[Red]\(#,##0.0\)"/>
    <numFmt numFmtId="180" formatCode="#,##0.0_ "/>
    <numFmt numFmtId="181" formatCode="0.0_ "/>
    <numFmt numFmtId="182" formatCode="0_);[Red]\(0\)"/>
    <numFmt numFmtId="183" formatCode="0_ "/>
    <numFmt numFmtId="184" formatCode="0.0%"/>
    <numFmt numFmtId="185" formatCode="#,##0.00_);[Red]\(#,##0.00\)"/>
    <numFmt numFmtId="186" formatCode="#,##0_);[Red]\(#,##0\)"/>
    <numFmt numFmtId="187" formatCode="0.00_);[Red]\(0.00\)"/>
    <numFmt numFmtId="188" formatCode="#,##0.000_);[Red]\(#,##0.000\)"/>
  </numFmts>
  <fonts count="6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2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明朝"/>
      <family val="1"/>
    </font>
    <font>
      <b/>
      <sz val="22"/>
      <name val="ＭＳ Ｐゴシック"/>
      <family val="3"/>
    </font>
    <font>
      <b/>
      <sz val="22"/>
      <name val="ＭＳ 明朝"/>
      <family val="1"/>
    </font>
    <font>
      <sz val="22"/>
      <name val="DejaVu Sans"/>
      <family val="2"/>
    </font>
    <font>
      <sz val="16"/>
      <name val="ＭＳ Ｐゴシック"/>
      <family val="3"/>
    </font>
    <font>
      <sz val="16"/>
      <name val="DejaVu Sans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明朝"/>
      <family val="1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6" fontId="0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178" fontId="3" fillId="0" borderId="10" xfId="0" applyNumberFormat="1" applyFont="1" applyBorder="1" applyAlignment="1" applyProtection="1">
      <alignment horizontal="center" vertical="center" shrinkToFit="1"/>
      <protection/>
    </xf>
    <xf numFmtId="178" fontId="3" fillId="0" borderId="11" xfId="0" applyNumberFormat="1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 applyProtection="1">
      <alignment horizontal="left" vertical="center" shrinkToFit="1"/>
      <protection/>
    </xf>
    <xf numFmtId="0" fontId="3" fillId="0" borderId="16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6" fillId="0" borderId="0" xfId="0" applyNumberFormat="1" applyFont="1" applyAlignment="1">
      <alignment horizontal="right" vertical="center"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7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8" xfId="0" applyFont="1" applyBorder="1" applyAlignment="1" applyProtection="1">
      <alignment horizontal="center" vertical="center" shrinkToFit="1"/>
      <protection/>
    </xf>
    <xf numFmtId="179" fontId="3" fillId="0" borderId="19" xfId="0" applyNumberFormat="1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>
      <alignment horizontal="center" vertical="center" shrinkToFit="1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 applyProtection="1">
      <alignment horizontal="left" vertical="center"/>
      <protection/>
    </xf>
    <xf numFmtId="178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11" xfId="0" applyNumberFormat="1" applyFont="1" applyBorder="1" applyAlignment="1" applyProtection="1">
      <alignment horizontal="center" vertical="center"/>
      <protection/>
    </xf>
    <xf numFmtId="178" fontId="3" fillId="0" borderId="21" xfId="0" applyNumberFormat="1" applyFont="1" applyBorder="1" applyAlignment="1" applyProtection="1">
      <alignment horizontal="centerContinuous" vertical="center" shrinkToFit="1"/>
      <protection/>
    </xf>
    <xf numFmtId="178" fontId="3" fillId="0" borderId="25" xfId="0" applyNumberFormat="1" applyFont="1" applyBorder="1" applyAlignment="1">
      <alignment horizontal="centerContinuous" vertical="center" shrinkToFit="1"/>
    </xf>
    <xf numFmtId="178" fontId="3" fillId="0" borderId="26" xfId="0" applyNumberFormat="1" applyFont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184" fontId="3" fillId="0" borderId="13" xfId="0" applyNumberFormat="1" applyFont="1" applyBorder="1" applyAlignment="1" applyProtection="1">
      <alignment horizontal="right" vertical="center"/>
      <protection/>
    </xf>
    <xf numFmtId="184" fontId="3" fillId="0" borderId="29" xfId="0" applyNumberFormat="1" applyFont="1" applyBorder="1" applyAlignment="1" applyProtection="1">
      <alignment horizontal="right" vertical="center"/>
      <protection/>
    </xf>
    <xf numFmtId="184" fontId="3" fillId="0" borderId="26" xfId="0" applyNumberFormat="1" applyFont="1" applyBorder="1" applyAlignment="1" applyProtection="1">
      <alignment horizontal="right" vertical="center"/>
      <protection/>
    </xf>
    <xf numFmtId="184" fontId="3" fillId="0" borderId="30" xfId="0" applyNumberFormat="1" applyFont="1" applyBorder="1" applyAlignment="1" applyProtection="1">
      <alignment horizontal="right" vertical="center"/>
      <protection/>
    </xf>
    <xf numFmtId="184" fontId="3" fillId="0" borderId="31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 applyProtection="1">
      <alignment horizontal="right" vertical="center"/>
      <protection/>
    </xf>
    <xf numFmtId="184" fontId="3" fillId="0" borderId="33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184" fontId="3" fillId="0" borderId="31" xfId="0" applyNumberFormat="1" applyFont="1" applyFill="1" applyBorder="1" applyAlignment="1">
      <alignment horizontal="right" vertical="center"/>
    </xf>
    <xf numFmtId="184" fontId="3" fillId="0" borderId="33" xfId="0" applyNumberFormat="1" applyFont="1" applyBorder="1" applyAlignment="1">
      <alignment horizontal="right" vertical="center"/>
    </xf>
    <xf numFmtId="184" fontId="3" fillId="0" borderId="19" xfId="0" applyNumberFormat="1" applyFont="1" applyBorder="1" applyAlignment="1">
      <alignment horizontal="right" vertical="center"/>
    </xf>
    <xf numFmtId="0" fontId="3" fillId="0" borderId="34" xfId="0" applyFont="1" applyBorder="1" applyAlignment="1" applyProtection="1">
      <alignment horizontal="center" vertical="center" shrinkToFit="1"/>
      <protection/>
    </xf>
    <xf numFmtId="180" fontId="3" fillId="0" borderId="30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35" xfId="0" applyNumberFormat="1" applyFont="1" applyBorder="1" applyAlignment="1" applyProtection="1">
      <alignment horizontal="right" vertical="center"/>
      <protection/>
    </xf>
    <xf numFmtId="180" fontId="3" fillId="0" borderId="3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3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180" fontId="3" fillId="0" borderId="35" xfId="0" applyNumberFormat="1" applyFont="1" applyFill="1" applyBorder="1" applyAlignment="1" applyProtection="1">
      <alignment horizontal="right" vertical="center"/>
      <protection/>
    </xf>
    <xf numFmtId="180" fontId="3" fillId="0" borderId="32" xfId="0" applyNumberFormat="1" applyFont="1" applyFill="1" applyBorder="1" applyAlignment="1">
      <alignment horizontal="right" vertical="center"/>
    </xf>
    <xf numFmtId="180" fontId="3" fillId="0" borderId="37" xfId="0" applyNumberFormat="1" applyFont="1" applyFill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180" fontId="3" fillId="0" borderId="17" xfId="0" applyNumberFormat="1" applyFont="1" applyBorder="1" applyAlignment="1">
      <alignment horizontal="right" vertical="center"/>
    </xf>
    <xf numFmtId="180" fontId="3" fillId="0" borderId="40" xfId="0" applyNumberFormat="1" applyFont="1" applyFill="1" applyBorder="1" applyAlignment="1">
      <alignment horizontal="right" vertical="center"/>
    </xf>
    <xf numFmtId="180" fontId="3" fillId="0" borderId="40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 applyProtection="1">
      <alignment horizontal="center" vertical="center" shrinkToFit="1"/>
      <protection/>
    </xf>
    <xf numFmtId="178" fontId="3" fillId="0" borderId="32" xfId="0" applyNumberFormat="1" applyFont="1" applyBorder="1" applyAlignment="1">
      <alignment vertical="center" shrinkToFit="1"/>
    </xf>
    <xf numFmtId="178" fontId="3" fillId="0" borderId="19" xfId="0" applyNumberFormat="1" applyFont="1" applyBorder="1" applyAlignment="1" applyProtection="1">
      <alignment horizontal="center" vertical="center" shrinkToFit="1"/>
      <protection/>
    </xf>
    <xf numFmtId="178" fontId="3" fillId="0" borderId="18" xfId="0" applyNumberFormat="1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>
      <alignment vertical="center" shrinkToFit="1"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 applyProtection="1">
      <alignment horizontal="left" vertical="center" shrinkToFit="1"/>
      <protection/>
    </xf>
    <xf numFmtId="0" fontId="3" fillId="0" borderId="29" xfId="0" applyFont="1" applyBorder="1" applyAlignment="1" applyProtection="1">
      <alignment horizontal="left" vertical="center" shrinkToFit="1"/>
      <protection/>
    </xf>
    <xf numFmtId="0" fontId="3" fillId="0" borderId="0" xfId="0" applyFont="1" applyAlignment="1">
      <alignment horizontal="right" vertical="center"/>
    </xf>
    <xf numFmtId="185" fontId="3" fillId="0" borderId="30" xfId="0" applyNumberFormat="1" applyFont="1" applyBorder="1" applyAlignment="1">
      <alignment horizontal="right" vertical="center"/>
    </xf>
    <xf numFmtId="185" fontId="3" fillId="0" borderId="30" xfId="52" applyNumberFormat="1" applyFont="1" applyBorder="1" applyAlignment="1">
      <alignment horizontal="right" vertical="center"/>
    </xf>
    <xf numFmtId="185" fontId="3" fillId="0" borderId="32" xfId="0" applyNumberFormat="1" applyFont="1" applyBorder="1" applyAlignment="1">
      <alignment horizontal="right" vertical="center"/>
    </xf>
    <xf numFmtId="185" fontId="3" fillId="0" borderId="30" xfId="0" applyNumberFormat="1" applyFont="1" applyBorder="1" applyAlignment="1" applyProtection="1">
      <alignment horizontal="right" vertical="center"/>
      <protection/>
    </xf>
    <xf numFmtId="185" fontId="3" fillId="0" borderId="32" xfId="0" applyNumberFormat="1" applyFont="1" applyBorder="1" applyAlignment="1" applyProtection="1">
      <alignment horizontal="righ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 shrinkToFit="1"/>
      <protection/>
    </xf>
    <xf numFmtId="180" fontId="3" fillId="0" borderId="45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184" fontId="3" fillId="0" borderId="46" xfId="0" applyNumberFormat="1" applyFont="1" applyBorder="1" applyAlignment="1" applyProtection="1">
      <alignment horizontal="right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 shrinkToFit="1"/>
      <protection/>
    </xf>
    <xf numFmtId="0" fontId="11" fillId="0" borderId="39" xfId="0" applyFont="1" applyBorder="1" applyAlignment="1" applyProtection="1">
      <alignment horizontal="center" vertical="center" shrinkToFit="1"/>
      <protection/>
    </xf>
    <xf numFmtId="0" fontId="11" fillId="0" borderId="44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>
      <alignment horizontal="center" vertical="center" wrapText="1"/>
    </xf>
    <xf numFmtId="0" fontId="11" fillId="0" borderId="47" xfId="0" applyFont="1" applyBorder="1" applyAlignment="1" applyProtection="1">
      <alignment horizontal="center" vertical="center"/>
      <protection/>
    </xf>
    <xf numFmtId="185" fontId="3" fillId="0" borderId="45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9" fontId="3" fillId="0" borderId="32" xfId="43" applyFont="1" applyBorder="1" applyAlignment="1" applyProtection="1">
      <alignment horizontal="right" vertical="center"/>
      <protection/>
    </xf>
    <xf numFmtId="9" fontId="3" fillId="0" borderId="26" xfId="43" applyFont="1" applyBorder="1" applyAlignment="1" applyProtection="1">
      <alignment horizontal="right" vertical="center"/>
      <protection/>
    </xf>
    <xf numFmtId="179" fontId="3" fillId="0" borderId="33" xfId="0" applyNumberFormat="1" applyFont="1" applyBorder="1" applyAlignment="1" applyProtection="1">
      <alignment horizontal="right" vertical="center"/>
      <protection/>
    </xf>
    <xf numFmtId="0" fontId="57" fillId="0" borderId="49" xfId="0" applyFont="1" applyFill="1" applyBorder="1" applyAlignment="1" applyProtection="1">
      <alignment horizontal="center" vertical="center"/>
      <protection/>
    </xf>
    <xf numFmtId="0" fontId="57" fillId="0" borderId="40" xfId="0" applyFont="1" applyFill="1" applyBorder="1" applyAlignment="1" applyProtection="1">
      <alignment horizontal="center" vertical="center"/>
      <protection/>
    </xf>
    <xf numFmtId="0" fontId="57" fillId="0" borderId="35" xfId="0" applyFont="1" applyFill="1" applyBorder="1" applyAlignment="1">
      <alignment horizontal="center" vertical="center"/>
    </xf>
    <xf numFmtId="0" fontId="57" fillId="0" borderId="50" xfId="0" applyFont="1" applyFill="1" applyBorder="1" applyAlignment="1" applyProtection="1">
      <alignment horizontal="center" vertical="center"/>
      <protection/>
    </xf>
    <xf numFmtId="0" fontId="57" fillId="0" borderId="51" xfId="0" applyFont="1" applyFill="1" applyBorder="1" applyAlignment="1" applyProtection="1">
      <alignment horizontal="center" vertical="center"/>
      <protection/>
    </xf>
    <xf numFmtId="0" fontId="57" fillId="0" borderId="16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35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52" xfId="0" applyFont="1" applyFill="1" applyBorder="1" applyAlignment="1" applyProtection="1">
      <alignment horizontal="center" vertical="center"/>
      <protection/>
    </xf>
    <xf numFmtId="185" fontId="58" fillId="0" borderId="27" xfId="0" applyNumberFormat="1" applyFont="1" applyFill="1" applyBorder="1" applyAlignment="1" applyProtection="1">
      <alignment horizontal="right" vertical="center"/>
      <protection/>
    </xf>
    <xf numFmtId="185" fontId="58" fillId="0" borderId="30" xfId="52" applyNumberFormat="1" applyFont="1" applyFill="1" applyBorder="1" applyAlignment="1" applyProtection="1">
      <alignment horizontal="right" vertical="center"/>
      <protection/>
    </xf>
    <xf numFmtId="185" fontId="58" fillId="0" borderId="30" xfId="0" applyNumberFormat="1" applyFont="1" applyFill="1" applyBorder="1" applyAlignment="1" applyProtection="1">
      <alignment horizontal="right" vertical="center"/>
      <protection/>
    </xf>
    <xf numFmtId="185" fontId="58" fillId="0" borderId="30" xfId="0" applyNumberFormat="1" applyFont="1" applyFill="1" applyBorder="1" applyAlignment="1">
      <alignment horizontal="right" vertical="center"/>
    </xf>
    <xf numFmtId="185" fontId="58" fillId="0" borderId="31" xfId="0" applyNumberFormat="1" applyFont="1" applyFill="1" applyBorder="1" applyAlignment="1" applyProtection="1">
      <alignment horizontal="right" vertical="center"/>
      <protection/>
    </xf>
    <xf numFmtId="185" fontId="58" fillId="0" borderId="39" xfId="0" applyNumberFormat="1" applyFont="1" applyFill="1" applyBorder="1" applyAlignment="1" applyProtection="1">
      <alignment horizontal="right" vertical="center"/>
      <protection/>
    </xf>
    <xf numFmtId="185" fontId="58" fillId="0" borderId="32" xfId="0" applyNumberFormat="1" applyFont="1" applyFill="1" applyBorder="1" applyAlignment="1" applyProtection="1">
      <alignment horizontal="right" vertical="center"/>
      <protection/>
    </xf>
    <xf numFmtId="185" fontId="58" fillId="0" borderId="19" xfId="0" applyNumberFormat="1" applyFont="1" applyFill="1" applyBorder="1" applyAlignment="1" applyProtection="1">
      <alignment horizontal="right" vertical="center"/>
      <protection/>
    </xf>
    <xf numFmtId="185" fontId="58" fillId="0" borderId="20" xfId="0" applyNumberFormat="1" applyFont="1" applyFill="1" applyBorder="1" applyAlignment="1" applyProtection="1">
      <alignment horizontal="right" vertical="center"/>
      <protection/>
    </xf>
    <xf numFmtId="185" fontId="58" fillId="0" borderId="26" xfId="52" applyNumberFormat="1" applyFont="1" applyFill="1" applyBorder="1" applyAlignment="1" applyProtection="1">
      <alignment horizontal="right" vertical="center"/>
      <protection/>
    </xf>
    <xf numFmtId="185" fontId="58" fillId="0" borderId="26" xfId="0" applyNumberFormat="1" applyFont="1" applyFill="1" applyBorder="1" applyAlignment="1" applyProtection="1">
      <alignment horizontal="right" vertical="center"/>
      <protection/>
    </xf>
    <xf numFmtId="185" fontId="58" fillId="0" borderId="26" xfId="0" applyNumberFormat="1" applyFont="1" applyFill="1" applyBorder="1" applyAlignment="1">
      <alignment horizontal="right" vertical="center"/>
    </xf>
    <xf numFmtId="185" fontId="58" fillId="0" borderId="33" xfId="0" applyNumberFormat="1" applyFont="1" applyFill="1" applyBorder="1" applyAlignment="1" applyProtection="1">
      <alignment horizontal="right" vertical="center"/>
      <protection/>
    </xf>
    <xf numFmtId="185" fontId="58" fillId="0" borderId="53" xfId="0" applyNumberFormat="1" applyFont="1" applyFill="1" applyBorder="1" applyAlignment="1" applyProtection="1">
      <alignment horizontal="right" vertical="center"/>
      <protection/>
    </xf>
    <xf numFmtId="185" fontId="58" fillId="0" borderId="44" xfId="0" applyNumberFormat="1" applyFont="1" applyFill="1" applyBorder="1" applyAlignment="1" applyProtection="1">
      <alignment horizontal="right" vertical="center"/>
      <protection/>
    </xf>
    <xf numFmtId="185" fontId="58" fillId="0" borderId="54" xfId="0" applyNumberFormat="1" applyFont="1" applyFill="1" applyBorder="1" applyAlignment="1" applyProtection="1">
      <alignment horizontal="right" vertical="center"/>
      <protection/>
    </xf>
    <xf numFmtId="185" fontId="58" fillId="0" borderId="55" xfId="0" applyNumberFormat="1" applyFont="1" applyFill="1" applyBorder="1" applyAlignment="1" applyProtection="1">
      <alignment horizontal="right" vertical="center"/>
      <protection/>
    </xf>
    <xf numFmtId="185" fontId="58" fillId="0" borderId="27" xfId="0" applyNumberFormat="1" applyFont="1" applyFill="1" applyBorder="1" applyAlignment="1">
      <alignment horizontal="right" vertical="center"/>
    </xf>
    <xf numFmtId="185" fontId="58" fillId="0" borderId="30" xfId="52" applyNumberFormat="1" applyFont="1" applyFill="1" applyBorder="1" applyAlignment="1">
      <alignment horizontal="right" vertical="center"/>
    </xf>
    <xf numFmtId="185" fontId="58" fillId="0" borderId="43" xfId="0" applyNumberFormat="1" applyFont="1" applyFill="1" applyBorder="1" applyAlignment="1">
      <alignment horizontal="right" vertical="center"/>
    </xf>
    <xf numFmtId="185" fontId="58" fillId="0" borderId="56" xfId="52" applyNumberFormat="1" applyFont="1" applyFill="1" applyBorder="1" applyAlignment="1" applyProtection="1">
      <alignment horizontal="right" vertical="center"/>
      <protection/>
    </xf>
    <xf numFmtId="185" fontId="58" fillId="0" borderId="56" xfId="52" applyNumberFormat="1" applyFont="1" applyFill="1" applyBorder="1" applyAlignment="1">
      <alignment horizontal="right" vertical="center"/>
    </xf>
    <xf numFmtId="185" fontId="58" fillId="0" borderId="56" xfId="0" applyNumberFormat="1" applyFont="1" applyFill="1" applyBorder="1" applyAlignment="1">
      <alignment horizontal="right" vertical="center"/>
    </xf>
    <xf numFmtId="185" fontId="58" fillId="0" borderId="57" xfId="0" applyNumberFormat="1" applyFont="1" applyFill="1" applyBorder="1" applyAlignment="1" applyProtection="1">
      <alignment horizontal="right" vertical="center"/>
      <protection/>
    </xf>
    <xf numFmtId="185" fontId="58" fillId="0" borderId="44" xfId="0" applyNumberFormat="1" applyFont="1" applyFill="1" applyBorder="1" applyAlignment="1">
      <alignment horizontal="right" vertical="center"/>
    </xf>
    <xf numFmtId="185" fontId="58" fillId="0" borderId="54" xfId="0" applyNumberFormat="1" applyFont="1" applyFill="1" applyBorder="1" applyAlignment="1">
      <alignment horizontal="right" vertical="center"/>
    </xf>
    <xf numFmtId="185" fontId="58" fillId="0" borderId="55" xfId="0" applyNumberFormat="1" applyFont="1" applyFill="1" applyBorder="1" applyAlignment="1">
      <alignment horizontal="right" vertical="center"/>
    </xf>
    <xf numFmtId="185" fontId="58" fillId="0" borderId="47" xfId="0" applyNumberFormat="1" applyFont="1" applyFill="1" applyBorder="1" applyAlignment="1">
      <alignment horizontal="right" vertical="center"/>
    </xf>
    <xf numFmtId="185" fontId="58" fillId="0" borderId="45" xfId="0" applyNumberFormat="1" applyFont="1" applyFill="1" applyBorder="1" applyAlignment="1">
      <alignment horizontal="right" vertical="center"/>
    </xf>
    <xf numFmtId="185" fontId="58" fillId="0" borderId="11" xfId="0" applyNumberFormat="1" applyFont="1" applyFill="1" applyBorder="1" applyAlignment="1">
      <alignment horizontal="right" vertical="center"/>
    </xf>
    <xf numFmtId="185" fontId="58" fillId="0" borderId="58" xfId="0" applyNumberFormat="1" applyFont="1" applyFill="1" applyBorder="1" applyAlignment="1">
      <alignment horizontal="right" vertical="center"/>
    </xf>
    <xf numFmtId="185" fontId="58" fillId="0" borderId="38" xfId="0" applyNumberFormat="1" applyFont="1" applyFill="1" applyBorder="1" applyAlignment="1">
      <alignment horizontal="right" vertical="center"/>
    </xf>
    <xf numFmtId="185" fontId="58" fillId="0" borderId="36" xfId="0" applyNumberFormat="1" applyFont="1" applyFill="1" applyBorder="1" applyAlignment="1">
      <alignment horizontal="right" vertical="center"/>
    </xf>
    <xf numFmtId="185" fontId="58" fillId="0" borderId="29" xfId="0" applyNumberFormat="1" applyFont="1" applyFill="1" applyBorder="1" applyAlignment="1">
      <alignment horizontal="right" vertical="center"/>
    </xf>
    <xf numFmtId="185" fontId="58" fillId="0" borderId="57" xfId="0" applyNumberFormat="1" applyFont="1" applyFill="1" applyBorder="1" applyAlignment="1">
      <alignment horizontal="right" vertical="center"/>
    </xf>
    <xf numFmtId="185" fontId="58" fillId="0" borderId="39" xfId="0" applyNumberFormat="1" applyFont="1" applyFill="1" applyBorder="1" applyAlignment="1">
      <alignment horizontal="right" vertical="center"/>
    </xf>
    <xf numFmtId="185" fontId="58" fillId="0" borderId="32" xfId="0" applyNumberFormat="1" applyFont="1" applyFill="1" applyBorder="1" applyAlignment="1">
      <alignment horizontal="right" vertical="center"/>
    </xf>
    <xf numFmtId="185" fontId="58" fillId="0" borderId="19" xfId="0" applyNumberFormat="1" applyFont="1" applyFill="1" applyBorder="1" applyAlignment="1">
      <alignment horizontal="right" vertical="center"/>
    </xf>
    <xf numFmtId="185" fontId="58" fillId="0" borderId="53" xfId="0" applyNumberFormat="1" applyFont="1" applyFill="1" applyBorder="1" applyAlignment="1">
      <alignment horizontal="right" vertical="center"/>
    </xf>
    <xf numFmtId="185" fontId="58" fillId="0" borderId="42" xfId="0" applyNumberFormat="1" applyFont="1" applyFill="1" applyBorder="1" applyAlignment="1">
      <alignment horizontal="right" vertical="center"/>
    </xf>
    <xf numFmtId="185" fontId="58" fillId="0" borderId="59" xfId="0" applyNumberFormat="1" applyFont="1" applyFill="1" applyBorder="1" applyAlignment="1">
      <alignment horizontal="right" vertical="center"/>
    </xf>
    <xf numFmtId="185" fontId="58" fillId="0" borderId="60" xfId="0" applyNumberFormat="1" applyFont="1" applyFill="1" applyBorder="1" applyAlignment="1" applyProtection="1">
      <alignment horizontal="right" vertical="center"/>
      <protection/>
    </xf>
    <xf numFmtId="185" fontId="58" fillId="0" borderId="38" xfId="0" applyNumberFormat="1" applyFont="1" applyFill="1" applyBorder="1" applyAlignment="1" applyProtection="1">
      <alignment horizontal="right" vertical="center"/>
      <protection/>
    </xf>
    <xf numFmtId="185" fontId="58" fillId="0" borderId="36" xfId="0" applyNumberFormat="1" applyFont="1" applyFill="1" applyBorder="1" applyAlignment="1" applyProtection="1">
      <alignment horizontal="right" vertical="center"/>
      <protection/>
    </xf>
    <xf numFmtId="185" fontId="58" fillId="0" borderId="29" xfId="0" applyNumberFormat="1" applyFont="1" applyFill="1" applyBorder="1" applyAlignment="1" applyProtection="1">
      <alignment horizontal="right" vertical="center"/>
      <protection/>
    </xf>
    <xf numFmtId="185" fontId="3" fillId="0" borderId="30" xfId="52" applyNumberFormat="1" applyFont="1" applyBorder="1" applyAlignment="1" applyProtection="1">
      <alignment horizontal="right" vertical="center"/>
      <protection/>
    </xf>
    <xf numFmtId="185" fontId="3" fillId="0" borderId="31" xfId="0" applyNumberFormat="1" applyFont="1" applyBorder="1" applyAlignment="1">
      <alignment horizontal="right" vertical="center"/>
    </xf>
    <xf numFmtId="185" fontId="3" fillId="0" borderId="19" xfId="0" applyNumberFormat="1" applyFont="1" applyBorder="1" applyAlignment="1" applyProtection="1">
      <alignment horizontal="right" vertical="center"/>
      <protection/>
    </xf>
    <xf numFmtId="185" fontId="3" fillId="0" borderId="11" xfId="0" applyNumberFormat="1" applyFont="1" applyBorder="1" applyAlignment="1" applyProtection="1">
      <alignment horizontal="right" vertical="center"/>
      <protection/>
    </xf>
    <xf numFmtId="185" fontId="3" fillId="0" borderId="31" xfId="0" applyNumberFormat="1" applyFont="1" applyBorder="1" applyAlignment="1" applyProtection="1">
      <alignment horizontal="right" vertical="center"/>
      <protection/>
    </xf>
    <xf numFmtId="185" fontId="3" fillId="0" borderId="54" xfId="0" applyNumberFormat="1" applyFont="1" applyBorder="1" applyAlignment="1" applyProtection="1">
      <alignment horizontal="right" vertical="center"/>
      <protection/>
    </xf>
    <xf numFmtId="185" fontId="3" fillId="0" borderId="55" xfId="0" applyNumberFormat="1" applyFont="1" applyBorder="1" applyAlignment="1" applyProtection="1">
      <alignment horizontal="right" vertical="center"/>
      <protection/>
    </xf>
    <xf numFmtId="185" fontId="3" fillId="0" borderId="31" xfId="52" applyNumberFormat="1" applyFont="1" applyBorder="1" applyAlignment="1">
      <alignment horizontal="right" vertical="center"/>
    </xf>
    <xf numFmtId="185" fontId="3" fillId="0" borderId="54" xfId="0" applyNumberFormat="1" applyFont="1" applyBorder="1" applyAlignment="1">
      <alignment vertical="center"/>
    </xf>
    <xf numFmtId="185" fontId="3" fillId="0" borderId="55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horizontal="right" vertical="center"/>
    </xf>
    <xf numFmtId="185" fontId="3" fillId="0" borderId="26" xfId="0" applyNumberFormat="1" applyFont="1" applyBorder="1" applyAlignment="1">
      <alignment horizontal="right" vertical="center"/>
    </xf>
    <xf numFmtId="185" fontId="3" fillId="0" borderId="26" xfId="52" applyNumberFormat="1" applyFont="1" applyBorder="1" applyAlignment="1">
      <alignment horizontal="right" vertical="center"/>
    </xf>
    <xf numFmtId="185" fontId="3" fillId="0" borderId="33" xfId="52" applyNumberFormat="1" applyFont="1" applyBorder="1" applyAlignment="1">
      <alignment horizontal="right" vertical="center"/>
    </xf>
    <xf numFmtId="185" fontId="3" fillId="0" borderId="30" xfId="33" applyNumberFormat="1" applyFont="1" applyBorder="1" applyAlignment="1" applyProtection="1">
      <alignment horizontal="right" vertical="center"/>
      <protection/>
    </xf>
    <xf numFmtId="185" fontId="3" fillId="0" borderId="31" xfId="33" applyNumberFormat="1" applyFont="1" applyBorder="1" applyAlignment="1" applyProtection="1">
      <alignment horizontal="right" vertical="center"/>
      <protection/>
    </xf>
    <xf numFmtId="185" fontId="3" fillId="0" borderId="26" xfId="0" applyNumberFormat="1" applyFont="1" applyFill="1" applyBorder="1" applyAlignment="1">
      <alignment horizontal="right" vertical="center"/>
    </xf>
    <xf numFmtId="185" fontId="3" fillId="0" borderId="26" xfId="52" applyNumberFormat="1" applyFont="1" applyFill="1" applyBorder="1" applyAlignment="1">
      <alignment horizontal="right" vertical="center"/>
    </xf>
    <xf numFmtId="185" fontId="3" fillId="0" borderId="33" xfId="52" applyNumberFormat="1" applyFont="1" applyFill="1" applyBorder="1" applyAlignment="1">
      <alignment horizontal="right" vertical="center"/>
    </xf>
    <xf numFmtId="185" fontId="3" fillId="0" borderId="32" xfId="0" applyNumberFormat="1" applyFont="1" applyFill="1" applyBorder="1" applyAlignment="1">
      <alignment horizontal="right" vertical="center"/>
    </xf>
    <xf numFmtId="185" fontId="3" fillId="0" borderId="19" xfId="0" applyNumberFormat="1" applyFont="1" applyFill="1" applyBorder="1" applyAlignment="1">
      <alignment horizontal="right" vertical="center"/>
    </xf>
    <xf numFmtId="185" fontId="3" fillId="0" borderId="54" xfId="0" applyNumberFormat="1" applyFont="1" applyBorder="1" applyAlignment="1">
      <alignment horizontal="right" vertical="center"/>
    </xf>
    <xf numFmtId="185" fontId="3" fillId="0" borderId="55" xfId="0" applyNumberFormat="1" applyFont="1" applyBorder="1" applyAlignment="1">
      <alignment horizontal="right" vertical="center"/>
    </xf>
    <xf numFmtId="185" fontId="3" fillId="0" borderId="30" xfId="33" applyNumberFormat="1" applyFont="1" applyFill="1" applyBorder="1" applyAlignment="1" applyProtection="1">
      <alignment horizontal="right" vertical="center"/>
      <protection/>
    </xf>
    <xf numFmtId="185" fontId="3" fillId="0" borderId="59" xfId="0" applyNumberFormat="1" applyFont="1" applyFill="1" applyBorder="1" applyAlignment="1">
      <alignment horizontal="right" vertical="center"/>
    </xf>
    <xf numFmtId="185" fontId="3" fillId="0" borderId="59" xfId="52" applyNumberFormat="1" applyFont="1" applyFill="1" applyBorder="1" applyAlignment="1">
      <alignment horizontal="right" vertical="center"/>
    </xf>
    <xf numFmtId="185" fontId="3" fillId="0" borderId="60" xfId="52" applyNumberFormat="1" applyFont="1" applyFill="1" applyBorder="1" applyAlignment="1">
      <alignment horizontal="right" vertical="center"/>
    </xf>
    <xf numFmtId="185" fontId="3" fillId="0" borderId="56" xfId="0" applyNumberFormat="1" applyFont="1" applyFill="1" applyBorder="1" applyAlignment="1">
      <alignment horizontal="right" vertical="center"/>
    </xf>
    <xf numFmtId="185" fontId="3" fillId="0" borderId="57" xfId="0" applyNumberFormat="1" applyFont="1" applyFill="1" applyBorder="1" applyAlignment="1">
      <alignment horizontal="right" vertical="center"/>
    </xf>
    <xf numFmtId="185" fontId="3" fillId="0" borderId="54" xfId="0" applyNumberFormat="1" applyFont="1" applyFill="1" applyBorder="1" applyAlignment="1">
      <alignment horizontal="right" vertical="center"/>
    </xf>
    <xf numFmtId="185" fontId="3" fillId="0" borderId="55" xfId="0" applyNumberFormat="1" applyFont="1" applyFill="1" applyBorder="1" applyAlignment="1">
      <alignment horizontal="right" vertical="center"/>
    </xf>
    <xf numFmtId="185" fontId="3" fillId="0" borderId="26" xfId="52" applyNumberFormat="1" applyFont="1" applyBorder="1" applyAlignment="1" applyProtection="1">
      <alignment horizontal="right" vertical="center"/>
      <protection/>
    </xf>
    <xf numFmtId="185" fontId="3" fillId="0" borderId="33" xfId="0" applyNumberFormat="1" applyFont="1" applyBorder="1" applyAlignment="1">
      <alignment horizontal="right" vertical="center"/>
    </xf>
    <xf numFmtId="185" fontId="3" fillId="0" borderId="26" xfId="52" applyNumberFormat="1" applyFont="1" applyFill="1" applyBorder="1" applyAlignment="1" applyProtection="1">
      <alignment horizontal="right" vertical="center"/>
      <protection/>
    </xf>
    <xf numFmtId="185" fontId="3" fillId="0" borderId="33" xfId="0" applyNumberFormat="1" applyFont="1" applyFill="1" applyBorder="1" applyAlignment="1">
      <alignment horizontal="right" vertical="center"/>
    </xf>
    <xf numFmtId="185" fontId="3" fillId="0" borderId="60" xfId="0" applyNumberFormat="1" applyFont="1" applyBorder="1" applyAlignment="1">
      <alignment horizontal="right" vertical="center"/>
    </xf>
    <xf numFmtId="185" fontId="3" fillId="0" borderId="56" xfId="0" applyNumberFormat="1" applyFont="1" applyBorder="1" applyAlignment="1">
      <alignment horizontal="right" vertical="center"/>
    </xf>
    <xf numFmtId="185" fontId="3" fillId="0" borderId="57" xfId="0" applyNumberFormat="1" applyFont="1" applyBorder="1" applyAlignment="1">
      <alignment horizontal="right" vertical="center"/>
    </xf>
    <xf numFmtId="185" fontId="3" fillId="0" borderId="27" xfId="0" applyNumberFormat="1" applyFont="1" applyBorder="1" applyAlignment="1" applyProtection="1">
      <alignment horizontal="right" vertical="center"/>
      <protection/>
    </xf>
    <xf numFmtId="185" fontId="3" fillId="0" borderId="20" xfId="0" applyNumberFormat="1" applyFont="1" applyBorder="1" applyAlignment="1" applyProtection="1">
      <alignment horizontal="right" vertical="center"/>
      <protection/>
    </xf>
    <xf numFmtId="185" fontId="3" fillId="0" borderId="26" xfId="0" applyNumberFormat="1" applyFont="1" applyBorder="1" applyAlignment="1" applyProtection="1">
      <alignment horizontal="right" vertical="center"/>
      <protection/>
    </xf>
    <xf numFmtId="185" fontId="3" fillId="0" borderId="39" xfId="0" applyNumberFormat="1" applyFont="1" applyBorder="1" applyAlignment="1" applyProtection="1">
      <alignment horizontal="right" vertical="center"/>
      <protection/>
    </xf>
    <xf numFmtId="185" fontId="3" fillId="0" borderId="20" xfId="0" applyNumberFormat="1" applyFont="1" applyFill="1" applyBorder="1" applyAlignment="1" applyProtection="1">
      <alignment horizontal="right" vertical="center"/>
      <protection/>
    </xf>
    <xf numFmtId="185" fontId="3" fillId="0" borderId="26" xfId="0" applyNumberFormat="1" applyFont="1" applyFill="1" applyBorder="1" applyAlignment="1" applyProtection="1">
      <alignment horizontal="right" vertical="center"/>
      <protection/>
    </xf>
    <xf numFmtId="185" fontId="3" fillId="0" borderId="39" xfId="0" applyNumberFormat="1" applyFont="1" applyFill="1" applyBorder="1" applyAlignment="1" applyProtection="1">
      <alignment horizontal="right" vertical="center"/>
      <protection/>
    </xf>
    <xf numFmtId="185" fontId="3" fillId="0" borderId="32" xfId="0" applyNumberFormat="1" applyFont="1" applyFill="1" applyBorder="1" applyAlignment="1" applyProtection="1">
      <alignment horizontal="right" vertical="center"/>
      <protection/>
    </xf>
    <xf numFmtId="185" fontId="3" fillId="0" borderId="61" xfId="0" applyNumberFormat="1" applyFont="1" applyBorder="1" applyAlignment="1" applyProtection="1">
      <alignment horizontal="right" vertical="center"/>
      <protection/>
    </xf>
    <xf numFmtId="185" fontId="3" fillId="0" borderId="46" xfId="0" applyNumberFormat="1" applyFont="1" applyBorder="1" applyAlignment="1" applyProtection="1">
      <alignment horizontal="right" vertical="center"/>
      <protection/>
    </xf>
    <xf numFmtId="185" fontId="3" fillId="0" borderId="41" xfId="0" applyNumberFormat="1" applyFont="1" applyBorder="1" applyAlignment="1" applyProtection="1">
      <alignment horizontal="right" vertical="center"/>
      <protection/>
    </xf>
    <xf numFmtId="185" fontId="3" fillId="0" borderId="13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178" fontId="3" fillId="0" borderId="28" xfId="0" applyNumberFormat="1" applyFont="1" applyBorder="1" applyAlignment="1" applyProtection="1">
      <alignment horizontal="center" vertical="center"/>
      <protection/>
    </xf>
    <xf numFmtId="178" fontId="3" fillId="0" borderId="63" xfId="0" applyNumberFormat="1" applyFont="1" applyBorder="1" applyAlignment="1" applyProtection="1">
      <alignment horizontal="center" vertical="center"/>
      <protection/>
    </xf>
    <xf numFmtId="178" fontId="3" fillId="0" borderId="64" xfId="0" applyNumberFormat="1" applyFont="1" applyBorder="1" applyAlignment="1" applyProtection="1">
      <alignment horizontal="center" vertical="center"/>
      <protection/>
    </xf>
    <xf numFmtId="0" fontId="59" fillId="0" borderId="35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178" fontId="3" fillId="0" borderId="61" xfId="0" applyNumberFormat="1" applyFont="1" applyBorder="1" applyAlignment="1" applyProtection="1">
      <alignment horizontal="center" vertical="center" wrapText="1"/>
      <protection/>
    </xf>
    <xf numFmtId="178" fontId="3" fillId="0" borderId="47" xfId="0" applyNumberFormat="1" applyFont="1" applyBorder="1" applyAlignment="1" applyProtection="1">
      <alignment horizontal="center" vertical="center"/>
      <protection/>
    </xf>
    <xf numFmtId="178" fontId="3" fillId="0" borderId="38" xfId="0" applyNumberFormat="1" applyFont="1" applyBorder="1" applyAlignment="1" applyProtection="1">
      <alignment horizontal="center" vertical="center"/>
      <protection/>
    </xf>
    <xf numFmtId="178" fontId="3" fillId="0" borderId="46" xfId="0" applyNumberFormat="1" applyFont="1" applyBorder="1" applyAlignment="1" applyProtection="1">
      <alignment horizontal="center" vertical="center" wrapText="1"/>
      <protection/>
    </xf>
    <xf numFmtId="178" fontId="3" fillId="0" borderId="45" xfId="0" applyNumberFormat="1" applyFont="1" applyBorder="1" applyAlignment="1" applyProtection="1">
      <alignment horizontal="center" vertical="center"/>
      <protection/>
    </xf>
    <xf numFmtId="178" fontId="3" fillId="0" borderId="36" xfId="0" applyNumberFormat="1" applyFont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center" vertical="center"/>
    </xf>
    <xf numFmtId="49" fontId="59" fillId="0" borderId="49" xfId="0" applyNumberFormat="1" applyFont="1" applyFill="1" applyBorder="1" applyAlignment="1">
      <alignment horizontal="center" vertical="center"/>
    </xf>
    <xf numFmtId="49" fontId="59" fillId="0" borderId="40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57" fillId="0" borderId="44" xfId="0" applyFont="1" applyFill="1" applyBorder="1" applyAlignment="1" applyProtection="1">
      <alignment horizontal="center" vertical="center"/>
      <protection/>
    </xf>
    <xf numFmtId="0" fontId="57" fillId="0" borderId="55" xfId="0" applyFont="1" applyFill="1" applyBorder="1" applyAlignment="1" applyProtection="1">
      <alignment horizontal="center" vertical="center"/>
      <protection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178" fontId="3" fillId="0" borderId="26" xfId="0" applyNumberFormat="1" applyFont="1" applyBorder="1" applyAlignment="1" applyProtection="1">
      <alignment horizontal="center" vertical="center" shrinkToFit="1"/>
      <protection/>
    </xf>
    <xf numFmtId="178" fontId="3" fillId="0" borderId="33" xfId="0" applyNumberFormat="1" applyFont="1" applyBorder="1" applyAlignment="1" applyProtection="1">
      <alignment horizontal="center" vertical="center" shrinkToFit="1"/>
      <protection/>
    </xf>
    <xf numFmtId="0" fontId="3" fillId="0" borderId="61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wrapText="1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178" fontId="3" fillId="0" borderId="46" xfId="0" applyNumberFormat="1" applyFont="1" applyBorder="1" applyAlignment="1" applyProtection="1">
      <alignment horizontal="center" vertical="center" wrapText="1" shrinkToFit="1"/>
      <protection/>
    </xf>
    <xf numFmtId="178" fontId="3" fillId="0" borderId="45" xfId="0" applyNumberFormat="1" applyFont="1" applyBorder="1" applyAlignment="1" applyProtection="1">
      <alignment horizontal="center" vertical="center" shrinkToFit="1"/>
      <protection/>
    </xf>
    <xf numFmtId="178" fontId="3" fillId="0" borderId="36" xfId="0" applyNumberFormat="1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78" fontId="3" fillId="0" borderId="22" xfId="0" applyNumberFormat="1" applyFont="1" applyBorder="1" applyAlignment="1" applyProtection="1">
      <alignment horizontal="center" vertical="center" shrinkToFit="1"/>
      <protection/>
    </xf>
    <xf numFmtId="178" fontId="3" fillId="0" borderId="24" xfId="0" applyNumberFormat="1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right" vertical="center"/>
    </xf>
    <xf numFmtId="0" fontId="3" fillId="0" borderId="65" xfId="0" applyFont="1" applyBorder="1" applyAlignment="1" applyProtection="1">
      <alignment horizontal="center" vertical="center" shrinkToFit="1"/>
      <protection/>
    </xf>
    <xf numFmtId="0" fontId="3" fillId="0" borderId="66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view="pageBreakPreview" zoomScale="75" zoomScaleNormal="50" zoomScaleSheetLayoutView="75" zoomScalePageLayoutView="0" workbookViewId="0" topLeftCell="A1">
      <selection activeCell="F17" sqref="F17"/>
    </sheetView>
  </sheetViews>
  <sheetFormatPr defaultColWidth="10.58203125" defaultRowHeight="30" customHeight="1"/>
  <cols>
    <col min="1" max="1" width="1.66015625" style="1" customWidth="1"/>
    <col min="2" max="3" width="15.66015625" style="1" customWidth="1"/>
    <col min="4" max="10" width="10.58203125" style="1" customWidth="1"/>
    <col min="11" max="11" width="10.66015625" style="1" customWidth="1"/>
    <col min="12" max="12" width="10.58203125" style="1" customWidth="1"/>
    <col min="13" max="13" width="2.58203125" style="1" customWidth="1"/>
    <col min="14" max="16384" width="10.58203125" style="1" customWidth="1"/>
  </cols>
  <sheetData>
    <row r="1" spans="2:10" ht="30" customHeight="1">
      <c r="B1" s="2"/>
      <c r="J1" s="18"/>
    </row>
    <row r="2" spans="2:12" ht="30" customHeight="1">
      <c r="B2" s="2" t="s">
        <v>80</v>
      </c>
      <c r="L2" s="94"/>
    </row>
    <row r="3" spans="2:12" ht="30" customHeight="1" thickBot="1">
      <c r="B3" s="4"/>
      <c r="C3" s="4"/>
      <c r="D3" s="4"/>
      <c r="E3" s="4"/>
      <c r="F3" s="4"/>
      <c r="G3" s="4"/>
      <c r="H3" s="4"/>
      <c r="I3" s="4"/>
      <c r="K3" s="4"/>
      <c r="L3" s="34" t="s">
        <v>14</v>
      </c>
    </row>
    <row r="4" spans="2:12" ht="30" customHeight="1">
      <c r="B4" s="21" t="s">
        <v>3</v>
      </c>
      <c r="C4" s="35" t="s">
        <v>1</v>
      </c>
      <c r="D4" s="242" t="s">
        <v>54</v>
      </c>
      <c r="E4" s="242" t="s">
        <v>55</v>
      </c>
      <c r="F4" s="242" t="s">
        <v>56</v>
      </c>
      <c r="G4" s="242" t="s">
        <v>57</v>
      </c>
      <c r="H4" s="242" t="s">
        <v>18</v>
      </c>
      <c r="I4" s="242" t="s">
        <v>19</v>
      </c>
      <c r="J4" s="31" t="s">
        <v>58</v>
      </c>
      <c r="K4" s="63" t="s">
        <v>59</v>
      </c>
      <c r="L4" s="235" t="s">
        <v>2</v>
      </c>
    </row>
    <row r="5" spans="2:12" ht="30" customHeight="1" thickBot="1">
      <c r="B5" s="36" t="s">
        <v>4</v>
      </c>
      <c r="C5" s="13" t="s">
        <v>0</v>
      </c>
      <c r="D5" s="243"/>
      <c r="E5" s="243"/>
      <c r="F5" s="243"/>
      <c r="G5" s="243"/>
      <c r="H5" s="243"/>
      <c r="I5" s="243"/>
      <c r="J5" s="12" t="s">
        <v>60</v>
      </c>
      <c r="K5" s="76" t="s">
        <v>61</v>
      </c>
      <c r="L5" s="236"/>
    </row>
    <row r="6" spans="2:12" ht="30" customHeight="1">
      <c r="B6" s="237" t="s">
        <v>62</v>
      </c>
      <c r="C6" s="77" t="s">
        <v>46</v>
      </c>
      <c r="D6" s="64">
        <v>0.2</v>
      </c>
      <c r="E6" s="64">
        <v>0.3</v>
      </c>
      <c r="F6" s="64"/>
      <c r="G6" s="64">
        <v>0.1</v>
      </c>
      <c r="H6" s="64">
        <v>0.2</v>
      </c>
      <c r="I6" s="64">
        <v>0.3</v>
      </c>
      <c r="J6" s="65">
        <v>0.1</v>
      </c>
      <c r="K6" s="65">
        <v>0.2</v>
      </c>
      <c r="L6" s="66">
        <f>SUM(D6:K6)</f>
        <v>1.4000000000000001</v>
      </c>
    </row>
    <row r="7" spans="2:12" ht="30" customHeight="1" thickBot="1">
      <c r="B7" s="238"/>
      <c r="C7" s="78" t="s">
        <v>49</v>
      </c>
      <c r="D7" s="67">
        <f>SUM(D6)</f>
        <v>0.2</v>
      </c>
      <c r="E7" s="67">
        <f aca="true" t="shared" si="0" ref="E7:L7">SUM(E6)</f>
        <v>0.3</v>
      </c>
      <c r="F7" s="67">
        <f t="shared" si="0"/>
        <v>0</v>
      </c>
      <c r="G7" s="67">
        <f t="shared" si="0"/>
        <v>0.1</v>
      </c>
      <c r="H7" s="67">
        <f t="shared" si="0"/>
        <v>0.2</v>
      </c>
      <c r="I7" s="67">
        <f t="shared" si="0"/>
        <v>0.3</v>
      </c>
      <c r="J7" s="67">
        <f t="shared" si="0"/>
        <v>0.1</v>
      </c>
      <c r="K7" s="68">
        <f t="shared" si="0"/>
        <v>0.2</v>
      </c>
      <c r="L7" s="82">
        <f t="shared" si="0"/>
        <v>1.4000000000000001</v>
      </c>
    </row>
    <row r="8" spans="1:14" ht="30" customHeight="1">
      <c r="A8" s="9"/>
      <c r="B8" s="238"/>
      <c r="C8" s="79" t="s">
        <v>53</v>
      </c>
      <c r="D8" s="69">
        <v>0.5</v>
      </c>
      <c r="E8" s="69">
        <v>0.5</v>
      </c>
      <c r="F8" s="69"/>
      <c r="G8" s="69"/>
      <c r="H8" s="69"/>
      <c r="I8" s="69"/>
      <c r="J8" s="69"/>
      <c r="K8" s="70"/>
      <c r="L8" s="71">
        <f>SUM(D8:K8)</f>
        <v>1</v>
      </c>
      <c r="M8" s="4"/>
      <c r="N8" s="4"/>
    </row>
    <row r="9" spans="1:14" ht="30" customHeight="1" thickBot="1">
      <c r="A9" s="4"/>
      <c r="B9" s="238"/>
      <c r="C9" s="80" t="s">
        <v>63</v>
      </c>
      <c r="D9" s="72">
        <f>SUM(D8)</f>
        <v>0.5</v>
      </c>
      <c r="E9" s="72">
        <f aca="true" t="shared" si="1" ref="E9:L9">SUM(E8)</f>
        <v>0.5</v>
      </c>
      <c r="F9" s="72">
        <f t="shared" si="1"/>
        <v>0</v>
      </c>
      <c r="G9" s="72">
        <f t="shared" si="1"/>
        <v>0</v>
      </c>
      <c r="H9" s="72">
        <f t="shared" si="1"/>
        <v>0</v>
      </c>
      <c r="I9" s="72">
        <f t="shared" si="1"/>
        <v>0</v>
      </c>
      <c r="J9" s="72">
        <f t="shared" si="1"/>
        <v>0</v>
      </c>
      <c r="K9" s="73">
        <f t="shared" si="1"/>
        <v>0</v>
      </c>
      <c r="L9" s="83">
        <f t="shared" si="1"/>
        <v>1</v>
      </c>
      <c r="M9" s="4"/>
      <c r="N9" s="4"/>
    </row>
    <row r="10" spans="2:14" ht="30" customHeight="1">
      <c r="B10" s="238"/>
      <c r="C10" s="77" t="s">
        <v>67</v>
      </c>
      <c r="D10" s="108">
        <v>0.1</v>
      </c>
      <c r="E10" s="108">
        <v>0.1</v>
      </c>
      <c r="F10" s="108">
        <v>0.1</v>
      </c>
      <c r="G10" s="108"/>
      <c r="H10" s="108"/>
      <c r="I10" s="108"/>
      <c r="J10" s="108"/>
      <c r="K10" s="109"/>
      <c r="L10" s="110">
        <f>SUM(C10:K10)</f>
        <v>0.30000000000000004</v>
      </c>
      <c r="M10" s="4"/>
      <c r="N10" s="4"/>
    </row>
    <row r="11" spans="2:14" ht="30" customHeight="1" thickBot="1">
      <c r="B11" s="239"/>
      <c r="C11" s="81" t="s">
        <v>68</v>
      </c>
      <c r="D11" s="74">
        <f>SUM(D10)</f>
        <v>0.1</v>
      </c>
      <c r="E11" s="74">
        <f aca="true" t="shared" si="2" ref="E11:L11">SUM(E10)</f>
        <v>0.1</v>
      </c>
      <c r="F11" s="74">
        <f t="shared" si="2"/>
        <v>0.1</v>
      </c>
      <c r="G11" s="74">
        <f t="shared" si="2"/>
        <v>0</v>
      </c>
      <c r="H11" s="74">
        <f t="shared" si="2"/>
        <v>0</v>
      </c>
      <c r="I11" s="74">
        <f t="shared" si="2"/>
        <v>0</v>
      </c>
      <c r="J11" s="74">
        <f t="shared" si="2"/>
        <v>0</v>
      </c>
      <c r="K11" s="75">
        <f t="shared" si="2"/>
        <v>0</v>
      </c>
      <c r="L11" s="84">
        <f t="shared" si="2"/>
        <v>0.30000000000000004</v>
      </c>
      <c r="M11" s="4"/>
      <c r="N11" s="4"/>
    </row>
    <row r="12" spans="2:12" ht="30" customHeight="1" thickBot="1">
      <c r="B12" s="240" t="s">
        <v>12</v>
      </c>
      <c r="C12" s="241"/>
      <c r="D12" s="19">
        <f>SUM(D7,D9,D11)</f>
        <v>0.7999999999999999</v>
      </c>
      <c r="E12" s="19">
        <f aca="true" t="shared" si="3" ref="E12:L12">SUM(E7,E9,E11)</f>
        <v>0.9</v>
      </c>
      <c r="F12" s="19">
        <f t="shared" si="3"/>
        <v>0.1</v>
      </c>
      <c r="G12" s="19">
        <f t="shared" si="3"/>
        <v>0.1</v>
      </c>
      <c r="H12" s="19">
        <f t="shared" si="3"/>
        <v>0.2</v>
      </c>
      <c r="I12" s="19">
        <f t="shared" si="3"/>
        <v>0.3</v>
      </c>
      <c r="J12" s="19">
        <f t="shared" si="3"/>
        <v>0.1</v>
      </c>
      <c r="K12" s="19">
        <f t="shared" si="3"/>
        <v>0.2</v>
      </c>
      <c r="L12" s="20">
        <f t="shared" si="3"/>
        <v>2.7</v>
      </c>
    </row>
    <row r="24" ht="30" customHeight="1">
      <c r="J24" s="11"/>
    </row>
    <row r="25" ht="30" customHeight="1">
      <c r="J25" s="11"/>
    </row>
    <row r="26" ht="30" customHeight="1">
      <c r="J26" s="11"/>
    </row>
  </sheetData>
  <sheetProtection/>
  <mergeCells count="9">
    <mergeCell ref="L4:L5"/>
    <mergeCell ref="B6:B11"/>
    <mergeCell ref="B12:C12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4"/>
  <sheetViews>
    <sheetView showGridLines="0" tabSelected="1" view="pageBreakPreview" zoomScale="75" zoomScaleNormal="50" zoomScaleSheetLayoutView="75" zoomScalePageLayoutView="0" workbookViewId="0" topLeftCell="A10">
      <selection activeCell="J13" sqref="J13:J18"/>
    </sheetView>
  </sheetViews>
  <sheetFormatPr defaultColWidth="10.58203125" defaultRowHeight="30" customHeight="1"/>
  <cols>
    <col min="1" max="1" width="1.66015625" style="1" customWidth="1"/>
    <col min="2" max="3" width="14.66015625" style="1" customWidth="1"/>
    <col min="4" max="10" width="14.66015625" style="3" customWidth="1"/>
    <col min="11" max="11" width="1.66015625" style="1" customWidth="1"/>
    <col min="12" max="16384" width="10.58203125" style="1" customWidth="1"/>
  </cols>
  <sheetData>
    <row r="1" spans="2:10" ht="30" customHeight="1" thickBot="1">
      <c r="B1" s="2" t="s">
        <v>81</v>
      </c>
      <c r="J1" s="94"/>
    </row>
    <row r="2" spans="2:11" ht="30" customHeight="1">
      <c r="B2" s="237" t="s">
        <v>22</v>
      </c>
      <c r="C2" s="46"/>
      <c r="D2" s="257" t="s">
        <v>75</v>
      </c>
      <c r="E2" s="260" t="s">
        <v>74</v>
      </c>
      <c r="F2" s="37"/>
      <c r="G2" s="38" t="s">
        <v>21</v>
      </c>
      <c r="H2" s="39"/>
      <c r="I2" s="39"/>
      <c r="J2" s="40"/>
      <c r="K2" s="4"/>
    </row>
    <row r="3" spans="2:11" ht="30" customHeight="1">
      <c r="B3" s="238"/>
      <c r="C3" s="47" t="s">
        <v>0</v>
      </c>
      <c r="D3" s="258"/>
      <c r="E3" s="261"/>
      <c r="F3" s="23" t="s">
        <v>23</v>
      </c>
      <c r="G3" s="244" t="s">
        <v>24</v>
      </c>
      <c r="H3" s="245"/>
      <c r="I3" s="245"/>
      <c r="J3" s="246"/>
      <c r="K3" s="4"/>
    </row>
    <row r="4" spans="2:11" ht="30" customHeight="1" thickBot="1">
      <c r="B4" s="239"/>
      <c r="C4" s="234"/>
      <c r="D4" s="259"/>
      <c r="E4" s="262"/>
      <c r="F4" s="22"/>
      <c r="G4" s="23" t="s">
        <v>25</v>
      </c>
      <c r="H4" s="23" t="s">
        <v>26</v>
      </c>
      <c r="I4" s="23" t="s">
        <v>27</v>
      </c>
      <c r="J4" s="41" t="s">
        <v>28</v>
      </c>
      <c r="K4" s="4"/>
    </row>
    <row r="5" spans="2:12" ht="30" customHeight="1">
      <c r="B5" s="263" t="s">
        <v>107</v>
      </c>
      <c r="C5" s="138" t="s">
        <v>45</v>
      </c>
      <c r="D5" s="139">
        <v>2.39</v>
      </c>
      <c r="E5" s="140">
        <v>22.9</v>
      </c>
      <c r="F5" s="140">
        <v>22.9</v>
      </c>
      <c r="G5" s="141"/>
      <c r="H5" s="141"/>
      <c r="I5" s="142"/>
      <c r="J5" s="143"/>
      <c r="K5" s="5" t="e">
        <f>SUM(#REF!)</f>
        <v>#REF!</v>
      </c>
      <c r="L5" s="4"/>
    </row>
    <row r="6" spans="2:12" ht="30" customHeight="1" thickBot="1">
      <c r="B6" s="263"/>
      <c r="C6" s="128" t="s">
        <v>52</v>
      </c>
      <c r="D6" s="144">
        <f aca="true" t="shared" si="0" ref="D6:J6">SUM(D5:D5)</f>
        <v>2.39</v>
      </c>
      <c r="E6" s="145">
        <f t="shared" si="0"/>
        <v>22.9</v>
      </c>
      <c r="F6" s="145">
        <f t="shared" si="0"/>
        <v>22.9</v>
      </c>
      <c r="G6" s="145">
        <f t="shared" si="0"/>
        <v>0</v>
      </c>
      <c r="H6" s="145">
        <f t="shared" si="0"/>
        <v>0</v>
      </c>
      <c r="I6" s="145">
        <f t="shared" si="0"/>
        <v>0</v>
      </c>
      <c r="J6" s="146">
        <f t="shared" si="0"/>
        <v>0</v>
      </c>
      <c r="K6" s="5"/>
      <c r="L6" s="4"/>
    </row>
    <row r="7" spans="2:10" ht="30" customHeight="1">
      <c r="B7" s="263"/>
      <c r="C7" s="129" t="s">
        <v>47</v>
      </c>
      <c r="D7" s="139">
        <v>2.4</v>
      </c>
      <c r="E7" s="141">
        <v>23.6</v>
      </c>
      <c r="F7" s="142">
        <v>22.4</v>
      </c>
      <c r="G7" s="141"/>
      <c r="H7" s="141"/>
      <c r="I7" s="141"/>
      <c r="J7" s="143"/>
    </row>
    <row r="8" spans="2:10" ht="30" customHeight="1">
      <c r="B8" s="263"/>
      <c r="C8" s="127" t="s">
        <v>48</v>
      </c>
      <c r="D8" s="147">
        <v>2.4</v>
      </c>
      <c r="E8" s="148">
        <v>2.7</v>
      </c>
      <c r="F8" s="148">
        <v>1.1</v>
      </c>
      <c r="G8" s="149"/>
      <c r="H8" s="149"/>
      <c r="I8" s="150"/>
      <c r="J8" s="151"/>
    </row>
    <row r="9" spans="2:10" ht="30" customHeight="1" thickBot="1">
      <c r="B9" s="263"/>
      <c r="C9" s="128" t="s">
        <v>49</v>
      </c>
      <c r="D9" s="152">
        <f>SUM(D7:D8)</f>
        <v>4.8</v>
      </c>
      <c r="E9" s="145">
        <f>SUM(E7:E8)</f>
        <v>26.3</v>
      </c>
      <c r="F9" s="145">
        <f>SUM(F7:F8)</f>
        <v>23.5</v>
      </c>
      <c r="G9" s="145"/>
      <c r="H9" s="145"/>
      <c r="I9" s="145"/>
      <c r="J9" s="146"/>
    </row>
    <row r="10" spans="2:10" ht="30" customHeight="1" thickBot="1">
      <c r="B10" s="264"/>
      <c r="C10" s="130" t="s">
        <v>70</v>
      </c>
      <c r="D10" s="153">
        <f>SUM(D6,D9)</f>
        <v>7.1899999999999995</v>
      </c>
      <c r="E10" s="154">
        <f aca="true" t="shared" si="1" ref="E10:J10">SUM(E6,E9)</f>
        <v>49.2</v>
      </c>
      <c r="F10" s="154">
        <f t="shared" si="1"/>
        <v>46.4</v>
      </c>
      <c r="G10" s="154">
        <f t="shared" si="1"/>
        <v>0</v>
      </c>
      <c r="H10" s="154">
        <f t="shared" si="1"/>
        <v>0</v>
      </c>
      <c r="I10" s="154">
        <f t="shared" si="1"/>
        <v>0</v>
      </c>
      <c r="J10" s="155">
        <f t="shared" si="1"/>
        <v>0</v>
      </c>
    </row>
    <row r="11" spans="2:10" ht="30" customHeight="1">
      <c r="B11" s="273" t="s">
        <v>76</v>
      </c>
      <c r="C11" s="129" t="s">
        <v>47</v>
      </c>
      <c r="D11" s="156">
        <v>1.5</v>
      </c>
      <c r="E11" s="140">
        <v>15.5</v>
      </c>
      <c r="F11" s="157">
        <v>15</v>
      </c>
      <c r="G11" s="142"/>
      <c r="H11" s="142"/>
      <c r="I11" s="142"/>
      <c r="J11" s="143"/>
    </row>
    <row r="12" spans="2:10" ht="30" customHeight="1" thickBot="1">
      <c r="B12" s="274"/>
      <c r="C12" s="131" t="s">
        <v>48</v>
      </c>
      <c r="D12" s="158">
        <v>0.3</v>
      </c>
      <c r="E12" s="159">
        <v>0.3</v>
      </c>
      <c r="F12" s="160">
        <v>0.2</v>
      </c>
      <c r="G12" s="161"/>
      <c r="H12" s="161"/>
      <c r="I12" s="161"/>
      <c r="J12" s="162"/>
    </row>
    <row r="13" spans="2:10" ht="30" customHeight="1" thickBot="1">
      <c r="B13" s="274"/>
      <c r="C13" s="130" t="s">
        <v>49</v>
      </c>
      <c r="D13" s="163">
        <f>SUM(D11:D12)</f>
        <v>1.8</v>
      </c>
      <c r="E13" s="164">
        <f>SUM(E11:E12)</f>
        <v>15.8</v>
      </c>
      <c r="F13" s="164">
        <f>SUM(F11:F12)</f>
        <v>15.2</v>
      </c>
      <c r="G13" s="164"/>
      <c r="H13" s="164"/>
      <c r="I13" s="164"/>
      <c r="J13" s="165"/>
    </row>
    <row r="14" spans="2:10" ht="30" customHeight="1" thickBot="1">
      <c r="B14" s="275"/>
      <c r="C14" s="130" t="s">
        <v>70</v>
      </c>
      <c r="D14" s="163">
        <f>SUM(D13)</f>
        <v>1.8</v>
      </c>
      <c r="E14" s="164">
        <f aca="true" t="shared" si="2" ref="E14:J14">SUM(E13)</f>
        <v>15.8</v>
      </c>
      <c r="F14" s="164">
        <f t="shared" si="2"/>
        <v>15.2</v>
      </c>
      <c r="G14" s="164">
        <f t="shared" si="2"/>
        <v>0</v>
      </c>
      <c r="H14" s="164">
        <f t="shared" si="2"/>
        <v>0</v>
      </c>
      <c r="I14" s="164">
        <f t="shared" si="2"/>
        <v>0</v>
      </c>
      <c r="J14" s="165">
        <f t="shared" si="2"/>
        <v>0</v>
      </c>
    </row>
    <row r="15" spans="2:10" ht="30" customHeight="1">
      <c r="B15" s="247" t="s">
        <v>77</v>
      </c>
      <c r="C15" s="129" t="s">
        <v>47</v>
      </c>
      <c r="D15" s="156">
        <v>0.7</v>
      </c>
      <c r="E15" s="140">
        <v>6.8</v>
      </c>
      <c r="F15" s="157">
        <v>6.6</v>
      </c>
      <c r="G15" s="142"/>
      <c r="H15" s="142"/>
      <c r="I15" s="142"/>
      <c r="J15" s="143"/>
    </row>
    <row r="16" spans="2:10" ht="30" customHeight="1" thickBot="1">
      <c r="B16" s="248"/>
      <c r="C16" s="132" t="s">
        <v>49</v>
      </c>
      <c r="D16" s="166">
        <f aca="true" t="shared" si="3" ref="D16:F17">SUM(D15)</f>
        <v>0.7</v>
      </c>
      <c r="E16" s="167">
        <f t="shared" si="3"/>
        <v>6.8</v>
      </c>
      <c r="F16" s="167">
        <f t="shared" si="3"/>
        <v>6.6</v>
      </c>
      <c r="G16" s="167"/>
      <c r="H16" s="167"/>
      <c r="I16" s="167"/>
      <c r="J16" s="168"/>
    </row>
    <row r="17" spans="2:10" ht="30" customHeight="1" thickBot="1">
      <c r="B17" s="249"/>
      <c r="C17" s="133" t="s">
        <v>70</v>
      </c>
      <c r="D17" s="169">
        <f t="shared" si="3"/>
        <v>0.7</v>
      </c>
      <c r="E17" s="169">
        <f t="shared" si="3"/>
        <v>6.8</v>
      </c>
      <c r="F17" s="169">
        <f t="shared" si="3"/>
        <v>6.6</v>
      </c>
      <c r="G17" s="169">
        <f>SUM(G16)</f>
        <v>0</v>
      </c>
      <c r="H17" s="169">
        <f>SUM(H16)</f>
        <v>0</v>
      </c>
      <c r="I17" s="169">
        <f>SUM(I16)</f>
        <v>0</v>
      </c>
      <c r="J17" s="165">
        <f>SUM(J16)</f>
        <v>0</v>
      </c>
    </row>
    <row r="18" spans="2:10" ht="30" customHeight="1">
      <c r="B18" s="247" t="s">
        <v>103</v>
      </c>
      <c r="C18" s="129" t="s">
        <v>47</v>
      </c>
      <c r="D18" s="156">
        <v>0.1</v>
      </c>
      <c r="E18" s="140">
        <v>1</v>
      </c>
      <c r="F18" s="157">
        <v>1</v>
      </c>
      <c r="G18" s="142"/>
      <c r="H18" s="142"/>
      <c r="I18" s="142"/>
      <c r="J18" s="143"/>
    </row>
    <row r="19" spans="2:10" ht="30" customHeight="1" thickBot="1">
      <c r="B19" s="248"/>
      <c r="C19" s="132" t="s">
        <v>49</v>
      </c>
      <c r="D19" s="166">
        <f aca="true" t="shared" si="4" ref="D19:J20">SUM(D18)</f>
        <v>0.1</v>
      </c>
      <c r="E19" s="167">
        <f t="shared" si="4"/>
        <v>1</v>
      </c>
      <c r="F19" s="167">
        <f t="shared" si="4"/>
        <v>1</v>
      </c>
      <c r="G19" s="167">
        <f t="shared" si="4"/>
        <v>0</v>
      </c>
      <c r="H19" s="167">
        <f t="shared" si="4"/>
        <v>0</v>
      </c>
      <c r="I19" s="167">
        <f t="shared" si="4"/>
        <v>0</v>
      </c>
      <c r="J19" s="168">
        <f t="shared" si="4"/>
        <v>0</v>
      </c>
    </row>
    <row r="20" spans="2:10" ht="30" customHeight="1" thickBot="1">
      <c r="B20" s="249"/>
      <c r="C20" s="133" t="s">
        <v>70</v>
      </c>
      <c r="D20" s="169">
        <f>SUM(D19)</f>
        <v>0.1</v>
      </c>
      <c r="E20" s="164">
        <f t="shared" si="4"/>
        <v>1</v>
      </c>
      <c r="F20" s="164">
        <f t="shared" si="4"/>
        <v>1</v>
      </c>
      <c r="G20" s="164">
        <f t="shared" si="4"/>
        <v>0</v>
      </c>
      <c r="H20" s="164">
        <f t="shared" si="4"/>
        <v>0</v>
      </c>
      <c r="I20" s="164">
        <f t="shared" si="4"/>
        <v>0</v>
      </c>
      <c r="J20" s="165">
        <f t="shared" si="4"/>
        <v>0</v>
      </c>
    </row>
    <row r="21" spans="2:10" ht="30" customHeight="1">
      <c r="B21" s="247" t="s">
        <v>104</v>
      </c>
      <c r="C21" s="129" t="s">
        <v>47</v>
      </c>
      <c r="D21" s="156">
        <v>0.1</v>
      </c>
      <c r="E21" s="140">
        <v>1</v>
      </c>
      <c r="F21" s="157">
        <v>1</v>
      </c>
      <c r="G21" s="142"/>
      <c r="H21" s="142"/>
      <c r="I21" s="142"/>
      <c r="J21" s="143"/>
    </row>
    <row r="22" spans="2:10" ht="30" customHeight="1" thickBot="1">
      <c r="B22" s="248"/>
      <c r="C22" s="132" t="s">
        <v>49</v>
      </c>
      <c r="D22" s="166">
        <f aca="true" t="shared" si="5" ref="D22:J23">SUM(D21)</f>
        <v>0.1</v>
      </c>
      <c r="E22" s="167">
        <f t="shared" si="5"/>
        <v>1</v>
      </c>
      <c r="F22" s="167">
        <f t="shared" si="5"/>
        <v>1</v>
      </c>
      <c r="G22" s="167">
        <f t="shared" si="5"/>
        <v>0</v>
      </c>
      <c r="H22" s="167">
        <f t="shared" si="5"/>
        <v>0</v>
      </c>
      <c r="I22" s="167">
        <f t="shared" si="5"/>
        <v>0</v>
      </c>
      <c r="J22" s="168">
        <f t="shared" si="5"/>
        <v>0</v>
      </c>
    </row>
    <row r="23" spans="2:10" ht="30" customHeight="1" thickBot="1">
      <c r="B23" s="249"/>
      <c r="C23" s="133" t="s">
        <v>70</v>
      </c>
      <c r="D23" s="169">
        <f>SUM(D22)</f>
        <v>0.1</v>
      </c>
      <c r="E23" s="164">
        <f t="shared" si="5"/>
        <v>1</v>
      </c>
      <c r="F23" s="164">
        <f t="shared" si="5"/>
        <v>1</v>
      </c>
      <c r="G23" s="164">
        <f t="shared" si="5"/>
        <v>0</v>
      </c>
      <c r="H23" s="164">
        <f t="shared" si="5"/>
        <v>0</v>
      </c>
      <c r="I23" s="164">
        <f t="shared" si="5"/>
        <v>0</v>
      </c>
      <c r="J23" s="165">
        <f t="shared" si="5"/>
        <v>0</v>
      </c>
    </row>
    <row r="24" spans="2:10" ht="30" customHeight="1">
      <c r="B24" s="250" t="s">
        <v>50</v>
      </c>
      <c r="C24" s="134" t="s">
        <v>47</v>
      </c>
      <c r="D24" s="156">
        <v>0.4</v>
      </c>
      <c r="E24" s="140">
        <v>1.4</v>
      </c>
      <c r="F24" s="157"/>
      <c r="G24" s="142"/>
      <c r="H24" s="142">
        <v>1.4</v>
      </c>
      <c r="I24" s="142"/>
      <c r="J24" s="143">
        <v>1.4</v>
      </c>
    </row>
    <row r="25" spans="2:10" ht="30" customHeight="1" thickBot="1">
      <c r="B25" s="251"/>
      <c r="C25" s="135" t="s">
        <v>49</v>
      </c>
      <c r="D25" s="170">
        <f>SUM(D24)</f>
        <v>0.4</v>
      </c>
      <c r="E25" s="171">
        <f>SUM(E24)</f>
        <v>1.4</v>
      </c>
      <c r="F25" s="171"/>
      <c r="G25" s="171"/>
      <c r="H25" s="171">
        <f>SUM(H24)</f>
        <v>1.4</v>
      </c>
      <c r="I25" s="171"/>
      <c r="J25" s="172">
        <f>SUM(J24)</f>
        <v>1.4</v>
      </c>
    </row>
    <row r="26" spans="2:10" ht="30" customHeight="1" thickBot="1">
      <c r="B26" s="252"/>
      <c r="C26" s="133" t="s">
        <v>70</v>
      </c>
      <c r="D26" s="163">
        <f>SUM(D25)</f>
        <v>0.4</v>
      </c>
      <c r="E26" s="164">
        <f aca="true" t="shared" si="6" ref="E26:J26">SUM(E25)</f>
        <v>1.4</v>
      </c>
      <c r="F26" s="164">
        <f t="shared" si="6"/>
        <v>0</v>
      </c>
      <c r="G26" s="164">
        <f t="shared" si="6"/>
        <v>0</v>
      </c>
      <c r="H26" s="164">
        <f t="shared" si="6"/>
        <v>1.4</v>
      </c>
      <c r="I26" s="164">
        <f t="shared" si="6"/>
        <v>0</v>
      </c>
      <c r="J26" s="165">
        <f t="shared" si="6"/>
        <v>1.4</v>
      </c>
    </row>
    <row r="27" spans="2:10" ht="30" customHeight="1">
      <c r="B27" s="253" t="s">
        <v>94</v>
      </c>
      <c r="C27" s="134" t="s">
        <v>47</v>
      </c>
      <c r="D27" s="156">
        <v>0.2</v>
      </c>
      <c r="E27" s="140">
        <v>0.7</v>
      </c>
      <c r="F27" s="157"/>
      <c r="G27" s="142"/>
      <c r="H27" s="142">
        <v>0.7</v>
      </c>
      <c r="I27" s="142"/>
      <c r="J27" s="143">
        <v>0.7</v>
      </c>
    </row>
    <row r="28" spans="2:10" ht="30" customHeight="1" thickBot="1">
      <c r="B28" s="248"/>
      <c r="C28" s="136" t="s">
        <v>49</v>
      </c>
      <c r="D28" s="158">
        <f>SUM(D27)</f>
        <v>0.2</v>
      </c>
      <c r="E28" s="161">
        <f>SUM(E27)</f>
        <v>0.7</v>
      </c>
      <c r="F28" s="161"/>
      <c r="G28" s="161"/>
      <c r="H28" s="161">
        <f>SUM(H27)</f>
        <v>0.7</v>
      </c>
      <c r="I28" s="161"/>
      <c r="J28" s="173">
        <f>SUM(J27)</f>
        <v>0.7</v>
      </c>
    </row>
    <row r="29" spans="2:10" ht="30" customHeight="1" thickBot="1">
      <c r="B29" s="249"/>
      <c r="C29" s="133" t="s">
        <v>70</v>
      </c>
      <c r="D29" s="163">
        <f>SUM(D28)</f>
        <v>0.2</v>
      </c>
      <c r="E29" s="164">
        <f aca="true" t="shared" si="7" ref="E29:J29">SUM(E28)</f>
        <v>0.7</v>
      </c>
      <c r="F29" s="164">
        <f t="shared" si="7"/>
        <v>0</v>
      </c>
      <c r="G29" s="164">
        <f t="shared" si="7"/>
        <v>0</v>
      </c>
      <c r="H29" s="164">
        <f t="shared" si="7"/>
        <v>0.7</v>
      </c>
      <c r="I29" s="164">
        <f t="shared" si="7"/>
        <v>0</v>
      </c>
      <c r="J29" s="165">
        <f t="shared" si="7"/>
        <v>0.7</v>
      </c>
    </row>
    <row r="30" spans="2:10" ht="30" customHeight="1">
      <c r="B30" s="254" t="s">
        <v>51</v>
      </c>
      <c r="C30" s="134" t="s">
        <v>47</v>
      </c>
      <c r="D30" s="156">
        <v>0.2</v>
      </c>
      <c r="E30" s="140">
        <v>0.7</v>
      </c>
      <c r="F30" s="157"/>
      <c r="G30" s="142"/>
      <c r="H30" s="142">
        <v>0.7</v>
      </c>
      <c r="I30" s="142"/>
      <c r="J30" s="143">
        <v>0.7</v>
      </c>
    </row>
    <row r="31" spans="2:10" ht="30" customHeight="1" thickBot="1">
      <c r="B31" s="255"/>
      <c r="C31" s="137" t="s">
        <v>49</v>
      </c>
      <c r="D31" s="174">
        <f>SUM(D30)</f>
        <v>0.2</v>
      </c>
      <c r="E31" s="175">
        <f>SUM(E30)</f>
        <v>0.7</v>
      </c>
      <c r="F31" s="175"/>
      <c r="G31" s="175"/>
      <c r="H31" s="175">
        <f>SUM(H30)</f>
        <v>0.7</v>
      </c>
      <c r="I31" s="175"/>
      <c r="J31" s="176">
        <f>SUM(J30)</f>
        <v>0.7</v>
      </c>
    </row>
    <row r="32" spans="2:10" ht="30" customHeight="1" thickBot="1">
      <c r="B32" s="256"/>
      <c r="C32" s="135" t="s">
        <v>70</v>
      </c>
      <c r="D32" s="170">
        <f>SUM(D31)</f>
        <v>0.2</v>
      </c>
      <c r="E32" s="171">
        <f aca="true" t="shared" si="8" ref="E32:J32">SUM(E31)</f>
        <v>0.7</v>
      </c>
      <c r="F32" s="171">
        <f t="shared" si="8"/>
        <v>0</v>
      </c>
      <c r="G32" s="171">
        <f t="shared" si="8"/>
        <v>0</v>
      </c>
      <c r="H32" s="171">
        <f t="shared" si="8"/>
        <v>0.7</v>
      </c>
      <c r="I32" s="171">
        <f t="shared" si="8"/>
        <v>0</v>
      </c>
      <c r="J32" s="172">
        <f t="shared" si="8"/>
        <v>0.7</v>
      </c>
    </row>
    <row r="33" spans="2:10" ht="30" customHeight="1">
      <c r="B33" s="250" t="s">
        <v>95</v>
      </c>
      <c r="C33" s="134" t="s">
        <v>47</v>
      </c>
      <c r="D33" s="156">
        <v>0.2</v>
      </c>
      <c r="E33" s="140">
        <v>0.7</v>
      </c>
      <c r="F33" s="157"/>
      <c r="G33" s="142"/>
      <c r="H33" s="142">
        <v>0.7</v>
      </c>
      <c r="I33" s="142"/>
      <c r="J33" s="143">
        <v>0.7</v>
      </c>
    </row>
    <row r="34" spans="2:10" ht="30" customHeight="1" thickBot="1">
      <c r="B34" s="251"/>
      <c r="C34" s="137" t="s">
        <v>49</v>
      </c>
      <c r="D34" s="174">
        <f>SUM(D33)</f>
        <v>0.2</v>
      </c>
      <c r="E34" s="175">
        <f>SUM(E33)</f>
        <v>0.7</v>
      </c>
      <c r="F34" s="175"/>
      <c r="G34" s="175"/>
      <c r="H34" s="175">
        <f>SUM(H33)</f>
        <v>0.7</v>
      </c>
      <c r="I34" s="175"/>
      <c r="J34" s="176">
        <f>SUM(J33)</f>
        <v>0.7</v>
      </c>
    </row>
    <row r="35" spans="2:10" ht="30" customHeight="1" thickBot="1">
      <c r="B35" s="252"/>
      <c r="C35" s="135" t="s">
        <v>70</v>
      </c>
      <c r="D35" s="170">
        <f>SUM(D34)</f>
        <v>0.2</v>
      </c>
      <c r="E35" s="171">
        <f aca="true" t="shared" si="9" ref="E35:J35">SUM(E34)</f>
        <v>0.7</v>
      </c>
      <c r="F35" s="171">
        <f t="shared" si="9"/>
        <v>0</v>
      </c>
      <c r="G35" s="171">
        <f t="shared" si="9"/>
        <v>0</v>
      </c>
      <c r="H35" s="171">
        <f t="shared" si="9"/>
        <v>0.7</v>
      </c>
      <c r="I35" s="171">
        <f t="shared" si="9"/>
        <v>0</v>
      </c>
      <c r="J35" s="172">
        <f t="shared" si="9"/>
        <v>0.7</v>
      </c>
    </row>
    <row r="36" spans="2:10" ht="30" customHeight="1">
      <c r="B36" s="265" t="s">
        <v>96</v>
      </c>
      <c r="C36" s="134" t="s">
        <v>47</v>
      </c>
      <c r="D36" s="156">
        <v>0.1</v>
      </c>
      <c r="E36" s="157">
        <v>0.8</v>
      </c>
      <c r="F36" s="157"/>
      <c r="G36" s="142"/>
      <c r="H36" s="142">
        <v>0.8</v>
      </c>
      <c r="I36" s="142"/>
      <c r="J36" s="143">
        <v>0.8</v>
      </c>
    </row>
    <row r="37" spans="2:10" ht="30" customHeight="1" thickBot="1">
      <c r="B37" s="266"/>
      <c r="C37" s="137" t="s">
        <v>49</v>
      </c>
      <c r="D37" s="174">
        <f>SUM(D36)</f>
        <v>0.1</v>
      </c>
      <c r="E37" s="175">
        <f>SUM(E36)</f>
        <v>0.8</v>
      </c>
      <c r="F37" s="175"/>
      <c r="G37" s="175"/>
      <c r="H37" s="175">
        <f>SUM(H36)</f>
        <v>0.8</v>
      </c>
      <c r="I37" s="175"/>
      <c r="J37" s="176">
        <f>SUM(J36)</f>
        <v>0.8</v>
      </c>
    </row>
    <row r="38" spans="2:10" ht="30" customHeight="1" thickBot="1">
      <c r="B38" s="267"/>
      <c r="C38" s="135" t="s">
        <v>70</v>
      </c>
      <c r="D38" s="170">
        <f>SUM(D37)</f>
        <v>0.1</v>
      </c>
      <c r="E38" s="171">
        <f aca="true" t="shared" si="10" ref="E38:J38">SUM(E37)</f>
        <v>0.8</v>
      </c>
      <c r="F38" s="171">
        <f t="shared" si="10"/>
        <v>0</v>
      </c>
      <c r="G38" s="171">
        <f t="shared" si="10"/>
        <v>0</v>
      </c>
      <c r="H38" s="171">
        <f t="shared" si="10"/>
        <v>0.8</v>
      </c>
      <c r="I38" s="171">
        <f t="shared" si="10"/>
        <v>0</v>
      </c>
      <c r="J38" s="172">
        <f t="shared" si="10"/>
        <v>0.8</v>
      </c>
    </row>
    <row r="39" spans="2:10" ht="30" customHeight="1">
      <c r="B39" s="276" t="s">
        <v>105</v>
      </c>
      <c r="C39" s="134" t="s">
        <v>48</v>
      </c>
      <c r="D39" s="166">
        <v>0.6</v>
      </c>
      <c r="E39" s="167">
        <v>2.1</v>
      </c>
      <c r="F39" s="167"/>
      <c r="G39" s="167"/>
      <c r="H39" s="167">
        <v>2.1</v>
      </c>
      <c r="I39" s="167"/>
      <c r="J39" s="168">
        <v>2.1</v>
      </c>
    </row>
    <row r="40" spans="2:10" ht="30" customHeight="1" thickBot="1">
      <c r="B40" s="277"/>
      <c r="C40" s="137" t="s">
        <v>49</v>
      </c>
      <c r="D40" s="177">
        <f>SUM(D39)</f>
        <v>0.6</v>
      </c>
      <c r="E40" s="175">
        <f>SUM(E39)</f>
        <v>2.1</v>
      </c>
      <c r="F40" s="175"/>
      <c r="G40" s="175"/>
      <c r="H40" s="175">
        <f>SUM(H39)</f>
        <v>2.1</v>
      </c>
      <c r="I40" s="175"/>
      <c r="J40" s="176">
        <f>SUM(J39)</f>
        <v>2.1</v>
      </c>
    </row>
    <row r="41" spans="2:10" ht="30" customHeight="1">
      <c r="B41" s="268" t="s">
        <v>78</v>
      </c>
      <c r="C41" s="138" t="s">
        <v>47</v>
      </c>
      <c r="D41" s="178">
        <v>0.2</v>
      </c>
      <c r="E41" s="179">
        <v>0.9</v>
      </c>
      <c r="F41" s="179"/>
      <c r="G41" s="179"/>
      <c r="H41" s="179">
        <v>0.9</v>
      </c>
      <c r="I41" s="179"/>
      <c r="J41" s="180">
        <v>0.9</v>
      </c>
    </row>
    <row r="42" spans="2:10" ht="30" customHeight="1" thickBot="1">
      <c r="B42" s="269"/>
      <c r="C42" s="136" t="s">
        <v>49</v>
      </c>
      <c r="D42" s="158">
        <f>SUM(D41)</f>
        <v>0.2</v>
      </c>
      <c r="E42" s="161">
        <f aca="true" t="shared" si="11" ref="E42:J43">SUM(E41)</f>
        <v>0.9</v>
      </c>
      <c r="F42" s="161">
        <f t="shared" si="11"/>
        <v>0</v>
      </c>
      <c r="G42" s="161">
        <f t="shared" si="11"/>
        <v>0</v>
      </c>
      <c r="H42" s="161">
        <f t="shared" si="11"/>
        <v>0.9</v>
      </c>
      <c r="I42" s="161">
        <f t="shared" si="11"/>
        <v>0</v>
      </c>
      <c r="J42" s="173">
        <f t="shared" si="11"/>
        <v>0.9</v>
      </c>
    </row>
    <row r="43" spans="2:10" ht="30" customHeight="1" thickBot="1">
      <c r="B43" s="270"/>
      <c r="C43" s="133" t="s">
        <v>70</v>
      </c>
      <c r="D43" s="163">
        <f>SUM(D42)</f>
        <v>0.2</v>
      </c>
      <c r="E43" s="164">
        <f t="shared" si="11"/>
        <v>0.9</v>
      </c>
      <c r="F43" s="164">
        <f t="shared" si="11"/>
        <v>0</v>
      </c>
      <c r="G43" s="164">
        <f t="shared" si="11"/>
        <v>0</v>
      </c>
      <c r="H43" s="164">
        <f t="shared" si="11"/>
        <v>0.9</v>
      </c>
      <c r="I43" s="164">
        <f t="shared" si="11"/>
        <v>0</v>
      </c>
      <c r="J43" s="165">
        <f t="shared" si="11"/>
        <v>0.9</v>
      </c>
    </row>
    <row r="44" spans="2:10" ht="30" customHeight="1" thickBot="1">
      <c r="B44" s="271" t="s">
        <v>70</v>
      </c>
      <c r="C44" s="272"/>
      <c r="D44" s="181">
        <f>SUM(D10,D14,D17,D26,D29,D32,D35,D38,D43)</f>
        <v>10.989999999999997</v>
      </c>
      <c r="E44" s="182">
        <f aca="true" t="shared" si="12" ref="E44:J44">SUM(E10,E14,E17,E26,E29,E32,E35,E38,E43)</f>
        <v>77.00000000000001</v>
      </c>
      <c r="F44" s="182">
        <f t="shared" si="12"/>
        <v>68.19999999999999</v>
      </c>
      <c r="G44" s="182">
        <f t="shared" si="12"/>
        <v>0</v>
      </c>
      <c r="H44" s="182">
        <f t="shared" si="12"/>
        <v>5.2</v>
      </c>
      <c r="I44" s="182">
        <f t="shared" si="12"/>
        <v>0</v>
      </c>
      <c r="J44" s="183">
        <f t="shared" si="12"/>
        <v>5.2</v>
      </c>
    </row>
  </sheetData>
  <sheetProtection/>
  <mergeCells count="17">
    <mergeCell ref="B33:B35"/>
    <mergeCell ref="B36:B38"/>
    <mergeCell ref="B41:B43"/>
    <mergeCell ref="B44:C44"/>
    <mergeCell ref="B2:B4"/>
    <mergeCell ref="B11:B14"/>
    <mergeCell ref="B39:B40"/>
    <mergeCell ref="G3:J3"/>
    <mergeCell ref="B15:B17"/>
    <mergeCell ref="B24:B26"/>
    <mergeCell ref="B27:B29"/>
    <mergeCell ref="B30:B32"/>
    <mergeCell ref="D2:D4"/>
    <mergeCell ref="E2:E4"/>
    <mergeCell ref="B5:B10"/>
    <mergeCell ref="B18:B20"/>
    <mergeCell ref="B21:B2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showGridLines="0" view="pageBreakPreview" zoomScale="75" zoomScaleNormal="50" zoomScaleSheetLayoutView="75" zoomScalePageLayoutView="0" workbookViewId="0" topLeftCell="A13">
      <selection activeCell="H1" sqref="H1"/>
    </sheetView>
  </sheetViews>
  <sheetFormatPr defaultColWidth="10.58203125" defaultRowHeight="18"/>
  <cols>
    <col min="1" max="1" width="1.66015625" style="1" customWidth="1"/>
    <col min="2" max="4" width="16.58203125" style="1" customWidth="1"/>
    <col min="5" max="8" width="16.58203125" style="3" customWidth="1"/>
    <col min="9" max="9" width="1.66015625" style="1" customWidth="1"/>
    <col min="10" max="16384" width="10.58203125" style="1" customWidth="1"/>
  </cols>
  <sheetData>
    <row r="1" spans="2:8" ht="30" customHeight="1">
      <c r="B1" s="2" t="s">
        <v>82</v>
      </c>
      <c r="H1" s="94"/>
    </row>
    <row r="2" spans="2:8" ht="30" customHeight="1" thickBot="1">
      <c r="B2" s="4" t="s">
        <v>16</v>
      </c>
      <c r="C2" s="4"/>
      <c r="D2" s="4"/>
      <c r="E2" s="5"/>
      <c r="F2" s="5"/>
      <c r="G2" s="5"/>
      <c r="H2" s="5"/>
    </row>
    <row r="3" spans="2:9" ht="30" customHeight="1">
      <c r="B3" s="14"/>
      <c r="C3" s="280" t="s">
        <v>20</v>
      </c>
      <c r="D3" s="283" t="s">
        <v>73</v>
      </c>
      <c r="E3" s="285" t="s">
        <v>74</v>
      </c>
      <c r="F3" s="42" t="s">
        <v>5</v>
      </c>
      <c r="G3" s="42"/>
      <c r="H3" s="43"/>
      <c r="I3" s="4"/>
    </row>
    <row r="4" spans="2:9" ht="30" customHeight="1">
      <c r="B4" s="15" t="s">
        <v>6</v>
      </c>
      <c r="C4" s="281"/>
      <c r="D4" s="284"/>
      <c r="E4" s="286"/>
      <c r="F4" s="44" t="s">
        <v>7</v>
      </c>
      <c r="G4" s="278" t="s">
        <v>13</v>
      </c>
      <c r="H4" s="279"/>
      <c r="I4" s="4"/>
    </row>
    <row r="5" spans="2:9" ht="30" customHeight="1" thickBot="1">
      <c r="B5" s="16"/>
      <c r="C5" s="282"/>
      <c r="D5" s="243"/>
      <c r="E5" s="287"/>
      <c r="F5" s="86"/>
      <c r="G5" s="85" t="s">
        <v>8</v>
      </c>
      <c r="H5" s="87" t="s">
        <v>9</v>
      </c>
      <c r="I5" s="4"/>
    </row>
    <row r="6" spans="2:9" ht="30" customHeight="1">
      <c r="B6" s="14"/>
      <c r="C6" s="77" t="s">
        <v>106</v>
      </c>
      <c r="D6" s="98">
        <v>1</v>
      </c>
      <c r="E6" s="184">
        <v>3.7</v>
      </c>
      <c r="F6" s="96">
        <v>3</v>
      </c>
      <c r="G6" s="95">
        <v>0.7</v>
      </c>
      <c r="H6" s="185"/>
      <c r="I6" s="4"/>
    </row>
    <row r="7" spans="2:9" ht="30" customHeight="1" thickBot="1">
      <c r="B7" s="291" t="s">
        <v>16</v>
      </c>
      <c r="C7" s="81" t="s">
        <v>52</v>
      </c>
      <c r="D7" s="99">
        <f>SUM(D6:D6)</f>
        <v>1</v>
      </c>
      <c r="E7" s="99">
        <f>SUM(E6:E6)</f>
        <v>3.7</v>
      </c>
      <c r="F7" s="99">
        <f>SUM(F6:F6)</f>
        <v>3</v>
      </c>
      <c r="G7" s="99">
        <f>SUM(G6:G6)</f>
        <v>0.7</v>
      </c>
      <c r="H7" s="186"/>
      <c r="I7" s="4"/>
    </row>
    <row r="8" spans="2:9" ht="30" customHeight="1" thickBot="1">
      <c r="B8" s="292"/>
      <c r="C8" s="120" t="s">
        <v>70</v>
      </c>
      <c r="D8" s="121">
        <f>SUM(D7)</f>
        <v>1</v>
      </c>
      <c r="E8" s="121">
        <f>SUM(E7)</f>
        <v>3.7</v>
      </c>
      <c r="F8" s="121">
        <f>SUM(F7)</f>
        <v>3</v>
      </c>
      <c r="G8" s="121">
        <f>SUM(G7)</f>
        <v>0.7</v>
      </c>
      <c r="H8" s="187">
        <f>SUM(H7)</f>
        <v>0</v>
      </c>
      <c r="I8" s="4"/>
    </row>
    <row r="9" spans="2:8" ht="30" customHeight="1">
      <c r="B9" s="290" t="s">
        <v>101</v>
      </c>
      <c r="C9" s="77" t="s">
        <v>40</v>
      </c>
      <c r="D9" s="98">
        <v>10.1</v>
      </c>
      <c r="E9" s="184">
        <v>35.706</v>
      </c>
      <c r="F9" s="184">
        <v>32.07</v>
      </c>
      <c r="G9" s="98">
        <v>3.636</v>
      </c>
      <c r="H9" s="188">
        <v>0</v>
      </c>
    </row>
    <row r="10" spans="2:8" ht="30" customHeight="1" thickBot="1">
      <c r="B10" s="288"/>
      <c r="C10" s="81" t="s">
        <v>102</v>
      </c>
      <c r="D10" s="99">
        <v>10.1</v>
      </c>
      <c r="E10" s="99">
        <v>35.706</v>
      </c>
      <c r="F10" s="99">
        <v>32.07</v>
      </c>
      <c r="G10" s="99">
        <v>3.636</v>
      </c>
      <c r="H10" s="186">
        <v>0</v>
      </c>
    </row>
    <row r="11" spans="2:8" ht="30" customHeight="1" thickBot="1">
      <c r="B11" s="289"/>
      <c r="C11" s="114" t="s">
        <v>70</v>
      </c>
      <c r="D11" s="189">
        <f>SUM(D10)</f>
        <v>10.1</v>
      </c>
      <c r="E11" s="189">
        <f>SUM(E10)</f>
        <v>35.706</v>
      </c>
      <c r="F11" s="189">
        <f>SUM(F10)</f>
        <v>32.07</v>
      </c>
      <c r="G11" s="189">
        <f>SUM(G10)</f>
        <v>3.636</v>
      </c>
      <c r="H11" s="190">
        <f>SUM(H10)</f>
        <v>0</v>
      </c>
    </row>
    <row r="12" spans="2:8" ht="30" customHeight="1">
      <c r="B12" s="293" t="s">
        <v>17</v>
      </c>
      <c r="C12" s="77" t="s">
        <v>42</v>
      </c>
      <c r="D12" s="98">
        <v>0.25</v>
      </c>
      <c r="E12" s="96">
        <v>0.6</v>
      </c>
      <c r="F12" s="96">
        <v>0.6</v>
      </c>
      <c r="G12" s="96"/>
      <c r="H12" s="191"/>
    </row>
    <row r="13" spans="2:8" ht="26.25" thickBot="1">
      <c r="B13" s="294"/>
      <c r="C13" s="81" t="s">
        <v>84</v>
      </c>
      <c r="D13" s="99">
        <v>0.25</v>
      </c>
      <c r="E13" s="99">
        <v>0.6</v>
      </c>
      <c r="F13" s="99">
        <v>0.6</v>
      </c>
      <c r="G13" s="99"/>
      <c r="H13" s="186"/>
    </row>
    <row r="14" spans="2:8" ht="26.25" thickBot="1">
      <c r="B14" s="295"/>
      <c r="C14" s="120" t="s">
        <v>70</v>
      </c>
      <c r="D14" s="121">
        <f>SUM(D13)</f>
        <v>0.25</v>
      </c>
      <c r="E14" s="121">
        <f>SUM(E13)</f>
        <v>0.6</v>
      </c>
      <c r="F14" s="121">
        <f>SUM(F13)</f>
        <v>0.6</v>
      </c>
      <c r="G14" s="121">
        <f>SUM(G13)</f>
        <v>0</v>
      </c>
      <c r="H14" s="187">
        <f>SUM(H13)</f>
        <v>0</v>
      </c>
    </row>
    <row r="15" spans="2:8" ht="30" customHeight="1">
      <c r="B15" s="288" t="s">
        <v>93</v>
      </c>
      <c r="C15" s="77" t="s">
        <v>67</v>
      </c>
      <c r="D15" s="98">
        <v>0.5</v>
      </c>
      <c r="E15" s="184">
        <v>1.5</v>
      </c>
      <c r="F15" s="184">
        <v>0.2</v>
      </c>
      <c r="G15" s="98">
        <v>1</v>
      </c>
      <c r="H15" s="188"/>
    </row>
    <row r="16" spans="2:8" ht="30" customHeight="1" thickBot="1">
      <c r="B16" s="288"/>
      <c r="C16" s="81" t="s">
        <v>68</v>
      </c>
      <c r="D16" s="99">
        <f aca="true" t="shared" si="0" ref="D16:H17">SUM(D15)</f>
        <v>0.5</v>
      </c>
      <c r="E16" s="99">
        <f t="shared" si="0"/>
        <v>1.5</v>
      </c>
      <c r="F16" s="99">
        <f t="shared" si="0"/>
        <v>0.2</v>
      </c>
      <c r="G16" s="99">
        <f t="shared" si="0"/>
        <v>1</v>
      </c>
      <c r="H16" s="186">
        <f t="shared" si="0"/>
        <v>0</v>
      </c>
    </row>
    <row r="17" spans="2:8" ht="30" customHeight="1" thickBot="1">
      <c r="B17" s="289"/>
      <c r="C17" s="114" t="s">
        <v>70</v>
      </c>
      <c r="D17" s="189">
        <f t="shared" si="0"/>
        <v>0.5</v>
      </c>
      <c r="E17" s="189">
        <f t="shared" si="0"/>
        <v>1.5</v>
      </c>
      <c r="F17" s="189">
        <f t="shared" si="0"/>
        <v>0.2</v>
      </c>
      <c r="G17" s="189">
        <f t="shared" si="0"/>
        <v>1</v>
      </c>
      <c r="H17" s="190">
        <f t="shared" si="0"/>
        <v>0</v>
      </c>
    </row>
    <row r="18" spans="2:8" ht="26.25" thickBot="1">
      <c r="B18" s="122"/>
      <c r="C18" s="123" t="s">
        <v>70</v>
      </c>
      <c r="D18" s="192">
        <f>SUM(D8,D11,D14,D17)</f>
        <v>11.85</v>
      </c>
      <c r="E18" s="192">
        <f>SUM(E8,E11,E14,E17)</f>
        <v>41.50600000000001</v>
      </c>
      <c r="F18" s="192">
        <f>SUM(F8,F11,F14,F17)</f>
        <v>35.870000000000005</v>
      </c>
      <c r="G18" s="192">
        <f>SUM(G8,G11,G14,G17)</f>
        <v>5.336</v>
      </c>
      <c r="H18" s="193">
        <f>SUM(H8,H11,H14,H17)</f>
        <v>0</v>
      </c>
    </row>
    <row r="19" spans="5:8" ht="25.5">
      <c r="E19" s="1"/>
      <c r="F19" s="1"/>
      <c r="G19" s="1"/>
      <c r="H19" s="1"/>
    </row>
    <row r="20" spans="5:8" ht="25.5">
      <c r="E20" s="1"/>
      <c r="F20" s="1"/>
      <c r="G20" s="1"/>
      <c r="H20" s="1"/>
    </row>
    <row r="21" spans="5:8" ht="25.5">
      <c r="E21" s="1"/>
      <c r="F21" s="1"/>
      <c r="G21" s="1"/>
      <c r="H21" s="1"/>
    </row>
    <row r="22" spans="5:8" ht="25.5">
      <c r="E22" s="1"/>
      <c r="F22" s="1"/>
      <c r="G22" s="1"/>
      <c r="H22" s="1"/>
    </row>
  </sheetData>
  <sheetProtection/>
  <mergeCells count="8">
    <mergeCell ref="G4:H4"/>
    <mergeCell ref="C3:C5"/>
    <mergeCell ref="D3:D5"/>
    <mergeCell ref="E3:E5"/>
    <mergeCell ref="B15:B17"/>
    <mergeCell ref="B9:B11"/>
    <mergeCell ref="B7:B8"/>
    <mergeCell ref="B12:B1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view="pageBreakPreview" zoomScale="75" zoomScaleNormal="50" zoomScaleSheetLayoutView="75" zoomScalePageLayoutView="0" workbookViewId="0" topLeftCell="A58">
      <selection activeCell="H2" sqref="H2"/>
    </sheetView>
  </sheetViews>
  <sheetFormatPr defaultColWidth="10.58203125" defaultRowHeight="18"/>
  <cols>
    <col min="1" max="1" width="1.66015625" style="1" customWidth="1"/>
    <col min="2" max="4" width="16.58203125" style="1" customWidth="1"/>
    <col min="5" max="8" width="16.58203125" style="3" customWidth="1"/>
    <col min="9" max="9" width="1.66015625" style="1" customWidth="1"/>
    <col min="10" max="16384" width="10.58203125" style="1" customWidth="1"/>
  </cols>
  <sheetData>
    <row r="1" spans="2:8" ht="30" customHeight="1">
      <c r="B1" s="2"/>
      <c r="H1" s="18"/>
    </row>
    <row r="2" spans="2:8" ht="30" customHeight="1">
      <c r="B2" s="2" t="s">
        <v>82</v>
      </c>
      <c r="H2" s="94"/>
    </row>
    <row r="3" spans="2:8" ht="30" customHeight="1" thickBot="1">
      <c r="B3" s="4" t="s">
        <v>15</v>
      </c>
      <c r="C3" s="4"/>
      <c r="D3" s="4"/>
      <c r="E3" s="5"/>
      <c r="F3" s="5"/>
      <c r="G3" s="5"/>
      <c r="H3" s="5"/>
    </row>
    <row r="4" spans="2:9" ht="30" customHeight="1" thickBot="1">
      <c r="B4" s="14"/>
      <c r="C4" s="280" t="s">
        <v>20</v>
      </c>
      <c r="D4" s="283" t="s">
        <v>73</v>
      </c>
      <c r="E4" s="285" t="s">
        <v>74</v>
      </c>
      <c r="F4" s="42" t="s">
        <v>5</v>
      </c>
      <c r="G4" s="42"/>
      <c r="H4" s="43"/>
      <c r="I4" s="4"/>
    </row>
    <row r="5" spans="2:9" ht="30" customHeight="1">
      <c r="B5" s="15" t="s">
        <v>6</v>
      </c>
      <c r="C5" s="281"/>
      <c r="D5" s="284"/>
      <c r="E5" s="286"/>
      <c r="F5" s="88" t="s">
        <v>7</v>
      </c>
      <c r="G5" s="307" t="s">
        <v>13</v>
      </c>
      <c r="H5" s="308"/>
      <c r="I5" s="4"/>
    </row>
    <row r="6" spans="2:9" ht="30" customHeight="1" thickBot="1">
      <c r="B6" s="16"/>
      <c r="C6" s="282"/>
      <c r="D6" s="243"/>
      <c r="E6" s="287"/>
      <c r="F6" s="17"/>
      <c r="G6" s="7" t="s">
        <v>8</v>
      </c>
      <c r="H6" s="8" t="s">
        <v>9</v>
      </c>
      <c r="I6" s="4"/>
    </row>
    <row r="7" spans="2:9" ht="30" customHeight="1">
      <c r="B7" s="235" t="s">
        <v>10</v>
      </c>
      <c r="C7" s="77" t="s">
        <v>42</v>
      </c>
      <c r="D7" s="95">
        <v>0.2</v>
      </c>
      <c r="E7" s="96">
        <v>0.48</v>
      </c>
      <c r="F7" s="96">
        <v>0.48</v>
      </c>
      <c r="G7" s="96"/>
      <c r="H7" s="191"/>
      <c r="I7" s="4"/>
    </row>
    <row r="8" spans="2:9" ht="30" customHeight="1" thickBot="1">
      <c r="B8" s="309"/>
      <c r="C8" s="81" t="s">
        <v>43</v>
      </c>
      <c r="D8" s="97">
        <v>0.2</v>
      </c>
      <c r="E8" s="97">
        <v>0.48</v>
      </c>
      <c r="F8" s="97">
        <v>0.48</v>
      </c>
      <c r="G8" s="97"/>
      <c r="H8" s="194"/>
      <c r="I8" s="4"/>
    </row>
    <row r="9" spans="1:9" ht="30" customHeight="1">
      <c r="A9" s="4"/>
      <c r="B9" s="309"/>
      <c r="C9" s="77" t="s">
        <v>46</v>
      </c>
      <c r="D9" s="95">
        <v>0.2</v>
      </c>
      <c r="E9" s="96">
        <v>0.7</v>
      </c>
      <c r="F9" s="96">
        <v>0.7</v>
      </c>
      <c r="G9" s="96"/>
      <c r="H9" s="191"/>
      <c r="I9" s="4"/>
    </row>
    <row r="10" spans="2:9" ht="30" customHeight="1">
      <c r="B10" s="309"/>
      <c r="C10" s="115" t="s">
        <v>48</v>
      </c>
      <c r="D10" s="195">
        <v>0.2</v>
      </c>
      <c r="E10" s="196">
        <v>0.4</v>
      </c>
      <c r="F10" s="196">
        <v>0.4</v>
      </c>
      <c r="G10" s="196"/>
      <c r="H10" s="197"/>
      <c r="I10" s="4"/>
    </row>
    <row r="11" spans="2:9" ht="30" customHeight="1" thickBot="1">
      <c r="B11" s="309"/>
      <c r="C11" s="81" t="s">
        <v>49</v>
      </c>
      <c r="D11" s="97">
        <f>SUM(D9:D10)</f>
        <v>0.4</v>
      </c>
      <c r="E11" s="97">
        <f>SUM(E9:E10)</f>
        <v>1.1</v>
      </c>
      <c r="F11" s="97">
        <f>SUM(F9:F10)</f>
        <v>1.1</v>
      </c>
      <c r="G11" s="97"/>
      <c r="H11" s="194"/>
      <c r="I11" s="4"/>
    </row>
    <row r="12" spans="2:9" ht="30" customHeight="1">
      <c r="B12" s="309"/>
      <c r="C12" s="100" t="s">
        <v>85</v>
      </c>
      <c r="D12" s="95">
        <v>0.6000000000000001</v>
      </c>
      <c r="E12" s="198">
        <v>2.3</v>
      </c>
      <c r="F12" s="198">
        <v>2.3</v>
      </c>
      <c r="G12" s="198"/>
      <c r="H12" s="199"/>
      <c r="I12" s="4"/>
    </row>
    <row r="13" spans="1:9" ht="30" customHeight="1">
      <c r="A13" s="4"/>
      <c r="B13" s="309"/>
      <c r="C13" s="101" t="s">
        <v>53</v>
      </c>
      <c r="D13" s="200">
        <v>2</v>
      </c>
      <c r="E13" s="201">
        <v>5.5</v>
      </c>
      <c r="F13" s="201">
        <v>2</v>
      </c>
      <c r="G13" s="201">
        <v>1</v>
      </c>
      <c r="H13" s="202"/>
      <c r="I13" s="4"/>
    </row>
    <row r="14" spans="1:9" ht="30" customHeight="1" thickBot="1">
      <c r="A14" s="4"/>
      <c r="B14" s="309"/>
      <c r="C14" s="80" t="s">
        <v>63</v>
      </c>
      <c r="D14" s="203">
        <f>D12+D13</f>
        <v>2.6</v>
      </c>
      <c r="E14" s="203">
        <f>E12+E13</f>
        <v>7.8</v>
      </c>
      <c r="F14" s="203">
        <f>F12+F13</f>
        <v>4.3</v>
      </c>
      <c r="G14" s="203">
        <f>G12+G13</f>
        <v>1</v>
      </c>
      <c r="H14" s="204">
        <f>H12+H13</f>
        <v>0</v>
      </c>
      <c r="I14" s="4"/>
    </row>
    <row r="15" spans="2:8" ht="30" customHeight="1">
      <c r="B15" s="309"/>
      <c r="C15" s="77" t="s">
        <v>40</v>
      </c>
      <c r="D15" s="95">
        <v>6.2</v>
      </c>
      <c r="E15" s="96">
        <v>14.274</v>
      </c>
      <c r="F15" s="96">
        <v>14.274</v>
      </c>
      <c r="G15" s="96">
        <v>0</v>
      </c>
      <c r="H15" s="191">
        <v>0</v>
      </c>
    </row>
    <row r="16" spans="2:8" ht="30" customHeight="1" thickBot="1">
      <c r="B16" s="309"/>
      <c r="C16" s="81" t="s">
        <v>44</v>
      </c>
      <c r="D16" s="97">
        <v>6.2</v>
      </c>
      <c r="E16" s="97">
        <v>14.274</v>
      </c>
      <c r="F16" s="97">
        <v>14.274</v>
      </c>
      <c r="G16" s="97">
        <v>0</v>
      </c>
      <c r="H16" s="194">
        <v>0</v>
      </c>
    </row>
    <row r="17" spans="2:8" ht="30" customHeight="1">
      <c r="B17" s="309"/>
      <c r="C17" s="77" t="s">
        <v>67</v>
      </c>
      <c r="D17" s="95">
        <v>0.5</v>
      </c>
      <c r="E17" s="96">
        <v>1.5</v>
      </c>
      <c r="F17" s="96"/>
      <c r="G17" s="96">
        <v>1</v>
      </c>
      <c r="H17" s="191"/>
    </row>
    <row r="18" spans="2:8" ht="30" customHeight="1" thickBot="1">
      <c r="B18" s="309"/>
      <c r="C18" s="81" t="s">
        <v>68</v>
      </c>
      <c r="D18" s="97">
        <f>SUM(D17)</f>
        <v>0.5</v>
      </c>
      <c r="E18" s="97">
        <f>SUM(E17)</f>
        <v>1.5</v>
      </c>
      <c r="F18" s="97">
        <f>SUM(F17)</f>
        <v>0</v>
      </c>
      <c r="G18" s="97">
        <f>SUM(G17)</f>
        <v>1</v>
      </c>
      <c r="H18" s="194">
        <f>SUM(H17)</f>
        <v>0</v>
      </c>
    </row>
    <row r="19" spans="2:8" ht="30" customHeight="1" thickBot="1">
      <c r="B19" s="236"/>
      <c r="C19" s="114" t="s">
        <v>89</v>
      </c>
      <c r="D19" s="205">
        <f>SUM(D8,D11,D14,D16,D18)</f>
        <v>9.9</v>
      </c>
      <c r="E19" s="205">
        <f>SUM(E8,E11,E14,E16,E18)</f>
        <v>25.153999999999996</v>
      </c>
      <c r="F19" s="205">
        <f>SUM(F8,F11,F14,F16,F18)</f>
        <v>20.154</v>
      </c>
      <c r="G19" s="205">
        <f>SUM(G8,G11,G14,G16,G18)</f>
        <v>2</v>
      </c>
      <c r="H19" s="206">
        <f>SUM(H8,H11,H14,H16,H18)</f>
        <v>0</v>
      </c>
    </row>
    <row r="20" spans="2:8" ht="30" customHeight="1">
      <c r="B20" s="296" t="s">
        <v>86</v>
      </c>
      <c r="C20" s="100" t="s">
        <v>85</v>
      </c>
      <c r="D20" s="95">
        <v>0.2</v>
      </c>
      <c r="E20" s="207">
        <v>0.1</v>
      </c>
      <c r="F20" s="207">
        <v>0.1</v>
      </c>
      <c r="G20" s="198"/>
      <c r="H20" s="199"/>
    </row>
    <row r="21" spans="2:8" ht="30" customHeight="1" thickBot="1">
      <c r="B21" s="297"/>
      <c r="C21" s="81" t="s">
        <v>63</v>
      </c>
      <c r="D21" s="97">
        <f>D20</f>
        <v>0.2</v>
      </c>
      <c r="E21" s="97">
        <f>E20</f>
        <v>0.1</v>
      </c>
      <c r="F21" s="97">
        <f>F20</f>
        <v>0.1</v>
      </c>
      <c r="G21" s="97">
        <f>G20</f>
        <v>0</v>
      </c>
      <c r="H21" s="194">
        <f>H20</f>
        <v>0</v>
      </c>
    </row>
    <row r="22" spans="2:9" ht="30" customHeight="1">
      <c r="B22" s="102"/>
      <c r="C22" s="77" t="s">
        <v>40</v>
      </c>
      <c r="D22" s="95">
        <v>8.3</v>
      </c>
      <c r="E22" s="96">
        <v>29.513</v>
      </c>
      <c r="F22" s="96">
        <v>27.513</v>
      </c>
      <c r="G22" s="96">
        <v>0</v>
      </c>
      <c r="H22" s="191">
        <v>2</v>
      </c>
      <c r="I22" s="4"/>
    </row>
    <row r="23" spans="2:9" ht="30" customHeight="1" thickBot="1">
      <c r="B23" s="102"/>
      <c r="C23" s="81" t="s">
        <v>44</v>
      </c>
      <c r="D23" s="97">
        <v>8.3</v>
      </c>
      <c r="E23" s="97">
        <v>29.513</v>
      </c>
      <c r="F23" s="97">
        <v>27.513</v>
      </c>
      <c r="G23" s="97">
        <v>0</v>
      </c>
      <c r="H23" s="194">
        <v>2</v>
      </c>
      <c r="I23" s="4"/>
    </row>
    <row r="24" spans="2:9" ht="30" customHeight="1" thickBot="1">
      <c r="B24" s="102"/>
      <c r="C24" s="114" t="s">
        <v>89</v>
      </c>
      <c r="D24" s="205">
        <f>SUM(D21,D23)</f>
        <v>8.5</v>
      </c>
      <c r="E24" s="205">
        <f>SUM(E21,E23)</f>
        <v>29.613000000000003</v>
      </c>
      <c r="F24" s="205">
        <f>SUM(F21,F23)</f>
        <v>27.613000000000003</v>
      </c>
      <c r="G24" s="205">
        <f>SUM(G21,G23)</f>
        <v>0</v>
      </c>
      <c r="H24" s="206">
        <f>SUM(H21,H23)</f>
        <v>2</v>
      </c>
      <c r="I24" s="4"/>
    </row>
    <row r="25" spans="2:9" ht="30" customHeight="1">
      <c r="B25" s="304" t="s">
        <v>88</v>
      </c>
      <c r="C25" s="103" t="s">
        <v>87</v>
      </c>
      <c r="D25" s="208">
        <v>1</v>
      </c>
      <c r="E25" s="209">
        <v>2</v>
      </c>
      <c r="F25" s="209">
        <v>2</v>
      </c>
      <c r="G25" s="209"/>
      <c r="H25" s="210"/>
      <c r="I25" s="4"/>
    </row>
    <row r="26" spans="2:9" ht="30" customHeight="1" thickBot="1">
      <c r="B26" s="305"/>
      <c r="C26" s="104" t="s">
        <v>63</v>
      </c>
      <c r="D26" s="211">
        <f>D25</f>
        <v>1</v>
      </c>
      <c r="E26" s="211">
        <f>E25</f>
        <v>2</v>
      </c>
      <c r="F26" s="211">
        <f>F25</f>
        <v>2</v>
      </c>
      <c r="G26" s="211"/>
      <c r="H26" s="212"/>
      <c r="I26" s="4"/>
    </row>
    <row r="27" spans="2:9" ht="30" customHeight="1" thickBot="1">
      <c r="B27" s="306"/>
      <c r="C27" s="105" t="s">
        <v>89</v>
      </c>
      <c r="D27" s="213">
        <f>SUM(D26)</f>
        <v>1</v>
      </c>
      <c r="E27" s="213">
        <f>SUM(E26)</f>
        <v>2</v>
      </c>
      <c r="F27" s="213">
        <f>SUM(F26)</f>
        <v>2</v>
      </c>
      <c r="G27" s="213">
        <f>SUM(G26)</f>
        <v>0</v>
      </c>
      <c r="H27" s="214">
        <f>SUM(H26)</f>
        <v>0</v>
      </c>
      <c r="I27" s="4"/>
    </row>
    <row r="28" spans="2:8" ht="30" customHeight="1">
      <c r="B28" s="304" t="s">
        <v>97</v>
      </c>
      <c r="C28" s="77" t="s">
        <v>100</v>
      </c>
      <c r="D28" s="95">
        <v>4</v>
      </c>
      <c r="E28" s="184">
        <v>14.6</v>
      </c>
      <c r="F28" s="96">
        <v>12.2</v>
      </c>
      <c r="G28" s="95"/>
      <c r="H28" s="185"/>
    </row>
    <row r="29" spans="2:8" ht="26.25" thickBot="1">
      <c r="B29" s="305"/>
      <c r="C29" s="81" t="s">
        <v>52</v>
      </c>
      <c r="D29" s="97">
        <f>SUM(D28:D28)</f>
        <v>4</v>
      </c>
      <c r="E29" s="97">
        <f>SUM(E28:E28)</f>
        <v>14.6</v>
      </c>
      <c r="F29" s="97">
        <f>SUM(F28:F28)</f>
        <v>12.2</v>
      </c>
      <c r="G29" s="97"/>
      <c r="H29" s="194"/>
    </row>
    <row r="30" spans="2:8" ht="25.5">
      <c r="B30" s="305"/>
      <c r="C30" s="77" t="s">
        <v>46</v>
      </c>
      <c r="D30" s="95">
        <v>0.3</v>
      </c>
      <c r="E30" s="184">
        <v>1</v>
      </c>
      <c r="F30" s="96">
        <v>1</v>
      </c>
      <c r="G30" s="95"/>
      <c r="H30" s="185"/>
    </row>
    <row r="31" spans="2:8" ht="25.5">
      <c r="B31" s="305"/>
      <c r="C31" s="115" t="s">
        <v>48</v>
      </c>
      <c r="D31" s="195">
        <v>0.5</v>
      </c>
      <c r="E31" s="215">
        <v>1.5</v>
      </c>
      <c r="F31" s="196">
        <v>1.5</v>
      </c>
      <c r="G31" s="195"/>
      <c r="H31" s="216"/>
    </row>
    <row r="32" spans="2:8" ht="26.25" thickBot="1">
      <c r="B32" s="305"/>
      <c r="C32" s="81" t="s">
        <v>49</v>
      </c>
      <c r="D32" s="97">
        <f>SUM(D30:D31)</f>
        <v>0.8</v>
      </c>
      <c r="E32" s="97">
        <f>SUM(E30:E31)</f>
        <v>2.5</v>
      </c>
      <c r="F32" s="97">
        <f>SUM(F30:F31)</f>
        <v>2.5</v>
      </c>
      <c r="G32" s="97"/>
      <c r="H32" s="194"/>
    </row>
    <row r="33" spans="2:8" ht="25.5">
      <c r="B33" s="305"/>
      <c r="C33" s="77" t="s">
        <v>64</v>
      </c>
      <c r="D33" s="95">
        <v>1</v>
      </c>
      <c r="E33" s="198">
        <v>2.2</v>
      </c>
      <c r="F33" s="198">
        <v>0.7</v>
      </c>
      <c r="G33" s="95">
        <v>1.5</v>
      </c>
      <c r="H33" s="185"/>
    </row>
    <row r="34" spans="2:8" ht="25.5">
      <c r="B34" s="305"/>
      <c r="C34" s="101" t="s">
        <v>53</v>
      </c>
      <c r="D34" s="200">
        <v>5</v>
      </c>
      <c r="E34" s="217">
        <v>11.3</v>
      </c>
      <c r="F34" s="201">
        <v>5.3</v>
      </c>
      <c r="G34" s="200">
        <v>4</v>
      </c>
      <c r="H34" s="218">
        <v>2</v>
      </c>
    </row>
    <row r="35" spans="2:8" ht="26.25" thickBot="1">
      <c r="B35" s="305"/>
      <c r="C35" s="80" t="s">
        <v>63</v>
      </c>
      <c r="D35" s="203">
        <f>D33+D34</f>
        <v>6</v>
      </c>
      <c r="E35" s="203">
        <f>E33+E34</f>
        <v>13.5</v>
      </c>
      <c r="F35" s="203">
        <f>F33+F34</f>
        <v>6</v>
      </c>
      <c r="G35" s="203">
        <f>G33+G34</f>
        <v>5.5</v>
      </c>
      <c r="H35" s="204">
        <f>H33+H34</f>
        <v>2</v>
      </c>
    </row>
    <row r="36" spans="2:8" ht="25.5">
      <c r="B36" s="305"/>
      <c r="C36" s="111" t="s">
        <v>67</v>
      </c>
      <c r="D36" s="95">
        <v>1</v>
      </c>
      <c r="E36" s="184">
        <v>3</v>
      </c>
      <c r="F36" s="96">
        <v>0.2</v>
      </c>
      <c r="G36" s="95">
        <v>2.5</v>
      </c>
      <c r="H36" s="219"/>
    </row>
    <row r="37" spans="2:8" ht="26.25" thickBot="1">
      <c r="B37" s="305"/>
      <c r="C37" s="112" t="s">
        <v>68</v>
      </c>
      <c r="D37" s="220">
        <f>SUM(D36)</f>
        <v>1</v>
      </c>
      <c r="E37" s="220">
        <f>SUM(E36)</f>
        <v>3</v>
      </c>
      <c r="F37" s="220">
        <f>SUM(F36)</f>
        <v>0.2</v>
      </c>
      <c r="G37" s="220">
        <f>SUM(G36)</f>
        <v>2.5</v>
      </c>
      <c r="H37" s="221">
        <f>SUM(H36)</f>
        <v>0</v>
      </c>
    </row>
    <row r="38" spans="2:8" ht="26.25" thickBot="1">
      <c r="B38" s="306"/>
      <c r="C38" s="114" t="s">
        <v>89</v>
      </c>
      <c r="D38" s="205">
        <f>SUM(D29,D32,D35,D37)</f>
        <v>11.8</v>
      </c>
      <c r="E38" s="205">
        <f>SUM(E29,E32,E35,E37)</f>
        <v>33.6</v>
      </c>
      <c r="F38" s="205">
        <f>SUM(F29,F32,F35,F37)</f>
        <v>20.9</v>
      </c>
      <c r="G38" s="205">
        <f>SUM(G29,G32,G35,G37)</f>
        <v>8</v>
      </c>
      <c r="H38" s="206">
        <f>SUM(H29,H32,H35,H37)</f>
        <v>2</v>
      </c>
    </row>
    <row r="39" spans="2:8" ht="25.5">
      <c r="B39" s="296" t="s">
        <v>11</v>
      </c>
      <c r="C39" s="77" t="s">
        <v>42</v>
      </c>
      <c r="D39" s="95">
        <v>0.05</v>
      </c>
      <c r="E39" s="98">
        <v>0.12</v>
      </c>
      <c r="F39" s="95">
        <v>0.12</v>
      </c>
      <c r="G39" s="95"/>
      <c r="H39" s="185"/>
    </row>
    <row r="40" spans="2:8" ht="26.25" thickBot="1">
      <c r="B40" s="297"/>
      <c r="C40" s="81" t="s">
        <v>43</v>
      </c>
      <c r="D40" s="97">
        <v>0.05</v>
      </c>
      <c r="E40" s="97">
        <v>0.12</v>
      </c>
      <c r="F40" s="97">
        <v>0.12</v>
      </c>
      <c r="G40" s="97"/>
      <c r="H40" s="194"/>
    </row>
    <row r="41" spans="2:8" ht="25.5">
      <c r="B41" s="297"/>
      <c r="C41" s="77" t="s">
        <v>46</v>
      </c>
      <c r="D41" s="95">
        <v>0.5</v>
      </c>
      <c r="E41" s="184">
        <v>1.6</v>
      </c>
      <c r="F41" s="96">
        <v>1.6</v>
      </c>
      <c r="G41" s="95"/>
      <c r="H41" s="185"/>
    </row>
    <row r="42" spans="2:8" ht="25.5">
      <c r="B42" s="297"/>
      <c r="C42" s="115" t="s">
        <v>48</v>
      </c>
      <c r="D42" s="195">
        <v>0.3</v>
      </c>
      <c r="E42" s="215">
        <v>0.8</v>
      </c>
      <c r="F42" s="215">
        <v>0.8</v>
      </c>
      <c r="G42" s="195"/>
      <c r="H42" s="216"/>
    </row>
    <row r="43" spans="2:8" ht="26.25" thickBot="1">
      <c r="B43" s="297"/>
      <c r="C43" s="81" t="s">
        <v>49</v>
      </c>
      <c r="D43" s="97">
        <f>SUM(D41:D42)</f>
        <v>0.8</v>
      </c>
      <c r="E43" s="97">
        <f>SUM(E41:E42)</f>
        <v>2.4000000000000004</v>
      </c>
      <c r="F43" s="97">
        <f>SUM(F41:F42)</f>
        <v>2.4000000000000004</v>
      </c>
      <c r="G43" s="97"/>
      <c r="H43" s="194"/>
    </row>
    <row r="44" spans="2:8" ht="25.5">
      <c r="B44" s="297"/>
      <c r="C44" s="100" t="s">
        <v>85</v>
      </c>
      <c r="D44" s="95">
        <v>0.5</v>
      </c>
      <c r="E44" s="198">
        <v>2.1</v>
      </c>
      <c r="F44" s="198">
        <v>2.1</v>
      </c>
      <c r="G44" s="95"/>
      <c r="H44" s="185"/>
    </row>
    <row r="45" spans="2:8" ht="25.5">
      <c r="B45" s="297"/>
      <c r="C45" s="101" t="s">
        <v>53</v>
      </c>
      <c r="D45" s="200">
        <v>1.5</v>
      </c>
      <c r="E45" s="217">
        <v>4.5</v>
      </c>
      <c r="F45" s="201">
        <v>2</v>
      </c>
      <c r="G45" s="200">
        <v>1</v>
      </c>
      <c r="H45" s="218"/>
    </row>
    <row r="46" spans="2:8" ht="26.25" thickBot="1">
      <c r="B46" s="297"/>
      <c r="C46" s="80" t="s">
        <v>63</v>
      </c>
      <c r="D46" s="203">
        <f>D44+D45</f>
        <v>2</v>
      </c>
      <c r="E46" s="203">
        <f>E44+E45</f>
        <v>6.6</v>
      </c>
      <c r="F46" s="203">
        <f>F44+F45</f>
        <v>4.1</v>
      </c>
      <c r="G46" s="203">
        <f>G44+G45</f>
        <v>1</v>
      </c>
      <c r="H46" s="204"/>
    </row>
    <row r="47" spans="2:8" ht="25.5">
      <c r="B47" s="297"/>
      <c r="C47" s="77" t="s">
        <v>40</v>
      </c>
      <c r="D47" s="95">
        <v>11.8</v>
      </c>
      <c r="E47" s="184">
        <v>82.043</v>
      </c>
      <c r="F47" s="96">
        <v>62.16300000000001</v>
      </c>
      <c r="G47" s="95">
        <v>0</v>
      </c>
      <c r="H47" s="185">
        <v>19.88</v>
      </c>
    </row>
    <row r="48" spans="2:8" ht="26.25" thickBot="1">
      <c r="B48" s="297"/>
      <c r="C48" s="112" t="s">
        <v>44</v>
      </c>
      <c r="D48" s="220">
        <v>11.8</v>
      </c>
      <c r="E48" s="220">
        <v>82.043</v>
      </c>
      <c r="F48" s="220">
        <v>62.16300000000001</v>
      </c>
      <c r="G48" s="220">
        <v>0</v>
      </c>
      <c r="H48" s="221">
        <v>19.88</v>
      </c>
    </row>
    <row r="49" spans="2:8" ht="26.25" thickBot="1">
      <c r="B49" s="298"/>
      <c r="C49" s="105" t="s">
        <v>89</v>
      </c>
      <c r="D49" s="213">
        <f>SUM(D40,D43,D46,D48)</f>
        <v>14.65</v>
      </c>
      <c r="E49" s="213">
        <f>SUM(E40,E43,E46,E48)</f>
        <v>91.16300000000001</v>
      </c>
      <c r="F49" s="213">
        <f>SUM(F40,F43,F46,F48)</f>
        <v>68.78300000000002</v>
      </c>
      <c r="G49" s="213">
        <f>SUM(G40,G43,G46,G48)</f>
        <v>1</v>
      </c>
      <c r="H49" s="214">
        <f>SUM(H40,H43,H46,H48)</f>
        <v>19.88</v>
      </c>
    </row>
    <row r="50" spans="2:8" ht="27.75" customHeight="1">
      <c r="B50" s="299" t="s">
        <v>90</v>
      </c>
      <c r="C50" s="77" t="s">
        <v>64</v>
      </c>
      <c r="D50" s="95">
        <v>2</v>
      </c>
      <c r="E50" s="198">
        <v>4.4</v>
      </c>
      <c r="F50" s="198">
        <v>1.4</v>
      </c>
      <c r="G50" s="198">
        <v>3</v>
      </c>
      <c r="H50" s="199"/>
    </row>
    <row r="51" spans="2:8" ht="25.5" customHeight="1" thickBot="1">
      <c r="B51" s="300"/>
      <c r="C51" s="81" t="s">
        <v>63</v>
      </c>
      <c r="D51" s="97">
        <f>D50</f>
        <v>2</v>
      </c>
      <c r="E51" s="97">
        <f>E50</f>
        <v>4.4</v>
      </c>
      <c r="F51" s="97">
        <f>F50</f>
        <v>1.4</v>
      </c>
      <c r="G51" s="97">
        <f>G50</f>
        <v>3</v>
      </c>
      <c r="H51" s="194"/>
    </row>
    <row r="52" spans="2:8" ht="25.5" customHeight="1">
      <c r="B52" s="106"/>
      <c r="C52" s="77" t="s">
        <v>67</v>
      </c>
      <c r="D52" s="95">
        <v>1</v>
      </c>
      <c r="E52" s="98">
        <v>3</v>
      </c>
      <c r="F52" s="95">
        <v>0.2</v>
      </c>
      <c r="G52" s="95">
        <v>2.5</v>
      </c>
      <c r="H52" s="185"/>
    </row>
    <row r="53" spans="2:8" ht="26.25" customHeight="1" thickBot="1">
      <c r="B53" s="106"/>
      <c r="C53" s="81" t="s">
        <v>68</v>
      </c>
      <c r="D53" s="97">
        <f>SUM(D52)</f>
        <v>1</v>
      </c>
      <c r="E53" s="97">
        <f>SUM(E52)</f>
        <v>3</v>
      </c>
      <c r="F53" s="97">
        <f>SUM(F52)</f>
        <v>0.2</v>
      </c>
      <c r="G53" s="97">
        <f>SUM(G52)</f>
        <v>2.5</v>
      </c>
      <c r="H53" s="194"/>
    </row>
    <row r="54" spans="2:8" ht="27.75" thickBot="1">
      <c r="B54" s="106"/>
      <c r="C54" s="114" t="s">
        <v>89</v>
      </c>
      <c r="D54" s="205">
        <f>SUM(D51,,D53)</f>
        <v>3</v>
      </c>
      <c r="E54" s="205">
        <f>SUM(E51,,E53)</f>
        <v>7.4</v>
      </c>
      <c r="F54" s="205">
        <f>SUM(F51,,F53)</f>
        <v>1.5999999999999999</v>
      </c>
      <c r="G54" s="205">
        <f>SUM(G51,,G53)</f>
        <v>5.5</v>
      </c>
      <c r="H54" s="206">
        <f>SUM(H51,,H53)</f>
        <v>0</v>
      </c>
    </row>
    <row r="55" spans="2:8" ht="26.25" customHeight="1">
      <c r="B55" s="301" t="s">
        <v>98</v>
      </c>
      <c r="C55" s="116" t="s">
        <v>99</v>
      </c>
      <c r="D55" s="95">
        <v>0.1</v>
      </c>
      <c r="E55" s="95">
        <v>0.1</v>
      </c>
      <c r="F55" s="95">
        <v>0.1</v>
      </c>
      <c r="G55" s="96"/>
      <c r="H55" s="191"/>
    </row>
    <row r="56" spans="2:8" ht="26.25" thickBot="1">
      <c r="B56" s="302"/>
      <c r="C56" s="117" t="s">
        <v>49</v>
      </c>
      <c r="D56" s="97">
        <f aca="true" t="shared" si="0" ref="D56:F57">SUM(D55)</f>
        <v>0.1</v>
      </c>
      <c r="E56" s="97">
        <f t="shared" si="0"/>
        <v>0.1</v>
      </c>
      <c r="F56" s="97">
        <f t="shared" si="0"/>
        <v>0.1</v>
      </c>
      <c r="G56" s="97"/>
      <c r="H56" s="194"/>
    </row>
    <row r="57" spans="2:8" ht="26.25" thickBot="1">
      <c r="B57" s="303"/>
      <c r="C57" s="118" t="s">
        <v>89</v>
      </c>
      <c r="D57" s="205">
        <f t="shared" si="0"/>
        <v>0.1</v>
      </c>
      <c r="E57" s="205">
        <f t="shared" si="0"/>
        <v>0.1</v>
      </c>
      <c r="F57" s="205">
        <f t="shared" si="0"/>
        <v>0.1</v>
      </c>
      <c r="G57" s="205">
        <f>SUM(G56)</f>
        <v>0</v>
      </c>
      <c r="H57" s="206">
        <f>SUM(H56)</f>
        <v>0</v>
      </c>
    </row>
    <row r="58" spans="2:8" ht="25.5" customHeight="1">
      <c r="B58" s="301" t="s">
        <v>91</v>
      </c>
      <c r="C58" s="116" t="s">
        <v>92</v>
      </c>
      <c r="D58" s="95">
        <v>1.9</v>
      </c>
      <c r="E58" s="198">
        <v>5</v>
      </c>
      <c r="F58" s="198">
        <v>1</v>
      </c>
      <c r="G58" s="198">
        <v>3</v>
      </c>
      <c r="H58" s="199">
        <v>1</v>
      </c>
    </row>
    <row r="59" spans="2:8" ht="26.25" thickBot="1">
      <c r="B59" s="302"/>
      <c r="C59" s="107" t="s">
        <v>63</v>
      </c>
      <c r="D59" s="220">
        <f>D58</f>
        <v>1.9</v>
      </c>
      <c r="E59" s="220">
        <f>E58</f>
        <v>5</v>
      </c>
      <c r="F59" s="220">
        <f>F58</f>
        <v>1</v>
      </c>
      <c r="G59" s="220">
        <f>G58</f>
        <v>3</v>
      </c>
      <c r="H59" s="221">
        <f>H58</f>
        <v>1</v>
      </c>
    </row>
    <row r="60" spans="2:8" ht="26.25" thickBot="1">
      <c r="B60" s="119"/>
      <c r="C60" s="118" t="s">
        <v>89</v>
      </c>
      <c r="D60" s="205">
        <f>SUM(D59)</f>
        <v>1.9</v>
      </c>
      <c r="E60" s="205">
        <f>SUM(E59)</f>
        <v>5</v>
      </c>
      <c r="F60" s="205">
        <f>SUM(F59)</f>
        <v>1</v>
      </c>
      <c r="G60" s="205">
        <f>SUM(G59)</f>
        <v>3</v>
      </c>
      <c r="H60" s="206">
        <f>SUM(H59)</f>
        <v>1</v>
      </c>
    </row>
    <row r="61" spans="3:4" ht="25.5">
      <c r="C61" s="4"/>
      <c r="D61" s="4"/>
    </row>
    <row r="66" ht="25.5">
      <c r="C66" s="4"/>
    </row>
    <row r="67" ht="25.5">
      <c r="C67" s="4"/>
    </row>
  </sheetData>
  <sheetProtection/>
  <mergeCells count="12">
    <mergeCell ref="G5:H5"/>
    <mergeCell ref="D4:D6"/>
    <mergeCell ref="E4:E6"/>
    <mergeCell ref="B7:B19"/>
    <mergeCell ref="B20:B21"/>
    <mergeCell ref="B25:B27"/>
    <mergeCell ref="B39:B49"/>
    <mergeCell ref="B50:B51"/>
    <mergeCell ref="B58:B59"/>
    <mergeCell ref="B55:B57"/>
    <mergeCell ref="B28:B38"/>
    <mergeCell ref="C4:C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7"/>
  <sheetViews>
    <sheetView showGridLines="0" view="pageBreakPreview" zoomScale="75" zoomScaleNormal="75" zoomScaleSheetLayoutView="75" zoomScalePageLayoutView="0" workbookViewId="0" topLeftCell="A1">
      <selection activeCell="I2" sqref="I2"/>
    </sheetView>
  </sheetViews>
  <sheetFormatPr defaultColWidth="10.58203125" defaultRowHeight="30" customHeight="1"/>
  <cols>
    <col min="1" max="1" width="1.58203125" style="24" customWidth="1"/>
    <col min="2" max="2" width="10.58203125" style="24" customWidth="1"/>
    <col min="3" max="3" width="12.16015625" style="24" customWidth="1"/>
    <col min="4" max="4" width="14.66015625" style="24" customWidth="1"/>
    <col min="5" max="5" width="17.58203125" style="24" customWidth="1"/>
    <col min="6" max="6" width="19.58203125" style="24" customWidth="1"/>
    <col min="7" max="7" width="19.91015625" style="24" customWidth="1"/>
    <col min="8" max="8" width="13" style="24" bestFit="1" customWidth="1"/>
    <col min="9" max="9" width="10.58203125" style="24" customWidth="1"/>
    <col min="10" max="10" width="1.66015625" style="24" customWidth="1"/>
    <col min="11" max="16384" width="10.58203125" style="24" customWidth="1"/>
  </cols>
  <sheetData>
    <row r="1" spans="2:10" ht="30" customHeight="1">
      <c r="B1" s="25"/>
      <c r="H1" s="310"/>
      <c r="I1" s="310"/>
      <c r="J1" s="310"/>
    </row>
    <row r="2" spans="1:10" ht="30" customHeight="1" thickBot="1">
      <c r="A2" s="1"/>
      <c r="B2" s="26" t="s">
        <v>83</v>
      </c>
      <c r="C2" s="1"/>
      <c r="D2" s="1"/>
      <c r="E2" s="1"/>
      <c r="F2" s="1"/>
      <c r="G2" s="1"/>
      <c r="H2" s="1"/>
      <c r="I2" s="94"/>
      <c r="J2" s="1"/>
    </row>
    <row r="3" spans="1:10" ht="30" customHeight="1">
      <c r="A3" s="1"/>
      <c r="B3" s="235" t="s">
        <v>29</v>
      </c>
      <c r="C3" s="280" t="s">
        <v>30</v>
      </c>
      <c r="D3" s="321" t="s">
        <v>31</v>
      </c>
      <c r="E3" s="311" t="s">
        <v>32</v>
      </c>
      <c r="F3" s="312"/>
      <c r="G3" s="31" t="s">
        <v>33</v>
      </c>
      <c r="H3" s="313" t="s">
        <v>34</v>
      </c>
      <c r="I3" s="314"/>
      <c r="J3" s="4"/>
    </row>
    <row r="4" spans="1:10" ht="30" customHeight="1" thickBot="1">
      <c r="A4" s="1"/>
      <c r="B4" s="309"/>
      <c r="C4" s="281"/>
      <c r="D4" s="322"/>
      <c r="E4" s="89"/>
      <c r="F4" s="90" t="s">
        <v>35</v>
      </c>
      <c r="G4" s="91"/>
      <c r="H4" s="92" t="s">
        <v>36</v>
      </c>
      <c r="I4" s="93" t="s">
        <v>37</v>
      </c>
      <c r="J4" s="4"/>
    </row>
    <row r="5" spans="1:10" ht="30" customHeight="1">
      <c r="A5" s="1"/>
      <c r="B5" s="237" t="s">
        <v>38</v>
      </c>
      <c r="C5" s="48" t="s">
        <v>41</v>
      </c>
      <c r="D5" s="49" t="s">
        <v>40</v>
      </c>
      <c r="E5" s="222">
        <v>0.008</v>
      </c>
      <c r="F5" s="98">
        <v>0.008</v>
      </c>
      <c r="G5" s="98">
        <v>0.008</v>
      </c>
      <c r="H5" s="55">
        <v>1</v>
      </c>
      <c r="I5" s="56"/>
      <c r="J5" s="4"/>
    </row>
    <row r="6" spans="1:10" ht="30" customHeight="1">
      <c r="A6" s="1"/>
      <c r="B6" s="238"/>
      <c r="C6" s="315" t="s">
        <v>44</v>
      </c>
      <c r="D6" s="316"/>
      <c r="E6" s="223">
        <f aca="true" t="shared" si="0" ref="E6:I7">SUM(E5)</f>
        <v>0.008</v>
      </c>
      <c r="F6" s="224">
        <f t="shared" si="0"/>
        <v>0.008</v>
      </c>
      <c r="G6" s="224">
        <f t="shared" si="0"/>
        <v>0.008</v>
      </c>
      <c r="H6" s="125">
        <f t="shared" si="0"/>
        <v>1</v>
      </c>
      <c r="I6" s="126">
        <f t="shared" si="0"/>
        <v>0</v>
      </c>
      <c r="J6" s="4"/>
    </row>
    <row r="7" spans="1:10" ht="30" customHeight="1" thickBot="1">
      <c r="A7" s="1"/>
      <c r="B7" s="239"/>
      <c r="C7" s="317" t="s">
        <v>70</v>
      </c>
      <c r="D7" s="318"/>
      <c r="E7" s="225">
        <f t="shared" si="0"/>
        <v>0.008</v>
      </c>
      <c r="F7" s="99">
        <f t="shared" si="0"/>
        <v>0.008</v>
      </c>
      <c r="G7" s="99">
        <f t="shared" si="0"/>
        <v>0.008</v>
      </c>
      <c r="H7" s="124">
        <f t="shared" si="0"/>
        <v>1</v>
      </c>
      <c r="I7" s="32">
        <f t="shared" si="0"/>
        <v>0</v>
      </c>
      <c r="J7" s="4"/>
    </row>
    <row r="8" spans="1:10" ht="30" customHeight="1">
      <c r="A8" s="1"/>
      <c r="B8" s="323" t="s">
        <v>65</v>
      </c>
      <c r="C8" s="48" t="s">
        <v>66</v>
      </c>
      <c r="D8" s="49" t="s">
        <v>64</v>
      </c>
      <c r="E8" s="222">
        <v>2</v>
      </c>
      <c r="F8" s="98">
        <v>2</v>
      </c>
      <c r="G8" s="98">
        <v>2</v>
      </c>
      <c r="H8" s="55">
        <v>1</v>
      </c>
      <c r="I8" s="56"/>
      <c r="J8" s="4"/>
    </row>
    <row r="9" spans="1:10" ht="30" customHeight="1">
      <c r="A9" s="4"/>
      <c r="B9" s="324"/>
      <c r="C9" s="45" t="s">
        <v>66</v>
      </c>
      <c r="D9" s="51" t="s">
        <v>53</v>
      </c>
      <c r="E9" s="226">
        <v>0.5</v>
      </c>
      <c r="F9" s="227">
        <v>0.3</v>
      </c>
      <c r="G9" s="227">
        <v>0.2</v>
      </c>
      <c r="H9" s="54">
        <v>1</v>
      </c>
      <c r="I9" s="58"/>
      <c r="J9" s="4"/>
    </row>
    <row r="10" spans="1:10" ht="30" customHeight="1" thickBot="1">
      <c r="A10" s="4"/>
      <c r="B10" s="324"/>
      <c r="C10" s="326" t="s">
        <v>71</v>
      </c>
      <c r="D10" s="327"/>
      <c r="E10" s="228">
        <f>SUM(E8:E9)</f>
        <v>2.5</v>
      </c>
      <c r="F10" s="229">
        <f>SUM(F8:F9)</f>
        <v>2.3</v>
      </c>
      <c r="G10" s="229">
        <f>SUM(G8:G9)</f>
        <v>2.2</v>
      </c>
      <c r="H10" s="54">
        <v>1</v>
      </c>
      <c r="I10" s="59">
        <f>SUM(I8:I9)</f>
        <v>0</v>
      </c>
      <c r="J10" s="4"/>
    </row>
    <row r="11" spans="1:10" ht="30" customHeight="1" thickBot="1">
      <c r="A11" s="4"/>
      <c r="B11" s="325"/>
      <c r="C11" s="326" t="s">
        <v>70</v>
      </c>
      <c r="D11" s="327"/>
      <c r="E11" s="228">
        <f>SUM(E10)</f>
        <v>2.5</v>
      </c>
      <c r="F11" s="229">
        <f>SUM(F10)</f>
        <v>2.3</v>
      </c>
      <c r="G11" s="229">
        <f>SUM(G10)</f>
        <v>2.2</v>
      </c>
      <c r="H11" s="54">
        <v>1</v>
      </c>
      <c r="I11" s="59">
        <f>SUM(I10)</f>
        <v>0</v>
      </c>
      <c r="J11" s="4"/>
    </row>
    <row r="12" spans="1:10" ht="30" customHeight="1">
      <c r="A12" s="1"/>
      <c r="B12" s="237" t="s">
        <v>39</v>
      </c>
      <c r="C12" s="48"/>
      <c r="D12" s="49" t="s">
        <v>67</v>
      </c>
      <c r="E12" s="230">
        <v>1</v>
      </c>
      <c r="F12" s="231">
        <v>1</v>
      </c>
      <c r="G12" s="231">
        <v>1</v>
      </c>
      <c r="H12" s="113">
        <v>1</v>
      </c>
      <c r="I12" s="60">
        <v>0</v>
      </c>
      <c r="J12" s="4"/>
    </row>
    <row r="13" spans="1:10" ht="30" customHeight="1">
      <c r="A13" s="1"/>
      <c r="B13" s="238"/>
      <c r="C13" s="33"/>
      <c r="D13" s="50" t="s">
        <v>69</v>
      </c>
      <c r="E13" s="223">
        <v>30</v>
      </c>
      <c r="F13" s="224">
        <v>10</v>
      </c>
      <c r="G13" s="224">
        <v>10</v>
      </c>
      <c r="H13" s="54">
        <v>0.1</v>
      </c>
      <c r="I13" s="61">
        <v>0.9</v>
      </c>
      <c r="J13" s="4"/>
    </row>
    <row r="14" spans="1:10" ht="30" customHeight="1">
      <c r="A14" s="1"/>
      <c r="B14" s="238"/>
      <c r="C14" s="315" t="s">
        <v>72</v>
      </c>
      <c r="D14" s="316"/>
      <c r="E14" s="223">
        <f>SUM(E12:E13)</f>
        <v>31</v>
      </c>
      <c r="F14" s="224">
        <f>SUM(F12:F13)</f>
        <v>11</v>
      </c>
      <c r="G14" s="224">
        <f>SUM(G12:G13)</f>
        <v>11</v>
      </c>
      <c r="H14" s="54">
        <f>(G12*1+G13*0.1)/11</f>
        <v>0.18181818181818182</v>
      </c>
      <c r="I14" s="61">
        <f>(G13*0.9)/11</f>
        <v>0.8181818181818182</v>
      </c>
      <c r="J14" s="4"/>
    </row>
    <row r="15" spans="1:10" ht="30" customHeight="1" thickBot="1">
      <c r="A15" s="1"/>
      <c r="B15" s="239"/>
      <c r="C15" s="317" t="s">
        <v>70</v>
      </c>
      <c r="D15" s="318"/>
      <c r="E15" s="225">
        <f>SUM(E14)</f>
        <v>31</v>
      </c>
      <c r="F15" s="99">
        <f>SUM(F14)</f>
        <v>11</v>
      </c>
      <c r="G15" s="99">
        <f>SUM(G14)</f>
        <v>11</v>
      </c>
      <c r="H15" s="57">
        <f>SUM(H14)</f>
        <v>0.18181818181818182</v>
      </c>
      <c r="I15" s="62">
        <f>SUM(I14)</f>
        <v>0.8181818181818182</v>
      </c>
      <c r="J15" s="4"/>
    </row>
    <row r="16" spans="2:9" ht="30" customHeight="1" thickBot="1">
      <c r="B16" s="319" t="s">
        <v>79</v>
      </c>
      <c r="C16" s="320"/>
      <c r="D16" s="320"/>
      <c r="E16" s="232">
        <f>SUM(E7,E11,E15)</f>
        <v>33.508</v>
      </c>
      <c r="F16" s="233">
        <f>SUM(F7,F11,F15)</f>
        <v>13.308</v>
      </c>
      <c r="G16" s="233">
        <f>SUM(G7,G11,G15)</f>
        <v>13.208</v>
      </c>
      <c r="H16" s="52">
        <f>(G7+G10+G12+G13*0.1)/G16</f>
        <v>0.3185947910357359</v>
      </c>
      <c r="I16" s="53">
        <f>(G13*0.9)/G16</f>
        <v>0.681405208964264</v>
      </c>
    </row>
    <row r="17" spans="2:9" ht="30" customHeight="1">
      <c r="B17" s="6"/>
      <c r="C17" s="4"/>
      <c r="D17" s="4"/>
      <c r="E17" s="27"/>
      <c r="F17" s="10"/>
      <c r="G17" s="10"/>
      <c r="H17" s="10"/>
      <c r="I17" s="10"/>
    </row>
    <row r="18" spans="2:9" ht="30" customHeight="1">
      <c r="B18" s="2"/>
      <c r="C18" s="1"/>
      <c r="D18" s="1"/>
      <c r="E18" s="1"/>
      <c r="F18" s="1"/>
      <c r="G18" s="1"/>
      <c r="H18" s="1"/>
      <c r="I18" s="1"/>
    </row>
    <row r="19" spans="2:9" ht="30" customHeight="1">
      <c r="B19" s="2"/>
      <c r="C19" s="1"/>
      <c r="D19" s="1"/>
      <c r="E19" s="1"/>
      <c r="F19" s="1"/>
      <c r="G19" s="1"/>
      <c r="H19" s="1"/>
      <c r="I19" s="1"/>
    </row>
    <row r="20" spans="2:9" ht="30" customHeight="1">
      <c r="B20" s="1"/>
      <c r="C20" s="1"/>
      <c r="D20" s="1"/>
      <c r="E20" s="1"/>
      <c r="F20" s="1"/>
      <c r="G20" s="1"/>
      <c r="H20" s="1"/>
      <c r="I20" s="1"/>
    </row>
    <row r="22" ht="30" customHeight="1">
      <c r="B22" s="29"/>
    </row>
    <row r="23" ht="30" customHeight="1">
      <c r="B23" s="29"/>
    </row>
    <row r="24" ht="30" customHeight="1">
      <c r="B24" s="29"/>
    </row>
    <row r="25" ht="30" customHeight="1">
      <c r="B25" s="29"/>
    </row>
    <row r="26" ht="30" customHeight="1">
      <c r="B26" s="29"/>
    </row>
    <row r="27" ht="30" customHeight="1">
      <c r="B27" s="29"/>
    </row>
    <row r="28" ht="30" customHeight="1">
      <c r="B28" s="29"/>
    </row>
    <row r="32" ht="30" customHeight="1">
      <c r="B32" s="29"/>
    </row>
    <row r="33" ht="30" customHeight="1">
      <c r="B33" s="29"/>
    </row>
    <row r="34" ht="30" customHeight="1">
      <c r="B34" s="29"/>
    </row>
    <row r="35" ht="30" customHeight="1">
      <c r="B35" s="29"/>
    </row>
    <row r="36" ht="30" customHeight="1">
      <c r="B36" s="29"/>
    </row>
    <row r="37" ht="30" customHeight="1">
      <c r="B37" s="30"/>
    </row>
    <row r="56" spans="2:8" ht="30" customHeight="1">
      <c r="B56" s="25"/>
      <c r="E56" s="28"/>
      <c r="F56" s="28"/>
      <c r="G56" s="28"/>
      <c r="H56" s="28"/>
    </row>
    <row r="57" ht="30" customHeight="1">
      <c r="B57" s="25"/>
    </row>
  </sheetData>
  <sheetProtection/>
  <mergeCells count="16">
    <mergeCell ref="B16:D16"/>
    <mergeCell ref="B3:B4"/>
    <mergeCell ref="C3:C4"/>
    <mergeCell ref="D3:D4"/>
    <mergeCell ref="B8:B11"/>
    <mergeCell ref="C10:D10"/>
    <mergeCell ref="C11:D11"/>
    <mergeCell ref="B12:B15"/>
    <mergeCell ref="C14:D14"/>
    <mergeCell ref="C15:D15"/>
    <mergeCell ref="H1:J1"/>
    <mergeCell ref="E3:F3"/>
    <mergeCell ref="H3:I3"/>
    <mergeCell ref="B5:B7"/>
    <mergeCell ref="C6:D6"/>
    <mergeCell ref="C7:D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さる</dc:creator>
  <cp:keywords/>
  <dc:description/>
  <cp:lastModifiedBy>福岡県</cp:lastModifiedBy>
  <cp:lastPrinted>2022-07-29T04:58:22Z</cp:lastPrinted>
  <dcterms:created xsi:type="dcterms:W3CDTF">1999-11-28T07:57:35Z</dcterms:created>
  <dcterms:modified xsi:type="dcterms:W3CDTF">2022-07-29T04:59:33Z</dcterms:modified>
  <cp:category/>
  <cp:version/>
  <cp:contentType/>
  <cp:contentStatus/>
</cp:coreProperties>
</file>