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9690" windowHeight="6480" tabRatio="603" firstSheet="1" activeTab="2"/>
  </bookViews>
  <sheets>
    <sheet name="0000" sheetId="1" state="veryHidden" r:id="rId1"/>
    <sheet name="１）かんきつ類" sheetId="2" r:id="rId2"/>
    <sheet name="２）落葉果樹" sheetId="3" r:id="rId3"/>
    <sheet name="３）かんきつ類を除く常緑果樹" sheetId="4" r:id="rId4"/>
  </sheets>
  <definedNames>
    <definedName name="_xlnm.Print_Area" localSheetId="1">'１）かんきつ類'!$B$1:$I$265</definedName>
    <definedName name="_xlnm.Print_Area" localSheetId="2">'２）落葉果樹'!$A$1:$I$187</definedName>
    <definedName name="_xlnm.Print_Area" localSheetId="3">'３）かんきつ類を除く常緑果樹'!$A$1:$I$34</definedName>
    <definedName name="_xlnm.Print_Titles" localSheetId="1">'１）かんきつ類'!$4:$6</definedName>
    <definedName name="_xlnm.Print_Titles" localSheetId="2">'２）落葉果樹'!$4:$6</definedName>
  </definedNames>
  <calcPr fullCalcOnLoad="1"/>
</workbook>
</file>

<file path=xl/comments3.xml><?xml version="1.0" encoding="utf-8"?>
<comments xmlns="http://schemas.openxmlformats.org/spreadsheetml/2006/main">
  <authors>
    <author>福岡県</author>
  </authors>
  <commentList>
    <comment ref="D9" authorId="0">
      <text>
        <r>
          <rPr>
            <b/>
            <sz val="9"/>
            <rFont val="ＭＳ Ｐゴシック"/>
            <family val="3"/>
          </rPr>
          <t>イチジク（蓬莱柿）
JA遠賀営農分の中に、「北九州市」あり。</t>
        </r>
      </text>
    </comment>
  </commentList>
</comments>
</file>

<file path=xl/sharedStrings.xml><?xml version="1.0" encoding="utf-8"?>
<sst xmlns="http://schemas.openxmlformats.org/spreadsheetml/2006/main" count="584" uniqueCount="159">
  <si>
    <t>項目</t>
  </si>
  <si>
    <t>常緑果樹計</t>
  </si>
  <si>
    <t>落葉果樹計</t>
  </si>
  <si>
    <t>サンショウ</t>
  </si>
  <si>
    <t>ブンタン（文旦）</t>
  </si>
  <si>
    <t>ポンカン</t>
  </si>
  <si>
    <t>ユズ（柚）</t>
  </si>
  <si>
    <t>かんきつ類計</t>
  </si>
  <si>
    <t>ダイダイ</t>
  </si>
  <si>
    <t>カボス</t>
  </si>
  <si>
    <t>キズ（木酢）［酢ミカン］</t>
  </si>
  <si>
    <t>オリーブ</t>
  </si>
  <si>
    <t>マンゴー</t>
  </si>
  <si>
    <t>市町村</t>
  </si>
  <si>
    <t>（戸）</t>
  </si>
  <si>
    <t>主要品種名</t>
  </si>
  <si>
    <t>うち加工向け</t>
  </si>
  <si>
    <t>栽培品目名</t>
  </si>
  <si>
    <t>キヨミ（清見）</t>
  </si>
  <si>
    <t>収穫量</t>
  </si>
  <si>
    <t>イチジク　（蓬莱柿）</t>
  </si>
  <si>
    <t>イチジク合計</t>
  </si>
  <si>
    <t>アマクサ（天草）</t>
  </si>
  <si>
    <t>ナツミ（南津海）</t>
  </si>
  <si>
    <t>イチジク　（桝井ドーフィン）</t>
  </si>
  <si>
    <t>イチジク　（姫蓬莱）</t>
  </si>
  <si>
    <t>いよかん（伊予柑）</t>
  </si>
  <si>
    <t>栽培面積</t>
  </si>
  <si>
    <t>出荷量</t>
  </si>
  <si>
    <t>栽培農家数</t>
  </si>
  <si>
    <t>(ha)</t>
  </si>
  <si>
    <t>(t)</t>
  </si>
  <si>
    <t>（ｔ）</t>
  </si>
  <si>
    <t>あまぽん</t>
  </si>
  <si>
    <t>ハヤカ（早香）</t>
  </si>
  <si>
    <t>ブルーベリー</t>
  </si>
  <si>
    <t>出荷量</t>
  </si>
  <si>
    <t>栽培農家数</t>
  </si>
  <si>
    <t>(ha)</t>
  </si>
  <si>
    <t>(t)</t>
  </si>
  <si>
    <t>（ｔ）</t>
  </si>
  <si>
    <t>ツノカガヤキ（津之輝）</t>
  </si>
  <si>
    <t>ミハヤ（みはや）</t>
  </si>
  <si>
    <t>西南のひかり</t>
  </si>
  <si>
    <t>カノシズク（果のしずく）</t>
  </si>
  <si>
    <t>紀州ミカン（小みかん）</t>
  </si>
  <si>
    <t>シラヌヒ（不知火）（ﾃﾞｺﾎﾟﾝ）</t>
  </si>
  <si>
    <t>ハッサク（八朔）</t>
  </si>
  <si>
    <t>レイコウ（麗紅）</t>
  </si>
  <si>
    <t>ギンナン　（イチョウ）</t>
  </si>
  <si>
    <t>みやま市</t>
  </si>
  <si>
    <t>八女市</t>
  </si>
  <si>
    <t>大牟田市</t>
  </si>
  <si>
    <t>柳川市</t>
  </si>
  <si>
    <t>大川市</t>
  </si>
  <si>
    <t>大木町</t>
  </si>
  <si>
    <t>広川町</t>
  </si>
  <si>
    <t>筑後市</t>
  </si>
  <si>
    <t>岡垣町</t>
  </si>
  <si>
    <t>東峰村</t>
  </si>
  <si>
    <t>久留米市</t>
  </si>
  <si>
    <t>小郡市</t>
  </si>
  <si>
    <t>うきは市</t>
  </si>
  <si>
    <t>朝倉市</t>
  </si>
  <si>
    <t>筑前町</t>
  </si>
  <si>
    <t>大刀洗町</t>
  </si>
  <si>
    <t>朝倉農林計</t>
  </si>
  <si>
    <t>筑後農林計</t>
  </si>
  <si>
    <t>うきは市</t>
  </si>
  <si>
    <t>朝倉農林計</t>
  </si>
  <si>
    <t>福岡市</t>
  </si>
  <si>
    <t>宗像市</t>
  </si>
  <si>
    <t>糸島市</t>
  </si>
  <si>
    <t>福岡農林計</t>
  </si>
  <si>
    <t>アンコール</t>
  </si>
  <si>
    <t>古賀市</t>
  </si>
  <si>
    <t>新宮町</t>
  </si>
  <si>
    <t>八幡農林計</t>
  </si>
  <si>
    <t>福津市</t>
  </si>
  <si>
    <t>筑後農林計</t>
  </si>
  <si>
    <t>スイートスプリング</t>
  </si>
  <si>
    <t>那珂川市</t>
  </si>
  <si>
    <t>セトカ（せとか）</t>
  </si>
  <si>
    <t>ナツミカン（なつみかん）</t>
  </si>
  <si>
    <t>甘夏</t>
  </si>
  <si>
    <t>ネーブルオレンジ</t>
  </si>
  <si>
    <t>宗像市</t>
  </si>
  <si>
    <t>山見坂</t>
  </si>
  <si>
    <t>ハルカ（はるか）</t>
  </si>
  <si>
    <t>ハルミ（はるみ）</t>
  </si>
  <si>
    <t>ハレヒメ（はれひめ）</t>
  </si>
  <si>
    <t>ヒュウガナツ（日向夏）</t>
  </si>
  <si>
    <t>福津市</t>
  </si>
  <si>
    <t>太田</t>
  </si>
  <si>
    <t>新宮町</t>
  </si>
  <si>
    <t>レモン</t>
  </si>
  <si>
    <t>ユーレカ</t>
  </si>
  <si>
    <t>イチジク　（とよみつひめ）</t>
  </si>
  <si>
    <t>パッションフルーツ</t>
  </si>
  <si>
    <t>川崎町</t>
  </si>
  <si>
    <t>飯塚農林計</t>
  </si>
  <si>
    <t>宮若市</t>
  </si>
  <si>
    <t>飯塚農林計</t>
  </si>
  <si>
    <t>香春町</t>
  </si>
  <si>
    <t>赤村</t>
  </si>
  <si>
    <t>鞍手町</t>
  </si>
  <si>
    <t>大任町</t>
  </si>
  <si>
    <t>直方市</t>
  </si>
  <si>
    <t>飯塚市</t>
  </si>
  <si>
    <t>田川市</t>
  </si>
  <si>
    <t>嘉麻市</t>
  </si>
  <si>
    <t>糸田町</t>
  </si>
  <si>
    <t>福智町</t>
  </si>
  <si>
    <t>添田町</t>
  </si>
  <si>
    <t>北九州市</t>
  </si>
  <si>
    <t>中間市</t>
  </si>
  <si>
    <t>岡垣町</t>
  </si>
  <si>
    <t>遠賀町</t>
  </si>
  <si>
    <t>豊前市</t>
  </si>
  <si>
    <t>行橋農林計</t>
  </si>
  <si>
    <t>上毛町</t>
  </si>
  <si>
    <t>みやこ町</t>
  </si>
  <si>
    <t>木頭ゆず</t>
  </si>
  <si>
    <t>築上町</t>
  </si>
  <si>
    <t>行橋市</t>
  </si>
  <si>
    <t>県計</t>
  </si>
  <si>
    <t>県計</t>
  </si>
  <si>
    <t>中間市</t>
  </si>
  <si>
    <t>四捨五入の関係により、総計と内訳が一致しないことがある。</t>
  </si>
  <si>
    <t>２　特産果樹生産出荷実績調査</t>
  </si>
  <si>
    <t>かんきつ類（令和２年産）</t>
  </si>
  <si>
    <t>落葉果樹（令和２年産）</t>
  </si>
  <si>
    <t>かんきつ類を除く常緑果樹（令和２年産）</t>
  </si>
  <si>
    <t>中間市</t>
  </si>
  <si>
    <t>甘夏（川野夏橙）</t>
  </si>
  <si>
    <t>レッチーノ・コラティーナ・ネバディロブロンコ・ブカ</t>
  </si>
  <si>
    <t>苅田町</t>
  </si>
  <si>
    <t>デコポン</t>
  </si>
  <si>
    <t>行橋農林計</t>
  </si>
  <si>
    <t>ﾘｽﾎﾞﾝ、ﾕｰﾚｶ、ﾏｲﾔｰ</t>
  </si>
  <si>
    <t>みやこ町</t>
  </si>
  <si>
    <t>-</t>
  </si>
  <si>
    <t>-</t>
  </si>
  <si>
    <t>リスボン</t>
  </si>
  <si>
    <t>久寿</t>
  </si>
  <si>
    <t>アーウィン</t>
  </si>
  <si>
    <t>八幡農林計</t>
  </si>
  <si>
    <t>八幡農林計</t>
  </si>
  <si>
    <t>ユーレカ</t>
  </si>
  <si>
    <t>筑前町</t>
  </si>
  <si>
    <t>キトウユズ</t>
  </si>
  <si>
    <t>アップルマンゴー</t>
  </si>
  <si>
    <t>42.3.</t>
  </si>
  <si>
    <t>オニール、ミスティ　等</t>
  </si>
  <si>
    <t>-</t>
  </si>
  <si>
    <t>-</t>
  </si>
  <si>
    <t>うきは市</t>
  </si>
  <si>
    <t>ハイブッシュ系
ラビットアイ系</t>
  </si>
  <si>
    <t>朝倉市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</si>
</sst>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.0"/>
    <numFmt numFmtId="177" formatCode="0.0"/>
    <numFmt numFmtId="178" formatCode="0.0_);[Red]\(0.0\)"/>
    <numFmt numFmtId="179" formatCode="#,##0.0;[Red]\-#,##0.0"/>
    <numFmt numFmtId="180" formatCode="_ * #,##0_)&quot;｣&quot;_ ;_ * \(#,##0\)&quot;｣&quot;_ ;_ * &quot;-&quot;_)&quot;｣&quot;_ ;_ @_ "/>
    <numFmt numFmtId="181" formatCode="#,##0.00_ ;[Red]\-#,##0.00\ "/>
    <numFmt numFmtId="182" formatCode="0.0_ "/>
    <numFmt numFmtId="183" formatCode="0.00_ "/>
    <numFmt numFmtId="184" formatCode="#,##0_ ;[Red]\-#,##0\ "/>
    <numFmt numFmtId="185" formatCode="#,##0.0_ ;[Red]\-#,##0.0\ "/>
    <numFmt numFmtId="186" formatCode="0_);[Red]\(0\)"/>
    <numFmt numFmtId="187" formatCode="#,##0.0_);[Red]\(#,##0.0\)"/>
    <numFmt numFmtId="188" formatCode="#,##0_);[Red]\(#,##0\)"/>
    <numFmt numFmtId="189" formatCode="#,##0.00_);[Red]\(#,##0.00\)"/>
    <numFmt numFmtId="190" formatCode="#,##0.0"/>
    <numFmt numFmtId="191" formatCode="0.0%"/>
    <numFmt numFmtId="192" formatCode="0.00_);[Red]\(0.00\)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0"/>
      <name val="Arial"/>
      <family val="2"/>
    </font>
    <font>
      <sz val="11"/>
      <name val="DejaVu Sans"/>
      <family val="2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8" fontId="8" fillId="0" borderId="0" applyBorder="0" applyProtection="0">
      <alignment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38" fontId="5" fillId="0" borderId="0" xfId="50" applyFont="1" applyAlignment="1">
      <alignment vertical="center"/>
    </xf>
    <xf numFmtId="38" fontId="5" fillId="0" borderId="0" xfId="50" applyFont="1" applyFill="1" applyAlignment="1">
      <alignment vertical="center"/>
    </xf>
    <xf numFmtId="38" fontId="5" fillId="33" borderId="0" xfId="50" applyFont="1" applyFill="1" applyAlignment="1">
      <alignment vertical="center"/>
    </xf>
    <xf numFmtId="38" fontId="5" fillId="0" borderId="10" xfId="50" applyFont="1" applyFill="1" applyBorder="1" applyAlignment="1">
      <alignment horizontal="right" vertical="center"/>
    </xf>
    <xf numFmtId="38" fontId="5" fillId="0" borderId="11" xfId="50" applyNumberFormat="1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5" fillId="0" borderId="13" xfId="50" applyFont="1" applyBorder="1" applyAlignment="1">
      <alignment vertical="center"/>
    </xf>
    <xf numFmtId="38" fontId="5" fillId="0" borderId="11" xfId="50" applyFont="1" applyBorder="1" applyAlignment="1">
      <alignment horizontal="center" vertical="center"/>
    </xf>
    <xf numFmtId="179" fontId="5" fillId="0" borderId="14" xfId="50" applyNumberFormat="1" applyFont="1" applyBorder="1" applyAlignment="1">
      <alignment horizontal="right" vertical="center"/>
    </xf>
    <xf numFmtId="38" fontId="5" fillId="0" borderId="14" xfId="50" applyFont="1" applyBorder="1" applyAlignment="1">
      <alignment horizontal="right" vertical="center"/>
    </xf>
    <xf numFmtId="38" fontId="5" fillId="0" borderId="14" xfId="50" applyNumberFormat="1" applyFont="1" applyBorder="1" applyAlignment="1">
      <alignment horizontal="right" vertical="center"/>
    </xf>
    <xf numFmtId="38" fontId="4" fillId="0" borderId="0" xfId="50" applyFont="1" applyAlignment="1">
      <alignment horizontal="left" vertical="center"/>
    </xf>
    <xf numFmtId="38" fontId="4" fillId="0" borderId="0" xfId="50" applyFont="1" applyAlignment="1" applyProtection="1">
      <alignment horizontal="centerContinuous" vertical="center"/>
      <protection locked="0"/>
    </xf>
    <xf numFmtId="38" fontId="0" fillId="0" borderId="0" xfId="50" applyFont="1" applyAlignment="1" applyProtection="1">
      <alignment horizontal="left" vertical="center"/>
      <protection locked="0"/>
    </xf>
    <xf numFmtId="38" fontId="0" fillId="0" borderId="0" xfId="50" applyFont="1" applyAlignment="1">
      <alignment vertical="center"/>
    </xf>
    <xf numFmtId="38" fontId="0" fillId="0" borderId="0" xfId="50" applyNumberFormat="1" applyFont="1" applyAlignment="1">
      <alignment vertical="center"/>
    </xf>
    <xf numFmtId="38" fontId="4" fillId="0" borderId="0" xfId="50" applyFont="1" applyFill="1" applyAlignment="1">
      <alignment horizontal="left" vertical="center"/>
    </xf>
    <xf numFmtId="38" fontId="0" fillId="0" borderId="0" xfId="50" applyFont="1" applyAlignment="1">
      <alignment horizontal="centerContinuous" vertical="center"/>
    </xf>
    <xf numFmtId="38" fontId="0" fillId="0" borderId="0" xfId="50" applyFont="1" applyFill="1" applyAlignment="1">
      <alignment vertical="center"/>
    </xf>
    <xf numFmtId="38" fontId="0" fillId="0" borderId="0" xfId="50" applyFont="1" applyBorder="1" applyAlignment="1">
      <alignment vertical="center"/>
    </xf>
    <xf numFmtId="38" fontId="5" fillId="0" borderId="15" xfId="50" applyFont="1" applyBorder="1" applyAlignment="1">
      <alignment horizontal="center" vertical="center"/>
    </xf>
    <xf numFmtId="179" fontId="5" fillId="0" borderId="16" xfId="50" applyNumberFormat="1" applyFont="1" applyBorder="1" applyAlignment="1">
      <alignment horizontal="center" vertical="center"/>
    </xf>
    <xf numFmtId="38" fontId="0" fillId="0" borderId="0" xfId="50" applyFont="1" applyAlignment="1">
      <alignment horizontal="right" vertical="center"/>
    </xf>
    <xf numFmtId="0" fontId="5" fillId="0" borderId="17" xfId="50" applyNumberFormat="1" applyFont="1" applyBorder="1" applyAlignment="1">
      <alignment horizontal="center" vertical="center" shrinkToFit="1"/>
    </xf>
    <xf numFmtId="177" fontId="0" fillId="0" borderId="0" xfId="50" applyNumberFormat="1" applyFont="1" applyAlignment="1">
      <alignment horizontal="right" vertical="center"/>
    </xf>
    <xf numFmtId="38" fontId="7" fillId="0" borderId="0" xfId="50" applyFont="1" applyAlignment="1">
      <alignment horizontal="left" vertical="center"/>
    </xf>
    <xf numFmtId="38" fontId="4" fillId="0" borderId="0" xfId="50" applyFont="1" applyAlignment="1" applyProtection="1">
      <alignment horizontal="right" vertical="center"/>
      <protection locked="0"/>
    </xf>
    <xf numFmtId="177" fontId="0" fillId="0" borderId="0" xfId="50" applyNumberFormat="1" applyFont="1" applyAlignment="1" applyProtection="1">
      <alignment horizontal="right" vertical="center"/>
      <protection locked="0"/>
    </xf>
    <xf numFmtId="38" fontId="0" fillId="33" borderId="0" xfId="50" applyFont="1" applyFill="1" applyAlignment="1">
      <alignment vertical="center"/>
    </xf>
    <xf numFmtId="38" fontId="0" fillId="0" borderId="10" xfId="50" applyFont="1" applyFill="1" applyBorder="1" applyAlignment="1">
      <alignment horizontal="right" vertical="center"/>
    </xf>
    <xf numFmtId="38" fontId="0" fillId="0" borderId="18" xfId="50" applyFont="1" applyBorder="1" applyAlignment="1">
      <alignment horizontal="center" vertical="center"/>
    </xf>
    <xf numFmtId="179" fontId="0" fillId="0" borderId="11" xfId="50" applyNumberFormat="1" applyFont="1" applyBorder="1" applyAlignment="1">
      <alignment horizontal="center" vertical="center"/>
    </xf>
    <xf numFmtId="38" fontId="0" fillId="0" borderId="11" xfId="50" applyFont="1" applyBorder="1" applyAlignment="1">
      <alignment horizontal="center" vertical="center"/>
    </xf>
    <xf numFmtId="38" fontId="0" fillId="0" borderId="11" xfId="50" applyNumberFormat="1" applyFont="1" applyBorder="1" applyAlignment="1">
      <alignment horizontal="center" vertical="center"/>
    </xf>
    <xf numFmtId="38" fontId="0" fillId="0" borderId="12" xfId="50" applyFont="1" applyBorder="1" applyAlignment="1">
      <alignment horizontal="center" vertical="center"/>
    </xf>
    <xf numFmtId="38" fontId="0" fillId="0" borderId="19" xfId="50" applyFont="1" applyFill="1" applyBorder="1" applyAlignment="1">
      <alignment vertical="center"/>
    </xf>
    <xf numFmtId="38" fontId="0" fillId="0" borderId="20" xfId="50" applyFont="1" applyBorder="1" applyAlignment="1">
      <alignment vertical="center"/>
    </xf>
    <xf numFmtId="179" fontId="0" fillId="0" borderId="14" xfId="50" applyNumberFormat="1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0" fontId="0" fillId="0" borderId="17" xfId="50" applyNumberFormat="1" applyFont="1" applyBorder="1" applyAlignment="1">
      <alignment horizontal="center" vertical="center" shrinkToFit="1"/>
    </xf>
    <xf numFmtId="38" fontId="0" fillId="0" borderId="14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0" fontId="0" fillId="0" borderId="21" xfId="50" applyNumberFormat="1" applyFont="1" applyBorder="1" applyAlignment="1">
      <alignment horizontal="center" vertical="center"/>
    </xf>
    <xf numFmtId="0" fontId="0" fillId="0" borderId="22" xfId="50" applyNumberFormat="1" applyFont="1" applyBorder="1" applyAlignment="1">
      <alignment horizontal="center" vertical="center"/>
    </xf>
    <xf numFmtId="0" fontId="0" fillId="0" borderId="23" xfId="50" applyNumberFormat="1" applyFont="1" applyBorder="1" applyAlignment="1">
      <alignment horizontal="center" vertical="center"/>
    </xf>
    <xf numFmtId="38" fontId="0" fillId="0" borderId="24" xfId="50" applyFont="1" applyFill="1" applyBorder="1" applyAlignment="1">
      <alignment horizontal="distributed" vertical="center"/>
    </xf>
    <xf numFmtId="0" fontId="0" fillId="0" borderId="25" xfId="50" applyNumberFormat="1" applyFont="1" applyBorder="1" applyAlignment="1">
      <alignment horizontal="center" vertical="center"/>
    </xf>
    <xf numFmtId="38" fontId="0" fillId="33" borderId="0" xfId="50" applyFont="1" applyFill="1" applyBorder="1" applyAlignment="1">
      <alignment horizontal="center" vertical="center"/>
    </xf>
    <xf numFmtId="38" fontId="0" fillId="0" borderId="0" xfId="50" applyFont="1" applyAlignment="1">
      <alignment horizontal="center" vertical="center"/>
    </xf>
    <xf numFmtId="178" fontId="0" fillId="0" borderId="0" xfId="50" applyNumberFormat="1" applyFont="1" applyAlignment="1">
      <alignment horizontal="center" vertical="center"/>
    </xf>
    <xf numFmtId="186" fontId="0" fillId="0" borderId="0" xfId="50" applyNumberFormat="1" applyFont="1" applyAlignment="1">
      <alignment horizontal="center" vertical="center"/>
    </xf>
    <xf numFmtId="0" fontId="0" fillId="0" borderId="0" xfId="50" applyNumberFormat="1" applyFont="1" applyAlignment="1">
      <alignment horizontal="center" vertical="center"/>
    </xf>
    <xf numFmtId="179" fontId="0" fillId="0" borderId="0" xfId="50" applyNumberFormat="1" applyFont="1" applyAlignment="1">
      <alignment horizontal="right" vertical="center"/>
    </xf>
    <xf numFmtId="38" fontId="0" fillId="0" borderId="0" xfId="50" applyNumberFormat="1" applyFont="1" applyAlignment="1">
      <alignment horizontal="right" vertical="center"/>
    </xf>
    <xf numFmtId="179" fontId="4" fillId="0" borderId="0" xfId="50" applyNumberFormat="1" applyFont="1" applyAlignment="1" applyProtection="1">
      <alignment horizontal="right" vertical="center"/>
      <protection locked="0"/>
    </xf>
    <xf numFmtId="38" fontId="0" fillId="0" borderId="0" xfId="50" applyFont="1" applyAlignment="1" applyProtection="1">
      <alignment horizontal="right" vertical="center"/>
      <protection locked="0"/>
    </xf>
    <xf numFmtId="179" fontId="0" fillId="0" borderId="16" xfId="50" applyNumberFormat="1" applyFont="1" applyBorder="1" applyAlignment="1">
      <alignment horizontal="center" vertical="center"/>
    </xf>
    <xf numFmtId="0" fontId="0" fillId="0" borderId="22" xfId="50" applyNumberFormat="1" applyFont="1" applyFill="1" applyBorder="1" applyAlignment="1">
      <alignment horizontal="center" vertical="center"/>
    </xf>
    <xf numFmtId="38" fontId="0" fillId="0" borderId="26" xfId="50" applyFont="1" applyFill="1" applyBorder="1" applyAlignment="1">
      <alignment vertical="center"/>
    </xf>
    <xf numFmtId="0" fontId="0" fillId="0" borderId="27" xfId="50" applyNumberFormat="1" applyFont="1" applyFill="1" applyBorder="1" applyAlignment="1">
      <alignment horizontal="center" vertical="center"/>
    </xf>
    <xf numFmtId="0" fontId="0" fillId="0" borderId="13" xfId="50" applyNumberFormat="1" applyFont="1" applyFill="1" applyBorder="1" applyAlignment="1">
      <alignment horizontal="center" vertical="center"/>
    </xf>
    <xf numFmtId="38" fontId="0" fillId="0" borderId="0" xfId="50" applyFont="1" applyBorder="1" applyAlignment="1">
      <alignment horizontal="right" vertical="center"/>
    </xf>
    <xf numFmtId="38" fontId="0" fillId="0" borderId="0" xfId="50" applyFont="1" applyBorder="1" applyAlignment="1">
      <alignment horizontal="center" vertical="center"/>
    </xf>
    <xf numFmtId="38" fontId="0" fillId="0" borderId="28" xfId="50" applyFont="1" applyBorder="1" applyAlignment="1">
      <alignment vertical="center"/>
    </xf>
    <xf numFmtId="179" fontId="0" fillId="0" borderId="29" xfId="50" applyNumberFormat="1" applyFont="1" applyBorder="1" applyAlignment="1">
      <alignment horizontal="right" vertical="center"/>
    </xf>
    <xf numFmtId="38" fontId="0" fillId="0" borderId="29" xfId="50" applyFont="1" applyBorder="1" applyAlignment="1">
      <alignment horizontal="right" vertical="center"/>
    </xf>
    <xf numFmtId="0" fontId="0" fillId="0" borderId="30" xfId="50" applyNumberFormat="1" applyFont="1" applyBorder="1" applyAlignment="1">
      <alignment horizontal="center" vertical="center" shrinkToFit="1"/>
    </xf>
    <xf numFmtId="38" fontId="0" fillId="0" borderId="31" xfId="50" applyFont="1" applyBorder="1" applyAlignment="1">
      <alignment vertical="center"/>
    </xf>
    <xf numFmtId="38" fontId="0" fillId="34" borderId="19" xfId="50" applyFont="1" applyFill="1" applyBorder="1" applyAlignment="1">
      <alignment horizontal="distributed" vertical="center"/>
    </xf>
    <xf numFmtId="0" fontId="0" fillId="0" borderId="22" xfId="33" applyNumberFormat="1" applyFont="1" applyBorder="1" applyAlignment="1" applyProtection="1">
      <alignment horizontal="center" vertical="center"/>
      <protection/>
    </xf>
    <xf numFmtId="38" fontId="0" fillId="33" borderId="22" xfId="50" applyFont="1" applyFill="1" applyBorder="1" applyAlignment="1">
      <alignment horizontal="center" vertical="center"/>
    </xf>
    <xf numFmtId="0" fontId="0" fillId="0" borderId="22" xfId="50" applyNumberFormat="1" applyFont="1" applyBorder="1" applyAlignment="1">
      <alignment horizontal="center" vertical="center" shrinkToFit="1"/>
    </xf>
    <xf numFmtId="0" fontId="0" fillId="0" borderId="21" xfId="50" applyNumberFormat="1" applyFont="1" applyFill="1" applyBorder="1" applyAlignment="1">
      <alignment horizontal="center" vertical="center"/>
    </xf>
    <xf numFmtId="0" fontId="0" fillId="0" borderId="23" xfId="50" applyNumberFormat="1" applyFont="1" applyFill="1" applyBorder="1" applyAlignment="1">
      <alignment horizontal="center" vertical="center"/>
    </xf>
    <xf numFmtId="190" fontId="10" fillId="0" borderId="0" xfId="0" applyNumberFormat="1" applyFont="1" applyFill="1" applyAlignment="1" applyProtection="1">
      <alignment horizontal="center" vertical="center"/>
      <protection locked="0"/>
    </xf>
    <xf numFmtId="190" fontId="0" fillId="0" borderId="0" xfId="0" applyNumberFormat="1" applyFont="1" applyFill="1" applyAlignment="1" applyProtection="1">
      <alignment horizontal="left" vertical="center"/>
      <protection locked="0"/>
    </xf>
    <xf numFmtId="0" fontId="0" fillId="0" borderId="21" xfId="50" applyNumberFormat="1" applyFont="1" applyBorder="1" applyAlignment="1">
      <alignment horizontal="center" vertical="center" shrinkToFit="1"/>
    </xf>
    <xf numFmtId="0" fontId="0" fillId="0" borderId="13" xfId="50" applyNumberFormat="1" applyFont="1" applyBorder="1" applyAlignment="1">
      <alignment horizontal="center" vertical="center"/>
    </xf>
    <xf numFmtId="38" fontId="0" fillId="33" borderId="23" xfId="50" applyFont="1" applyFill="1" applyBorder="1" applyAlignment="1">
      <alignment horizontal="center" vertical="center"/>
    </xf>
    <xf numFmtId="0" fontId="0" fillId="0" borderId="21" xfId="33" applyNumberFormat="1" applyFont="1" applyBorder="1" applyAlignment="1" applyProtection="1">
      <alignment horizontal="center" vertical="center"/>
      <protection/>
    </xf>
    <xf numFmtId="0" fontId="0" fillId="0" borderId="23" xfId="50" applyNumberFormat="1" applyFont="1" applyBorder="1" applyAlignment="1">
      <alignment horizontal="center" vertical="center" shrinkToFit="1"/>
    </xf>
    <xf numFmtId="0" fontId="0" fillId="0" borderId="31" xfId="50" applyNumberFormat="1" applyFont="1" applyBorder="1" applyAlignment="1">
      <alignment horizontal="center" vertical="center"/>
    </xf>
    <xf numFmtId="38" fontId="0" fillId="0" borderId="0" xfId="50" applyNumberFormat="1" applyFont="1" applyBorder="1" applyAlignment="1">
      <alignment horizontal="right" vertical="center"/>
    </xf>
    <xf numFmtId="38" fontId="0" fillId="33" borderId="32" xfId="50" applyFont="1" applyFill="1" applyBorder="1" applyAlignment="1">
      <alignment horizontal="center" vertical="center"/>
    </xf>
    <xf numFmtId="187" fontId="10" fillId="0" borderId="0" xfId="0" applyNumberFormat="1" applyFont="1" applyFill="1" applyAlignment="1" applyProtection="1">
      <alignment horizontal="center" vertical="center"/>
      <protection locked="0"/>
    </xf>
    <xf numFmtId="188" fontId="10" fillId="0" borderId="0" xfId="0" applyNumberFormat="1" applyFont="1" applyFill="1" applyAlignment="1" applyProtection="1">
      <alignment horizontal="center" vertical="center"/>
      <protection locked="0"/>
    </xf>
    <xf numFmtId="38" fontId="5" fillId="0" borderId="20" xfId="50" applyFont="1" applyBorder="1" applyAlignment="1">
      <alignment vertical="center"/>
    </xf>
    <xf numFmtId="38" fontId="5" fillId="0" borderId="24" xfId="50" applyFont="1" applyFill="1" applyBorder="1" applyAlignment="1">
      <alignment vertical="center"/>
    </xf>
    <xf numFmtId="38" fontId="0" fillId="0" borderId="33" xfId="50" applyFont="1" applyBorder="1" applyAlignment="1">
      <alignment horizontal="center" vertical="center"/>
    </xf>
    <xf numFmtId="38" fontId="0" fillId="0" borderId="0" xfId="50" applyFont="1" applyFill="1" applyAlignment="1">
      <alignment vertical="center"/>
    </xf>
    <xf numFmtId="38" fontId="0" fillId="0" borderId="0" xfId="50" applyFont="1" applyFill="1" applyAlignment="1">
      <alignment horizontal="left" vertical="center"/>
    </xf>
    <xf numFmtId="38" fontId="0" fillId="0" borderId="0" xfId="50" applyFont="1" applyAlignment="1">
      <alignment vertical="center"/>
    </xf>
    <xf numFmtId="189" fontId="0" fillId="0" borderId="34" xfId="50" applyNumberFormat="1" applyFont="1" applyBorder="1" applyAlignment="1" applyProtection="1">
      <alignment horizontal="right" vertical="center"/>
      <protection locked="0"/>
    </xf>
    <xf numFmtId="186" fontId="0" fillId="0" borderId="0" xfId="50" applyNumberFormat="1" applyFont="1" applyAlignment="1">
      <alignment vertical="center"/>
    </xf>
    <xf numFmtId="186" fontId="0" fillId="0" borderId="0" xfId="50" applyNumberFormat="1" applyFont="1" applyBorder="1" applyAlignment="1">
      <alignment horizontal="right" vertical="center"/>
    </xf>
    <xf numFmtId="186" fontId="0" fillId="0" borderId="11" xfId="50" applyNumberFormat="1" applyFont="1" applyBorder="1" applyAlignment="1">
      <alignment horizontal="center" vertical="center"/>
    </xf>
    <xf numFmtId="186" fontId="0" fillId="0" borderId="29" xfId="50" applyNumberFormat="1" applyFont="1" applyBorder="1" applyAlignment="1">
      <alignment horizontal="right" vertical="center"/>
    </xf>
    <xf numFmtId="186" fontId="10" fillId="0" borderId="0" xfId="0" applyNumberFormat="1" applyFont="1" applyFill="1" applyAlignment="1" applyProtection="1">
      <alignment horizontal="center" vertical="center"/>
      <protection locked="0"/>
    </xf>
    <xf numFmtId="0" fontId="0" fillId="0" borderId="27" xfId="50" applyNumberFormat="1" applyFont="1" applyBorder="1" applyAlignment="1">
      <alignment horizontal="center" vertical="center"/>
    </xf>
    <xf numFmtId="0" fontId="51" fillId="0" borderId="23" xfId="50" applyNumberFormat="1" applyFont="1" applyFill="1" applyBorder="1" applyAlignment="1">
      <alignment horizontal="center" vertical="center"/>
    </xf>
    <xf numFmtId="192" fontId="51" fillId="0" borderId="17" xfId="50" applyNumberFormat="1" applyFont="1" applyFill="1" applyBorder="1" applyAlignment="1">
      <alignment horizontal="right" vertical="center"/>
    </xf>
    <xf numFmtId="192" fontId="51" fillId="0" borderId="34" xfId="50" applyNumberFormat="1" applyFont="1" applyFill="1" applyBorder="1" applyAlignment="1">
      <alignment horizontal="right" vertical="center"/>
    </xf>
    <xf numFmtId="0" fontId="51" fillId="0" borderId="21" xfId="50" applyNumberFormat="1" applyFont="1" applyFill="1" applyBorder="1" applyAlignment="1">
      <alignment horizontal="center" vertical="center"/>
    </xf>
    <xf numFmtId="192" fontId="51" fillId="0" borderId="35" xfId="50" applyNumberFormat="1" applyFont="1" applyFill="1" applyBorder="1" applyAlignment="1">
      <alignment horizontal="right" vertical="center"/>
    </xf>
    <xf numFmtId="192" fontId="51" fillId="0" borderId="29" xfId="50" applyNumberFormat="1" applyFont="1" applyFill="1" applyBorder="1" applyAlignment="1">
      <alignment horizontal="right" vertical="center"/>
    </xf>
    <xf numFmtId="0" fontId="51" fillId="0" borderId="31" xfId="50" applyNumberFormat="1" applyFont="1" applyFill="1" applyBorder="1" applyAlignment="1">
      <alignment horizontal="center" vertical="center"/>
    </xf>
    <xf numFmtId="0" fontId="51" fillId="0" borderId="13" xfId="50" applyNumberFormat="1" applyFont="1" applyFill="1" applyBorder="1" applyAlignment="1">
      <alignment horizontal="center" vertical="center"/>
    </xf>
    <xf numFmtId="192" fontId="51" fillId="0" borderId="34" xfId="50" applyNumberFormat="1" applyFont="1" applyFill="1" applyBorder="1" applyAlignment="1" applyProtection="1">
      <alignment horizontal="right" vertical="center"/>
      <protection locked="0"/>
    </xf>
    <xf numFmtId="192" fontId="51" fillId="0" borderId="14" xfId="50" applyNumberFormat="1" applyFont="1" applyFill="1" applyBorder="1" applyAlignment="1">
      <alignment horizontal="right" vertical="center"/>
    </xf>
    <xf numFmtId="192" fontId="51" fillId="0" borderId="35" xfId="50" applyNumberFormat="1" applyFont="1" applyFill="1" applyBorder="1" applyAlignment="1" applyProtection="1">
      <alignment horizontal="right" vertical="center"/>
      <protection locked="0"/>
    </xf>
    <xf numFmtId="192" fontId="51" fillId="0" borderId="36" xfId="50" applyNumberFormat="1" applyFont="1" applyFill="1" applyBorder="1" applyAlignment="1">
      <alignment horizontal="right" vertical="center"/>
    </xf>
    <xf numFmtId="192" fontId="51" fillId="0" borderId="36" xfId="50" applyNumberFormat="1" applyFont="1" applyFill="1" applyBorder="1" applyAlignment="1" applyProtection="1">
      <alignment horizontal="right" vertical="center"/>
      <protection locked="0"/>
    </xf>
    <xf numFmtId="192" fontId="51" fillId="0" borderId="17" xfId="50" applyNumberFormat="1" applyFont="1" applyFill="1" applyBorder="1" applyAlignment="1" applyProtection="1">
      <alignment horizontal="right" vertical="center"/>
      <protection locked="0"/>
    </xf>
    <xf numFmtId="192" fontId="51" fillId="0" borderId="14" xfId="50" applyNumberFormat="1" applyFont="1" applyFill="1" applyBorder="1" applyAlignment="1" applyProtection="1">
      <alignment horizontal="right" vertical="center"/>
      <protection locked="0"/>
    </xf>
    <xf numFmtId="192" fontId="51" fillId="0" borderId="21" xfId="50" applyNumberFormat="1" applyFont="1" applyFill="1" applyBorder="1" applyAlignment="1">
      <alignment horizontal="center" vertical="center"/>
    </xf>
    <xf numFmtId="192" fontId="51" fillId="0" borderId="22" xfId="50" applyNumberFormat="1" applyFont="1" applyFill="1" applyBorder="1" applyAlignment="1">
      <alignment horizontal="center" vertical="center"/>
    </xf>
    <xf numFmtId="192" fontId="51" fillId="0" borderId="23" xfId="50" applyNumberFormat="1" applyFont="1" applyFill="1" applyBorder="1" applyAlignment="1">
      <alignment horizontal="center" vertical="center"/>
    </xf>
    <xf numFmtId="187" fontId="51" fillId="0" borderId="33" xfId="50" applyNumberFormat="1" applyFont="1" applyFill="1" applyBorder="1" applyAlignment="1">
      <alignment horizontal="center" vertical="center"/>
    </xf>
    <xf numFmtId="0" fontId="51" fillId="0" borderId="21" xfId="50" applyNumberFormat="1" applyFont="1" applyFill="1" applyBorder="1" applyAlignment="1">
      <alignment horizontal="center" vertical="center" shrinkToFit="1"/>
    </xf>
    <xf numFmtId="38" fontId="51" fillId="0" borderId="37" xfId="50" applyFont="1" applyFill="1" applyBorder="1" applyAlignment="1">
      <alignment horizontal="center" vertical="center"/>
    </xf>
    <xf numFmtId="38" fontId="51" fillId="0" borderId="38" xfId="50" applyFont="1" applyFill="1" applyBorder="1" applyAlignment="1">
      <alignment horizontal="center" vertical="center"/>
    </xf>
    <xf numFmtId="38" fontId="51" fillId="0" borderId="39" xfId="50" applyFont="1" applyFill="1" applyBorder="1" applyAlignment="1">
      <alignment horizontal="center" vertical="center"/>
    </xf>
    <xf numFmtId="187" fontId="51" fillId="0" borderId="40" xfId="50" applyNumberFormat="1" applyFont="1" applyFill="1" applyBorder="1" applyAlignment="1">
      <alignment horizontal="center" vertical="center"/>
    </xf>
    <xf numFmtId="38" fontId="51" fillId="0" borderId="0" xfId="50" applyFont="1" applyFill="1" applyBorder="1" applyAlignment="1">
      <alignment horizontal="center" vertical="center"/>
    </xf>
    <xf numFmtId="38" fontId="51" fillId="0" borderId="33" xfId="50" applyFont="1" applyFill="1" applyBorder="1" applyAlignment="1">
      <alignment horizontal="center" vertical="center"/>
    </xf>
    <xf numFmtId="38" fontId="51" fillId="0" borderId="40" xfId="50" applyFont="1" applyFill="1" applyBorder="1" applyAlignment="1">
      <alignment horizontal="center" vertical="center"/>
    </xf>
    <xf numFmtId="38" fontId="51" fillId="0" borderId="20" xfId="50" applyFont="1" applyFill="1" applyBorder="1" applyAlignment="1">
      <alignment horizontal="center" vertical="center"/>
    </xf>
    <xf numFmtId="38" fontId="51" fillId="0" borderId="41" xfId="50" applyFont="1" applyFill="1" applyBorder="1" applyAlignment="1">
      <alignment horizontal="center" vertical="center"/>
    </xf>
    <xf numFmtId="0" fontId="51" fillId="0" borderId="25" xfId="50" applyNumberFormat="1" applyFont="1" applyFill="1" applyBorder="1" applyAlignment="1">
      <alignment horizontal="center" vertical="center"/>
    </xf>
    <xf numFmtId="192" fontId="51" fillId="0" borderId="33" xfId="50" applyNumberFormat="1" applyFont="1" applyFill="1" applyBorder="1" applyAlignment="1">
      <alignment horizontal="center" vertical="center"/>
    </xf>
    <xf numFmtId="192" fontId="51" fillId="0" borderId="42" xfId="50" applyNumberFormat="1" applyFont="1" applyFill="1" applyBorder="1" applyAlignment="1">
      <alignment horizontal="center" vertical="center"/>
    </xf>
    <xf numFmtId="192" fontId="51" fillId="0" borderId="40" xfId="50" applyNumberFormat="1" applyFont="1" applyFill="1" applyBorder="1" applyAlignment="1">
      <alignment horizontal="center" vertical="center"/>
    </xf>
    <xf numFmtId="192" fontId="51" fillId="0" borderId="28" xfId="50" applyNumberFormat="1" applyFont="1" applyFill="1" applyBorder="1" applyAlignment="1">
      <alignment horizontal="center" vertical="center"/>
    </xf>
    <xf numFmtId="192" fontId="51" fillId="0" borderId="31" xfId="50" applyNumberFormat="1" applyFont="1" applyFill="1" applyBorder="1" applyAlignment="1">
      <alignment horizontal="center" vertical="center"/>
    </xf>
    <xf numFmtId="192" fontId="51" fillId="0" borderId="20" xfId="50" applyNumberFormat="1" applyFont="1" applyFill="1" applyBorder="1" applyAlignment="1">
      <alignment horizontal="center" vertical="center"/>
    </xf>
    <xf numFmtId="192" fontId="51" fillId="0" borderId="13" xfId="50" applyNumberFormat="1" applyFont="1" applyFill="1" applyBorder="1" applyAlignment="1">
      <alignment horizontal="center" vertical="center"/>
    </xf>
    <xf numFmtId="192" fontId="51" fillId="0" borderId="43" xfId="50" applyNumberFormat="1" applyFont="1" applyFill="1" applyBorder="1" applyAlignment="1">
      <alignment horizontal="center" vertical="center"/>
    </xf>
    <xf numFmtId="192" fontId="51" fillId="0" borderId="27" xfId="50" applyNumberFormat="1" applyFont="1" applyFill="1" applyBorder="1" applyAlignment="1">
      <alignment horizontal="center" vertical="center"/>
    </xf>
    <xf numFmtId="192" fontId="51" fillId="0" borderId="44" xfId="50" applyNumberFormat="1" applyFont="1" applyFill="1" applyBorder="1" applyAlignment="1">
      <alignment horizontal="center" vertical="center"/>
    </xf>
    <xf numFmtId="192" fontId="51" fillId="0" borderId="45" xfId="50" applyNumberFormat="1" applyFont="1" applyFill="1" applyBorder="1" applyAlignment="1">
      <alignment horizontal="center" vertical="center"/>
    </xf>
    <xf numFmtId="192" fontId="51" fillId="0" borderId="30" xfId="50" applyNumberFormat="1" applyFont="1" applyFill="1" applyBorder="1" applyAlignment="1">
      <alignment horizontal="right" vertical="center"/>
    </xf>
    <xf numFmtId="192" fontId="51" fillId="0" borderId="46" xfId="50" applyNumberFormat="1" applyFont="1" applyFill="1" applyBorder="1" applyAlignment="1">
      <alignment horizontal="center" vertical="center"/>
    </xf>
    <xf numFmtId="192" fontId="51" fillId="0" borderId="15" xfId="50" applyNumberFormat="1" applyFont="1" applyFill="1" applyBorder="1" applyAlignment="1">
      <alignment horizontal="center" vertical="center"/>
    </xf>
    <xf numFmtId="192" fontId="51" fillId="0" borderId="11" xfId="50" applyNumberFormat="1" applyFont="1" applyFill="1" applyBorder="1" applyAlignment="1">
      <alignment horizontal="right" vertical="center"/>
    </xf>
    <xf numFmtId="192" fontId="51" fillId="0" borderId="11" xfId="50" applyNumberFormat="1" applyFont="1" applyFill="1" applyBorder="1" applyAlignment="1" applyProtection="1">
      <alignment horizontal="right" vertical="center"/>
      <protection locked="0"/>
    </xf>
    <xf numFmtId="192" fontId="51" fillId="0" borderId="12" xfId="50" applyNumberFormat="1" applyFont="1" applyFill="1" applyBorder="1" applyAlignment="1">
      <alignment horizontal="center" vertical="center"/>
    </xf>
    <xf numFmtId="192" fontId="0" fillId="34" borderId="33" xfId="50" applyNumberFormat="1" applyFont="1" applyFill="1" applyBorder="1" applyAlignment="1">
      <alignment horizontal="center" vertical="center"/>
    </xf>
    <xf numFmtId="192" fontId="0" fillId="34" borderId="34" xfId="50" applyNumberFormat="1" applyFont="1" applyFill="1" applyBorder="1" applyAlignment="1">
      <alignment horizontal="right" vertical="center"/>
    </xf>
    <xf numFmtId="192" fontId="0" fillId="34" borderId="34" xfId="50" applyNumberFormat="1" applyFont="1" applyFill="1" applyBorder="1" applyAlignment="1" applyProtection="1">
      <alignment horizontal="right" vertical="center"/>
      <protection locked="0"/>
    </xf>
    <xf numFmtId="192" fontId="0" fillId="34" borderId="21" xfId="50" applyNumberFormat="1" applyFont="1" applyFill="1" applyBorder="1" applyAlignment="1">
      <alignment horizontal="center" vertical="center"/>
    </xf>
    <xf numFmtId="192" fontId="51" fillId="0" borderId="13" xfId="50" applyNumberFormat="1" applyFont="1" applyFill="1" applyBorder="1" applyAlignment="1">
      <alignment horizontal="right" vertical="center"/>
    </xf>
    <xf numFmtId="192" fontId="51" fillId="0" borderId="47" xfId="50" applyNumberFormat="1" applyFont="1" applyFill="1" applyBorder="1" applyAlignment="1">
      <alignment horizontal="center" vertical="center"/>
    </xf>
    <xf numFmtId="192" fontId="51" fillId="0" borderId="23" xfId="50" applyNumberFormat="1" applyFont="1" applyFill="1" applyBorder="1" applyAlignment="1">
      <alignment horizontal="right" vertical="center"/>
    </xf>
    <xf numFmtId="192" fontId="0" fillId="33" borderId="34" xfId="50" applyNumberFormat="1" applyFont="1" applyFill="1" applyBorder="1" applyAlignment="1">
      <alignment horizontal="right" vertical="center"/>
    </xf>
    <xf numFmtId="192" fontId="0" fillId="33" borderId="34" xfId="50" applyNumberFormat="1" applyFont="1" applyFill="1" applyBorder="1" applyAlignment="1" applyProtection="1">
      <alignment horizontal="right" vertical="center"/>
      <protection locked="0"/>
    </xf>
    <xf numFmtId="192" fontId="52" fillId="0" borderId="23" xfId="50" applyNumberFormat="1" applyFont="1" applyFill="1" applyBorder="1" applyAlignment="1">
      <alignment horizontal="center" vertical="center"/>
    </xf>
    <xf numFmtId="192" fontId="51" fillId="0" borderId="48" xfId="50" applyNumberFormat="1" applyFont="1" applyFill="1" applyBorder="1" applyAlignment="1">
      <alignment horizontal="center" vertical="center"/>
    </xf>
    <xf numFmtId="192" fontId="51" fillId="0" borderId="35" xfId="50" applyNumberFormat="1" applyFont="1" applyFill="1" applyBorder="1" applyAlignment="1">
      <alignment horizontal="center" vertical="center"/>
    </xf>
    <xf numFmtId="192" fontId="53" fillId="0" borderId="21" xfId="50" applyNumberFormat="1" applyFont="1" applyFill="1" applyBorder="1" applyAlignment="1">
      <alignment horizontal="center" vertical="center"/>
    </xf>
    <xf numFmtId="192" fontId="54" fillId="0" borderId="23" xfId="50" applyNumberFormat="1" applyFont="1" applyFill="1" applyBorder="1" applyAlignment="1">
      <alignment horizontal="center" vertical="center"/>
    </xf>
    <xf numFmtId="192" fontId="54" fillId="0" borderId="13" xfId="50" applyNumberFormat="1" applyFont="1" applyFill="1" applyBorder="1" applyAlignment="1">
      <alignment horizontal="center" vertical="center"/>
    </xf>
    <xf numFmtId="38" fontId="0" fillId="34" borderId="33" xfId="50" applyFont="1" applyFill="1" applyBorder="1" applyAlignment="1">
      <alignment horizontal="center" vertical="center"/>
    </xf>
    <xf numFmtId="38" fontId="0" fillId="34" borderId="40" xfId="50" applyFont="1" applyFill="1" applyBorder="1" applyAlignment="1">
      <alignment horizontal="center" vertical="center"/>
    </xf>
    <xf numFmtId="38" fontId="0" fillId="34" borderId="42" xfId="50" applyFont="1" applyFill="1" applyBorder="1" applyAlignment="1">
      <alignment horizontal="center" vertical="center"/>
    </xf>
    <xf numFmtId="38" fontId="0" fillId="34" borderId="47" xfId="50" applyFont="1" applyFill="1" applyBorder="1" applyAlignment="1">
      <alignment horizontal="center" vertical="center"/>
    </xf>
    <xf numFmtId="38" fontId="0" fillId="34" borderId="20" xfId="50" applyFont="1" applyFill="1" applyBorder="1" applyAlignment="1">
      <alignment horizontal="center" vertical="center"/>
    </xf>
    <xf numFmtId="38" fontId="0" fillId="34" borderId="49" xfId="50" applyFont="1" applyFill="1" applyBorder="1" applyAlignment="1">
      <alignment horizontal="center" vertical="center"/>
    </xf>
    <xf numFmtId="189" fontId="0" fillId="34" borderId="34" xfId="50" applyNumberFormat="1" applyFont="1" applyFill="1" applyBorder="1" applyAlignment="1">
      <alignment horizontal="right" vertical="center"/>
    </xf>
    <xf numFmtId="189" fontId="0" fillId="34" borderId="34" xfId="50" applyNumberFormat="1" applyFont="1" applyFill="1" applyBorder="1" applyAlignment="1" applyProtection="1">
      <alignment horizontal="right" vertical="center"/>
      <protection locked="0"/>
    </xf>
    <xf numFmtId="189" fontId="0" fillId="34" borderId="35" xfId="50" applyNumberFormat="1" applyFont="1" applyFill="1" applyBorder="1" applyAlignment="1">
      <alignment horizontal="right" vertical="center"/>
    </xf>
    <xf numFmtId="189" fontId="0" fillId="34" borderId="35" xfId="50" applyNumberFormat="1" applyFont="1" applyFill="1" applyBorder="1" applyAlignment="1" applyProtection="1">
      <alignment horizontal="right" vertical="center"/>
      <protection locked="0"/>
    </xf>
    <xf numFmtId="189" fontId="0" fillId="34" borderId="17" xfId="50" applyNumberFormat="1" applyFont="1" applyFill="1" applyBorder="1" applyAlignment="1">
      <alignment horizontal="right" vertical="center"/>
    </xf>
    <xf numFmtId="188" fontId="9" fillId="35" borderId="42" xfId="33" applyFont="1" applyFill="1" applyBorder="1" applyAlignment="1" applyProtection="1">
      <alignment horizontal="center" vertical="center"/>
      <protection/>
    </xf>
    <xf numFmtId="188" fontId="9" fillId="35" borderId="33" xfId="33" applyFont="1" applyFill="1" applyBorder="1" applyAlignment="1" applyProtection="1">
      <alignment horizontal="center" vertical="center"/>
      <protection/>
    </xf>
    <xf numFmtId="38" fontId="0" fillId="34" borderId="28" xfId="50" applyFont="1" applyFill="1" applyBorder="1" applyAlignment="1">
      <alignment horizontal="center" vertical="center"/>
    </xf>
    <xf numFmtId="38" fontId="0" fillId="34" borderId="50" xfId="50" applyFont="1" applyFill="1" applyBorder="1" applyAlignment="1">
      <alignment horizontal="center" vertical="center"/>
    </xf>
    <xf numFmtId="38" fontId="0" fillId="34" borderId="15" xfId="50" applyFont="1" applyFill="1" applyBorder="1" applyAlignment="1">
      <alignment horizontal="center" vertical="center"/>
    </xf>
    <xf numFmtId="189" fontId="0" fillId="34" borderId="36" xfId="50" applyNumberFormat="1" applyFont="1" applyFill="1" applyBorder="1" applyAlignment="1">
      <alignment horizontal="right" vertical="center"/>
    </xf>
    <xf numFmtId="189" fontId="0" fillId="34" borderId="36" xfId="50" applyNumberFormat="1" applyFont="1" applyFill="1" applyBorder="1" applyAlignment="1" applyProtection="1">
      <alignment horizontal="right" vertical="center"/>
      <protection locked="0"/>
    </xf>
    <xf numFmtId="189" fontId="0" fillId="34" borderId="14" xfId="50" applyNumberFormat="1" applyFont="1" applyFill="1" applyBorder="1" applyAlignment="1">
      <alignment horizontal="right" vertical="center"/>
    </xf>
    <xf numFmtId="189" fontId="0" fillId="34" borderId="11" xfId="50" applyNumberFormat="1" applyFont="1" applyFill="1" applyBorder="1" applyAlignment="1">
      <alignment horizontal="right" vertical="center"/>
    </xf>
    <xf numFmtId="189" fontId="0" fillId="34" borderId="11" xfId="50" applyNumberFormat="1" applyFont="1" applyFill="1" applyBorder="1" applyAlignment="1" applyProtection="1">
      <alignment horizontal="right" vertical="center"/>
      <protection locked="0"/>
    </xf>
    <xf numFmtId="189" fontId="0" fillId="34" borderId="35" xfId="33" applyNumberFormat="1" applyFont="1" applyFill="1" applyBorder="1" applyAlignment="1" applyProtection="1">
      <alignment horizontal="right" vertical="center"/>
      <protection/>
    </xf>
    <xf numFmtId="189" fontId="0" fillId="34" borderId="35" xfId="33" applyNumberFormat="1" applyFont="1" applyFill="1" applyBorder="1" applyAlignment="1" applyProtection="1">
      <alignment horizontal="right" vertical="center"/>
      <protection locked="0"/>
    </xf>
    <xf numFmtId="189" fontId="0" fillId="34" borderId="30" xfId="50" applyNumberFormat="1" applyFont="1" applyFill="1" applyBorder="1" applyAlignment="1">
      <alignment horizontal="right" vertical="center"/>
    </xf>
    <xf numFmtId="189" fontId="0" fillId="34" borderId="30" xfId="50" applyNumberFormat="1" applyFont="1" applyFill="1" applyBorder="1" applyAlignment="1" applyProtection="1">
      <alignment horizontal="right" vertical="center"/>
      <protection locked="0"/>
    </xf>
    <xf numFmtId="189" fontId="0" fillId="34" borderId="17" xfId="50" applyNumberFormat="1" applyFont="1" applyFill="1" applyBorder="1" applyAlignment="1" applyProtection="1">
      <alignment horizontal="right" vertical="center"/>
      <protection locked="0"/>
    </xf>
    <xf numFmtId="189" fontId="0" fillId="34" borderId="34" xfId="50" applyNumberFormat="1" applyFont="1" applyFill="1" applyBorder="1" applyAlignment="1" applyProtection="1">
      <alignment horizontal="right" vertical="center"/>
      <protection/>
    </xf>
    <xf numFmtId="189" fontId="0" fillId="34" borderId="35" xfId="50" applyNumberFormat="1" applyFont="1" applyFill="1" applyBorder="1" applyAlignment="1" applyProtection="1">
      <alignment horizontal="right" vertical="center"/>
      <protection/>
    </xf>
    <xf numFmtId="189" fontId="0" fillId="34" borderId="17" xfId="50" applyNumberFormat="1" applyFont="1" applyFill="1" applyBorder="1" applyAlignment="1" applyProtection="1">
      <alignment horizontal="right" vertical="center"/>
      <protection/>
    </xf>
    <xf numFmtId="189" fontId="0" fillId="34" borderId="14" xfId="50" applyNumberFormat="1" applyFont="1" applyFill="1" applyBorder="1" applyAlignment="1" applyProtection="1">
      <alignment horizontal="right" vertical="center"/>
      <protection/>
    </xf>
    <xf numFmtId="189" fontId="0" fillId="34" borderId="34" xfId="33" applyNumberFormat="1" applyFont="1" applyFill="1" applyBorder="1" applyAlignment="1" applyProtection="1">
      <alignment horizontal="right" vertical="center"/>
      <protection/>
    </xf>
    <xf numFmtId="189" fontId="0" fillId="34" borderId="34" xfId="33" applyNumberFormat="1" applyFont="1" applyFill="1" applyBorder="1" applyAlignment="1" applyProtection="1">
      <alignment horizontal="right" vertical="center"/>
      <protection locked="0"/>
    </xf>
    <xf numFmtId="189" fontId="0" fillId="34" borderId="29" xfId="50" applyNumberFormat="1" applyFont="1" applyFill="1" applyBorder="1" applyAlignment="1">
      <alignment horizontal="right" vertical="center"/>
    </xf>
    <xf numFmtId="189" fontId="0" fillId="34" borderId="51" xfId="50" applyNumberFormat="1" applyFont="1" applyFill="1" applyBorder="1" applyAlignment="1">
      <alignment horizontal="right" vertical="center"/>
    </xf>
    <xf numFmtId="189" fontId="51" fillId="0" borderId="52" xfId="50" applyNumberFormat="1" applyFont="1" applyFill="1" applyBorder="1" applyAlignment="1" applyProtection="1">
      <alignment horizontal="right" vertical="center"/>
      <protection locked="0"/>
    </xf>
    <xf numFmtId="189" fontId="51" fillId="0" borderId="34" xfId="50" applyNumberFormat="1" applyFont="1" applyFill="1" applyBorder="1" applyAlignment="1" applyProtection="1">
      <alignment horizontal="right" vertical="center"/>
      <protection locked="0"/>
    </xf>
    <xf numFmtId="189" fontId="51" fillId="0" borderId="53" xfId="50" applyNumberFormat="1" applyFont="1" applyFill="1" applyBorder="1" applyAlignment="1">
      <alignment horizontal="right" vertical="center"/>
    </xf>
    <xf numFmtId="189" fontId="51" fillId="0" borderId="34" xfId="50" applyNumberFormat="1" applyFont="1" applyFill="1" applyBorder="1" applyAlignment="1">
      <alignment horizontal="right" vertical="center"/>
    </xf>
    <xf numFmtId="189" fontId="51" fillId="0" borderId="54" xfId="50" applyNumberFormat="1" applyFont="1" applyFill="1" applyBorder="1" applyAlignment="1">
      <alignment horizontal="right" vertical="center"/>
    </xf>
    <xf numFmtId="189" fontId="51" fillId="0" borderId="17" xfId="50" applyNumberFormat="1" applyFont="1" applyFill="1" applyBorder="1" applyAlignment="1">
      <alignment horizontal="right" vertical="center"/>
    </xf>
    <xf numFmtId="189" fontId="51" fillId="0" borderId="14" xfId="50" applyNumberFormat="1" applyFont="1" applyFill="1" applyBorder="1" applyAlignment="1">
      <alignment horizontal="right" vertical="center"/>
    </xf>
    <xf numFmtId="189" fontId="51" fillId="0" borderId="55" xfId="50" applyNumberFormat="1" applyFont="1" applyFill="1" applyBorder="1" applyAlignment="1" applyProtection="1">
      <alignment horizontal="right" vertical="center"/>
      <protection locked="0"/>
    </xf>
    <xf numFmtId="189" fontId="51" fillId="0" borderId="29" xfId="50" applyNumberFormat="1" applyFont="1" applyFill="1" applyBorder="1" applyAlignment="1">
      <alignment horizontal="right" vertical="center"/>
    </xf>
    <xf numFmtId="189" fontId="0" fillId="0" borderId="34" xfId="50" applyNumberFormat="1" applyFont="1" applyBorder="1" applyAlignment="1">
      <alignment horizontal="right" vertical="center"/>
    </xf>
    <xf numFmtId="189" fontId="51" fillId="0" borderId="51" xfId="50" applyNumberFormat="1" applyFont="1" applyFill="1" applyBorder="1" applyAlignment="1">
      <alignment horizontal="right" vertical="center"/>
    </xf>
    <xf numFmtId="189" fontId="0" fillId="0" borderId="11" xfId="50" applyNumberFormat="1" applyFont="1" applyBorder="1" applyAlignment="1">
      <alignment horizontal="right" vertical="center"/>
    </xf>
    <xf numFmtId="189" fontId="0" fillId="0" borderId="11" xfId="50" applyNumberFormat="1" applyFont="1" applyBorder="1" applyAlignment="1" applyProtection="1">
      <alignment horizontal="right" vertical="center"/>
      <protection locked="0"/>
    </xf>
    <xf numFmtId="189" fontId="0" fillId="0" borderId="21" xfId="50" applyNumberFormat="1" applyFont="1" applyBorder="1" applyAlignment="1">
      <alignment horizontal="center" vertical="center" shrinkToFit="1"/>
    </xf>
    <xf numFmtId="192" fontId="0" fillId="34" borderId="31" xfId="50" applyNumberFormat="1" applyFont="1" applyFill="1" applyBorder="1" applyAlignment="1">
      <alignment horizontal="center" vertical="center"/>
    </xf>
    <xf numFmtId="178" fontId="0" fillId="34" borderId="42" xfId="50" applyNumberFormat="1" applyFont="1" applyFill="1" applyBorder="1" applyAlignment="1">
      <alignment horizontal="center" vertical="center"/>
    </xf>
    <xf numFmtId="187" fontId="0" fillId="0" borderId="36" xfId="0" applyNumberFormat="1" applyFont="1" applyFill="1" applyBorder="1" applyAlignment="1" applyProtection="1">
      <alignment horizontal="right" vertical="center"/>
      <protection/>
    </xf>
    <xf numFmtId="187" fontId="0" fillId="0" borderId="56" xfId="0" applyNumberFormat="1" applyFont="1" applyFill="1" applyBorder="1" applyAlignment="1" applyProtection="1">
      <alignment horizontal="right" vertical="center"/>
      <protection locked="0"/>
    </xf>
    <xf numFmtId="187" fontId="0" fillId="0" borderId="35" xfId="0" applyNumberFormat="1" applyFont="1" applyFill="1" applyBorder="1" applyAlignment="1" applyProtection="1">
      <alignment horizontal="right" vertical="center"/>
      <protection locked="0"/>
    </xf>
    <xf numFmtId="187" fontId="0" fillId="34" borderId="35" xfId="50" applyNumberFormat="1" applyFont="1" applyFill="1" applyBorder="1" applyAlignment="1">
      <alignment horizontal="right" vertical="center"/>
    </xf>
    <xf numFmtId="186" fontId="51" fillId="0" borderId="35" xfId="50" applyNumberFormat="1" applyFont="1" applyFill="1" applyBorder="1" applyAlignment="1">
      <alignment horizontal="right" vertical="center"/>
    </xf>
    <xf numFmtId="186" fontId="51" fillId="0" borderId="17" xfId="50" applyNumberFormat="1" applyFont="1" applyFill="1" applyBorder="1" applyAlignment="1">
      <alignment horizontal="right" vertical="center"/>
    </xf>
    <xf numFmtId="186" fontId="0" fillId="33" borderId="34" xfId="50" applyNumberFormat="1" applyFont="1" applyFill="1" applyBorder="1" applyAlignment="1">
      <alignment horizontal="right" vertical="center"/>
    </xf>
    <xf numFmtId="186" fontId="0" fillId="34" borderId="35" xfId="50" applyNumberFormat="1" applyFont="1" applyFill="1" applyBorder="1" applyAlignment="1">
      <alignment horizontal="right" vertical="center"/>
    </xf>
    <xf numFmtId="186" fontId="51" fillId="0" borderId="14" xfId="50" applyNumberFormat="1" applyFont="1" applyFill="1" applyBorder="1" applyAlignment="1">
      <alignment horizontal="right" vertical="center"/>
    </xf>
    <xf numFmtId="186" fontId="51" fillId="0" borderId="34" xfId="50" applyNumberFormat="1" applyFont="1" applyFill="1" applyBorder="1" applyAlignment="1">
      <alignment horizontal="right" vertical="center"/>
    </xf>
    <xf numFmtId="186" fontId="51" fillId="0" borderId="36" xfId="50" applyNumberFormat="1" applyFont="1" applyFill="1" applyBorder="1" applyAlignment="1">
      <alignment horizontal="right" vertical="center"/>
    </xf>
    <xf numFmtId="186" fontId="51" fillId="0" borderId="29" xfId="50" applyNumberFormat="1" applyFont="1" applyFill="1" applyBorder="1" applyAlignment="1">
      <alignment horizontal="right" vertical="center"/>
    </xf>
    <xf numFmtId="186" fontId="51" fillId="0" borderId="11" xfId="50" applyNumberFormat="1" applyFont="1" applyFill="1" applyBorder="1" applyAlignment="1">
      <alignment horizontal="right" vertical="center"/>
    </xf>
    <xf numFmtId="186" fontId="51" fillId="0" borderId="17" xfId="50" applyNumberFormat="1" applyFont="1" applyFill="1" applyBorder="1" applyAlignment="1" applyProtection="1">
      <alignment horizontal="right" vertical="center"/>
      <protection locked="0"/>
    </xf>
    <xf numFmtId="186" fontId="0" fillId="34" borderId="34" xfId="50" applyNumberFormat="1" applyFont="1" applyFill="1" applyBorder="1" applyAlignment="1">
      <alignment horizontal="right" vertical="center"/>
    </xf>
    <xf numFmtId="186" fontId="51" fillId="0" borderId="14" xfId="50" applyNumberFormat="1" applyFont="1" applyFill="1" applyBorder="1" applyAlignment="1" applyProtection="1">
      <alignment horizontal="right" vertical="center"/>
      <protection locked="0"/>
    </xf>
    <xf numFmtId="186" fontId="51" fillId="0" borderId="30" xfId="50" applyNumberFormat="1" applyFont="1" applyFill="1" applyBorder="1" applyAlignment="1">
      <alignment horizontal="right" vertical="center"/>
    </xf>
    <xf numFmtId="187" fontId="0" fillId="0" borderId="35" xfId="50" applyNumberFormat="1" applyFont="1" applyBorder="1" applyAlignment="1">
      <alignment horizontal="right" vertical="center"/>
    </xf>
    <xf numFmtId="188" fontId="0" fillId="0" borderId="35" xfId="50" applyNumberFormat="1" applyFont="1" applyBorder="1" applyAlignment="1">
      <alignment horizontal="right" vertical="center"/>
    </xf>
    <xf numFmtId="187" fontId="0" fillId="0" borderId="35" xfId="50" applyNumberFormat="1" applyFont="1" applyBorder="1" applyAlignment="1" applyProtection="1">
      <alignment horizontal="right" vertical="center"/>
      <protection locked="0"/>
    </xf>
    <xf numFmtId="191" fontId="0" fillId="0" borderId="34" xfId="50" applyNumberFormat="1" applyFont="1" applyFill="1" applyBorder="1" applyAlignment="1">
      <alignment horizontal="right" vertical="center"/>
    </xf>
    <xf numFmtId="38" fontId="0" fillId="34" borderId="57" xfId="50" applyFont="1" applyFill="1" applyBorder="1" applyAlignment="1">
      <alignment horizontal="center" vertical="center"/>
    </xf>
    <xf numFmtId="38" fontId="0" fillId="34" borderId="58" xfId="50" applyFont="1" applyFill="1" applyBorder="1" applyAlignment="1">
      <alignment horizontal="center" vertical="center"/>
    </xf>
    <xf numFmtId="38" fontId="0" fillId="34" borderId="59" xfId="50" applyFont="1" applyFill="1" applyBorder="1" applyAlignment="1">
      <alignment horizontal="center" vertical="center"/>
    </xf>
    <xf numFmtId="38" fontId="0" fillId="34" borderId="57" xfId="50" applyFont="1" applyFill="1" applyBorder="1" applyAlignment="1">
      <alignment horizontal="center" vertical="center" shrinkToFit="1"/>
    </xf>
    <xf numFmtId="38" fontId="0" fillId="34" borderId="58" xfId="50" applyFont="1" applyFill="1" applyBorder="1" applyAlignment="1">
      <alignment horizontal="center" vertical="center" shrinkToFit="1"/>
    </xf>
    <xf numFmtId="38" fontId="0" fillId="34" borderId="59" xfId="50" applyFont="1" applyFill="1" applyBorder="1" applyAlignment="1">
      <alignment horizontal="center" vertical="center" shrinkToFit="1"/>
    </xf>
    <xf numFmtId="38" fontId="0" fillId="34" borderId="57" xfId="50" applyFont="1" applyFill="1" applyBorder="1" applyAlignment="1">
      <alignment horizontal="center" vertical="center" wrapText="1"/>
    </xf>
    <xf numFmtId="38" fontId="0" fillId="34" borderId="58" xfId="50" applyFont="1" applyFill="1" applyBorder="1" applyAlignment="1">
      <alignment horizontal="center" vertical="center" wrapText="1"/>
    </xf>
    <xf numFmtId="38" fontId="0" fillId="34" borderId="59" xfId="50" applyFont="1" applyFill="1" applyBorder="1" applyAlignment="1">
      <alignment horizontal="center" vertical="center" wrapText="1"/>
    </xf>
    <xf numFmtId="38" fontId="0" fillId="34" borderId="60" xfId="50" applyFont="1" applyFill="1" applyBorder="1" applyAlignment="1">
      <alignment horizontal="center" vertical="center"/>
    </xf>
    <xf numFmtId="38" fontId="0" fillId="34" borderId="61" xfId="50" applyFont="1" applyFill="1" applyBorder="1" applyAlignment="1">
      <alignment horizontal="center" vertical="center"/>
    </xf>
    <xf numFmtId="38" fontId="0" fillId="34" borderId="10" xfId="5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11" xfId="50" applyFont="1" applyBorder="1" applyAlignment="1">
      <alignment horizontal="center" vertical="center"/>
    </xf>
    <xf numFmtId="38" fontId="0" fillId="0" borderId="34" xfId="50" applyFont="1" applyBorder="1" applyAlignment="1">
      <alignment horizontal="center" vertical="center"/>
    </xf>
    <xf numFmtId="38" fontId="0" fillId="34" borderId="10" xfId="50" applyFont="1" applyFill="1" applyBorder="1" applyAlignment="1">
      <alignment horizontal="center" vertical="center" shrinkToFit="1"/>
    </xf>
    <xf numFmtId="38" fontId="0" fillId="34" borderId="26" xfId="50" applyFont="1" applyFill="1" applyBorder="1" applyAlignment="1">
      <alignment horizontal="center" vertical="center" shrinkToFit="1"/>
    </xf>
    <xf numFmtId="38" fontId="0" fillId="34" borderId="19" xfId="50" applyFont="1" applyFill="1" applyBorder="1" applyAlignment="1">
      <alignment horizontal="center" vertical="center" shrinkToFit="1"/>
    </xf>
    <xf numFmtId="38" fontId="0" fillId="0" borderId="16" xfId="50" applyFont="1" applyBorder="1" applyAlignment="1">
      <alignment horizontal="center" vertical="center"/>
    </xf>
    <xf numFmtId="38" fontId="0" fillId="0" borderId="18" xfId="50" applyFont="1" applyBorder="1" applyAlignment="1">
      <alignment horizontal="center" vertical="center"/>
    </xf>
    <xf numFmtId="38" fontId="0" fillId="0" borderId="10" xfId="50" applyFont="1" applyFill="1" applyBorder="1" applyAlignment="1">
      <alignment horizontal="center" vertical="center"/>
    </xf>
    <xf numFmtId="38" fontId="0" fillId="0" borderId="26" xfId="50" applyFont="1" applyFill="1" applyBorder="1" applyAlignment="1">
      <alignment horizontal="center" vertical="center"/>
    </xf>
    <xf numFmtId="38" fontId="0" fillId="0" borderId="19" xfId="50" applyFont="1" applyFill="1" applyBorder="1" applyAlignment="1">
      <alignment horizontal="center" vertical="center"/>
    </xf>
    <xf numFmtId="38" fontId="0" fillId="0" borderId="10" xfId="50" applyFont="1" applyFill="1" applyBorder="1" applyAlignment="1">
      <alignment horizontal="center" vertical="center"/>
    </xf>
    <xf numFmtId="38" fontId="0" fillId="0" borderId="26" xfId="50" applyFont="1" applyFill="1" applyBorder="1" applyAlignment="1">
      <alignment horizontal="center" vertical="center"/>
    </xf>
    <xf numFmtId="38" fontId="0" fillId="0" borderId="19" xfId="50" applyFont="1" applyFill="1" applyBorder="1" applyAlignment="1">
      <alignment horizontal="center" vertical="center"/>
    </xf>
    <xf numFmtId="38" fontId="5" fillId="0" borderId="16" xfId="50" applyFont="1" applyBorder="1" applyAlignment="1">
      <alignment horizontal="center" vertical="center"/>
    </xf>
    <xf numFmtId="38" fontId="5" fillId="0" borderId="18" xfId="5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28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6"/>
  <sheetViews>
    <sheetView showGridLines="0" view="pageBreakPreview" zoomScaleSheetLayoutView="100" zoomScalePageLayoutView="0" workbookViewId="0" topLeftCell="A1">
      <pane xSplit="2" ySplit="6" topLeftCell="C7" activePane="bottomRight" state="frozen"/>
      <selection pane="topLeft" activeCell="L7" sqref="L6:L7"/>
      <selection pane="topRight" activeCell="L7" sqref="L6:L7"/>
      <selection pane="bottomLeft" activeCell="L7" sqref="L6:L7"/>
      <selection pane="bottomRight" activeCell="L7" sqref="L6:L7"/>
    </sheetView>
  </sheetViews>
  <sheetFormatPr defaultColWidth="9.00390625" defaultRowHeight="15" customHeight="1"/>
  <cols>
    <col min="1" max="1" width="1.625" style="15" customWidth="1"/>
    <col min="2" max="2" width="25.625" style="19" customWidth="1"/>
    <col min="3" max="3" width="12.625" style="15" customWidth="1"/>
    <col min="4" max="4" width="10.625" style="23" customWidth="1"/>
    <col min="5" max="5" width="10.625" style="25" customWidth="1"/>
    <col min="6" max="7" width="10.625" style="23" customWidth="1"/>
    <col min="8" max="8" width="10.625" style="94" customWidth="1"/>
    <col min="9" max="9" width="18.625" style="15" customWidth="1"/>
    <col min="10" max="16384" width="9.00390625" style="15" customWidth="1"/>
  </cols>
  <sheetData>
    <row r="1" ht="15" customHeight="1">
      <c r="I1" s="23"/>
    </row>
    <row r="2" spans="2:9" ht="18" customHeight="1">
      <c r="B2" s="17" t="s">
        <v>129</v>
      </c>
      <c r="C2" s="26"/>
      <c r="D2" s="27"/>
      <c r="E2" s="28"/>
      <c r="I2" s="92"/>
    </row>
    <row r="3" spans="2:9" ht="15" customHeight="1">
      <c r="B3" s="17"/>
      <c r="C3" s="12"/>
      <c r="D3" s="27"/>
      <c r="E3" s="28"/>
      <c r="G3" s="62"/>
      <c r="H3" s="95"/>
      <c r="I3" s="63"/>
    </row>
    <row r="4" spans="2:3" ht="15" customHeight="1" thickBot="1">
      <c r="B4" s="90" t="s">
        <v>130</v>
      </c>
      <c r="C4" s="29"/>
    </row>
    <row r="5" spans="2:9" ht="15" customHeight="1">
      <c r="B5" s="30" t="s">
        <v>0</v>
      </c>
      <c r="C5" s="31" t="s">
        <v>13</v>
      </c>
      <c r="D5" s="32" t="s">
        <v>27</v>
      </c>
      <c r="E5" s="33" t="s">
        <v>19</v>
      </c>
      <c r="F5" s="247" t="s">
        <v>28</v>
      </c>
      <c r="G5" s="248"/>
      <c r="H5" s="96" t="s">
        <v>29</v>
      </c>
      <c r="I5" s="35" t="s">
        <v>15</v>
      </c>
    </row>
    <row r="6" spans="2:9" ht="15" customHeight="1" thickBot="1">
      <c r="B6" s="59" t="s">
        <v>17</v>
      </c>
      <c r="C6" s="64"/>
      <c r="D6" s="65" t="s">
        <v>30</v>
      </c>
      <c r="E6" s="66" t="s">
        <v>31</v>
      </c>
      <c r="F6" s="66" t="s">
        <v>32</v>
      </c>
      <c r="G6" s="67" t="s">
        <v>16</v>
      </c>
      <c r="H6" s="97" t="s">
        <v>14</v>
      </c>
      <c r="I6" s="68"/>
    </row>
    <row r="7" spans="1:9" ht="15" customHeight="1">
      <c r="A7" s="20"/>
      <c r="B7" s="234" t="s">
        <v>22</v>
      </c>
      <c r="C7" s="130" t="s">
        <v>70</v>
      </c>
      <c r="D7" s="102">
        <v>1</v>
      </c>
      <c r="E7" s="102">
        <v>0.2</v>
      </c>
      <c r="F7" s="102">
        <v>0.2</v>
      </c>
      <c r="G7" s="102"/>
      <c r="H7" s="221">
        <v>3</v>
      </c>
      <c r="I7" s="115"/>
    </row>
    <row r="8" spans="1:9" ht="15" customHeight="1">
      <c r="A8" s="20"/>
      <c r="B8" s="234"/>
      <c r="C8" s="131" t="s">
        <v>71</v>
      </c>
      <c r="D8" s="104">
        <v>0.1</v>
      </c>
      <c r="E8" s="104">
        <v>1.6</v>
      </c>
      <c r="F8" s="104">
        <v>1.6</v>
      </c>
      <c r="G8" s="104"/>
      <c r="H8" s="216">
        <v>2</v>
      </c>
      <c r="I8" s="116"/>
    </row>
    <row r="9" spans="2:9" ht="15" customHeight="1">
      <c r="B9" s="234"/>
      <c r="C9" s="131" t="s">
        <v>72</v>
      </c>
      <c r="D9" s="104">
        <v>2.87</v>
      </c>
      <c r="E9" s="104">
        <v>16.08</v>
      </c>
      <c r="F9" s="104">
        <v>14.83</v>
      </c>
      <c r="G9" s="104"/>
      <c r="H9" s="216">
        <v>21</v>
      </c>
      <c r="I9" s="116"/>
    </row>
    <row r="10" spans="2:9" ht="15" customHeight="1" thickBot="1">
      <c r="B10" s="234"/>
      <c r="C10" s="132" t="s">
        <v>73</v>
      </c>
      <c r="D10" s="101">
        <f>SUM(D7:D9)</f>
        <v>3.97</v>
      </c>
      <c r="E10" s="101">
        <f>SUM(E7:E9)</f>
        <v>17.88</v>
      </c>
      <c r="F10" s="101">
        <f>SUM(F7:F9)</f>
        <v>16.63</v>
      </c>
      <c r="G10" s="101">
        <f>SUM(G7:G9)</f>
        <v>0</v>
      </c>
      <c r="H10" s="217">
        <f>SUM(H7:H9)</f>
        <v>26</v>
      </c>
      <c r="I10" s="117"/>
    </row>
    <row r="11" spans="2:9" ht="15" customHeight="1" thickBot="1">
      <c r="B11" s="243"/>
      <c r="C11" s="133" t="s">
        <v>125</v>
      </c>
      <c r="D11" s="105">
        <f>SUM(D10)</f>
        <v>3.97</v>
      </c>
      <c r="E11" s="105">
        <f>SUM(E10)</f>
        <v>17.88</v>
      </c>
      <c r="F11" s="105">
        <f>SUM(F10)</f>
        <v>16.63</v>
      </c>
      <c r="G11" s="105">
        <f>SUM(G10)</f>
        <v>0</v>
      </c>
      <c r="H11" s="223">
        <f>SUM(H10)</f>
        <v>26</v>
      </c>
      <c r="I11" s="134"/>
    </row>
    <row r="12" spans="2:9" ht="15" customHeight="1">
      <c r="B12" s="233" t="s">
        <v>33</v>
      </c>
      <c r="C12" s="130" t="s">
        <v>50</v>
      </c>
      <c r="D12" s="102">
        <v>0.2</v>
      </c>
      <c r="E12" s="102">
        <v>1.6</v>
      </c>
      <c r="F12" s="102">
        <v>1.6</v>
      </c>
      <c r="G12" s="102"/>
      <c r="H12" s="221">
        <v>2</v>
      </c>
      <c r="I12" s="115"/>
    </row>
    <row r="13" spans="2:9" ht="15" customHeight="1" thickBot="1">
      <c r="B13" s="234"/>
      <c r="C13" s="132" t="s">
        <v>67</v>
      </c>
      <c r="D13" s="101">
        <f>SUM(D12)</f>
        <v>0.2</v>
      </c>
      <c r="E13" s="101">
        <f>SUM(E12)</f>
        <v>1.6</v>
      </c>
      <c r="F13" s="101">
        <f>SUM(F12)</f>
        <v>1.6</v>
      </c>
      <c r="G13" s="101">
        <f>SUM(G12)</f>
        <v>0</v>
      </c>
      <c r="H13" s="217">
        <f>SUM(H12)</f>
        <v>2</v>
      </c>
      <c r="I13" s="117"/>
    </row>
    <row r="14" spans="2:9" ht="15" customHeight="1">
      <c r="B14" s="234"/>
      <c r="C14" s="130" t="s">
        <v>118</v>
      </c>
      <c r="D14" s="102">
        <v>0.1</v>
      </c>
      <c r="E14" s="102">
        <v>1</v>
      </c>
      <c r="F14" s="102">
        <v>0.9</v>
      </c>
      <c r="G14" s="102"/>
      <c r="H14" s="221">
        <v>1</v>
      </c>
      <c r="I14" s="115"/>
    </row>
    <row r="15" spans="2:9" ht="15" customHeight="1" thickBot="1">
      <c r="B15" s="234"/>
      <c r="C15" s="132" t="s">
        <v>119</v>
      </c>
      <c r="D15" s="101">
        <f>SUM(D14)</f>
        <v>0.1</v>
      </c>
      <c r="E15" s="101">
        <f>SUM(E14)</f>
        <v>1</v>
      </c>
      <c r="F15" s="101">
        <f>SUM(F14)</f>
        <v>0.9</v>
      </c>
      <c r="G15" s="101">
        <f>SUM(G14)</f>
        <v>0</v>
      </c>
      <c r="H15" s="217">
        <f>SUM(H14)</f>
        <v>1</v>
      </c>
      <c r="I15" s="117"/>
    </row>
    <row r="16" spans="2:9" ht="15" customHeight="1" thickBot="1">
      <c r="B16" s="235"/>
      <c r="C16" s="135" t="s">
        <v>125</v>
      </c>
      <c r="D16" s="109">
        <f>SUM(D13,D15)</f>
        <v>0.30000000000000004</v>
      </c>
      <c r="E16" s="109">
        <f>SUM(E13,E15)</f>
        <v>2.6</v>
      </c>
      <c r="F16" s="109">
        <f>SUM(F13,F15)</f>
        <v>2.5</v>
      </c>
      <c r="G16" s="109">
        <f>SUM(G13,G15)</f>
        <v>0</v>
      </c>
      <c r="H16" s="220">
        <f>SUM(H13,H15)</f>
        <v>3</v>
      </c>
      <c r="I16" s="136"/>
    </row>
    <row r="17" spans="2:9" ht="15" customHeight="1">
      <c r="B17" s="233" t="s">
        <v>74</v>
      </c>
      <c r="C17" s="130" t="s">
        <v>72</v>
      </c>
      <c r="D17" s="102">
        <v>0.88</v>
      </c>
      <c r="E17" s="108">
        <v>9.09</v>
      </c>
      <c r="F17" s="102">
        <v>8.37</v>
      </c>
      <c r="G17" s="102"/>
      <c r="H17" s="221">
        <v>5</v>
      </c>
      <c r="I17" s="115"/>
    </row>
    <row r="18" spans="2:9" ht="15" customHeight="1" thickBot="1">
      <c r="B18" s="234"/>
      <c r="C18" s="132" t="s">
        <v>73</v>
      </c>
      <c r="D18" s="101">
        <f>SUM(D17)</f>
        <v>0.88</v>
      </c>
      <c r="E18" s="101">
        <f aca="true" t="shared" si="0" ref="E18:H19">SUM(E17)</f>
        <v>9.09</v>
      </c>
      <c r="F18" s="101">
        <f t="shared" si="0"/>
        <v>8.37</v>
      </c>
      <c r="G18" s="101">
        <f t="shared" si="0"/>
        <v>0</v>
      </c>
      <c r="H18" s="217">
        <f t="shared" si="0"/>
        <v>5</v>
      </c>
      <c r="I18" s="117"/>
    </row>
    <row r="19" spans="2:9" ht="15" customHeight="1" thickBot="1">
      <c r="B19" s="235"/>
      <c r="C19" s="135" t="s">
        <v>125</v>
      </c>
      <c r="D19" s="109">
        <f>SUM(D18)</f>
        <v>0.88</v>
      </c>
      <c r="E19" s="109">
        <f t="shared" si="0"/>
        <v>9.09</v>
      </c>
      <c r="F19" s="109">
        <f t="shared" si="0"/>
        <v>8.37</v>
      </c>
      <c r="G19" s="109">
        <f t="shared" si="0"/>
        <v>0</v>
      </c>
      <c r="H19" s="220">
        <f t="shared" si="0"/>
        <v>5</v>
      </c>
      <c r="I19" s="136"/>
    </row>
    <row r="20" spans="2:9" ht="15" customHeight="1">
      <c r="B20" s="233" t="s">
        <v>26</v>
      </c>
      <c r="C20" s="130" t="s">
        <v>70</v>
      </c>
      <c r="D20" s="102">
        <v>0.3</v>
      </c>
      <c r="E20" s="108">
        <v>3.1</v>
      </c>
      <c r="F20" s="108">
        <v>3.1</v>
      </c>
      <c r="G20" s="102"/>
      <c r="H20" s="221">
        <v>1</v>
      </c>
      <c r="I20" s="115"/>
    </row>
    <row r="21" spans="2:9" ht="15" customHeight="1">
      <c r="B21" s="234"/>
      <c r="C21" s="131" t="s">
        <v>71</v>
      </c>
      <c r="D21" s="104">
        <v>0.1</v>
      </c>
      <c r="E21" s="110">
        <v>2.6</v>
      </c>
      <c r="F21" s="110">
        <v>2.6</v>
      </c>
      <c r="G21" s="104"/>
      <c r="H21" s="216">
        <v>7</v>
      </c>
      <c r="I21" s="116"/>
    </row>
    <row r="22" spans="2:9" ht="15" customHeight="1">
      <c r="B22" s="234"/>
      <c r="C22" s="131" t="s">
        <v>75</v>
      </c>
      <c r="D22" s="104">
        <v>0.5</v>
      </c>
      <c r="E22" s="110">
        <v>4</v>
      </c>
      <c r="F22" s="110">
        <v>3.6</v>
      </c>
      <c r="G22" s="104"/>
      <c r="H22" s="216">
        <v>3</v>
      </c>
      <c r="I22" s="116"/>
    </row>
    <row r="23" spans="2:9" ht="15" customHeight="1">
      <c r="B23" s="234"/>
      <c r="C23" s="131" t="s">
        <v>76</v>
      </c>
      <c r="D23" s="104">
        <v>0.1</v>
      </c>
      <c r="E23" s="110">
        <v>0.4</v>
      </c>
      <c r="F23" s="110">
        <v>0.4</v>
      </c>
      <c r="G23" s="104"/>
      <c r="H23" s="216">
        <v>1</v>
      </c>
      <c r="I23" s="116"/>
    </row>
    <row r="24" spans="2:9" ht="15" customHeight="1" thickBot="1">
      <c r="B24" s="234"/>
      <c r="C24" s="132" t="s">
        <v>73</v>
      </c>
      <c r="D24" s="101">
        <f>SUM(D20:D23)</f>
        <v>1</v>
      </c>
      <c r="E24" s="101">
        <f>SUM(E20:E23)</f>
        <v>10.1</v>
      </c>
      <c r="F24" s="101">
        <f>SUM(F20:F23)</f>
        <v>9.700000000000001</v>
      </c>
      <c r="G24" s="101">
        <f>SUM(G20:G23)</f>
        <v>0</v>
      </c>
      <c r="H24" s="217">
        <f>SUM(H20:H23)</f>
        <v>12</v>
      </c>
      <c r="I24" s="117"/>
    </row>
    <row r="25" spans="2:9" ht="15" customHeight="1">
      <c r="B25" s="234"/>
      <c r="C25" s="130" t="s">
        <v>58</v>
      </c>
      <c r="D25" s="102">
        <v>0.1</v>
      </c>
      <c r="E25" s="108">
        <v>0.2</v>
      </c>
      <c r="F25" s="108">
        <v>0.1</v>
      </c>
      <c r="G25" s="102"/>
      <c r="H25" s="221">
        <v>1</v>
      </c>
      <c r="I25" s="115"/>
    </row>
    <row r="26" spans="2:9" ht="15" customHeight="1" thickBot="1">
      <c r="B26" s="234"/>
      <c r="C26" s="132" t="s">
        <v>77</v>
      </c>
      <c r="D26" s="101">
        <f>SUM(D25)</f>
        <v>0.1</v>
      </c>
      <c r="E26" s="101">
        <f>SUM(E25)</f>
        <v>0.2</v>
      </c>
      <c r="F26" s="101">
        <f>SUM(F25)</f>
        <v>0.1</v>
      </c>
      <c r="G26" s="101">
        <f>SUM(G25)</f>
        <v>0</v>
      </c>
      <c r="H26" s="217">
        <f>SUM(H25)</f>
        <v>1</v>
      </c>
      <c r="I26" s="117"/>
    </row>
    <row r="27" spans="2:9" ht="15" customHeight="1">
      <c r="B27" s="234"/>
      <c r="C27" s="130" t="s">
        <v>50</v>
      </c>
      <c r="D27" s="102">
        <v>0.2</v>
      </c>
      <c r="E27" s="108">
        <v>3.6</v>
      </c>
      <c r="F27" s="108">
        <v>3.6</v>
      </c>
      <c r="G27" s="102"/>
      <c r="H27" s="221">
        <v>3</v>
      </c>
      <c r="I27" s="115"/>
    </row>
    <row r="28" spans="2:9" ht="15" customHeight="1" thickBot="1">
      <c r="B28" s="234"/>
      <c r="C28" s="132" t="s">
        <v>67</v>
      </c>
      <c r="D28" s="101">
        <f>SUM(D27)</f>
        <v>0.2</v>
      </c>
      <c r="E28" s="101">
        <f>SUM(E27)</f>
        <v>3.6</v>
      </c>
      <c r="F28" s="101">
        <f>SUM(F27)</f>
        <v>3.6</v>
      </c>
      <c r="G28" s="101">
        <f>SUM(G27)</f>
        <v>0</v>
      </c>
      <c r="H28" s="217">
        <f>SUM(H27)</f>
        <v>3</v>
      </c>
      <c r="I28" s="117"/>
    </row>
    <row r="29" spans="2:9" ht="15" customHeight="1" thickBot="1">
      <c r="B29" s="235"/>
      <c r="C29" s="135" t="s">
        <v>125</v>
      </c>
      <c r="D29" s="109">
        <f>SUM(D24,D26,D28)</f>
        <v>1.3</v>
      </c>
      <c r="E29" s="109">
        <f>SUM(E24,E26,E28)</f>
        <v>13.899999999999999</v>
      </c>
      <c r="F29" s="109">
        <f>SUM(F24,F26,F28)</f>
        <v>13.4</v>
      </c>
      <c r="G29" s="109">
        <f>SUM(G24,G26,G28)</f>
        <v>0</v>
      </c>
      <c r="H29" s="220">
        <f>SUM(H24,H26,H28)</f>
        <v>16</v>
      </c>
      <c r="I29" s="136"/>
    </row>
    <row r="30" spans="2:9" ht="15" customHeight="1">
      <c r="B30" s="233" t="s">
        <v>44</v>
      </c>
      <c r="C30" s="130" t="s">
        <v>71</v>
      </c>
      <c r="D30" s="102">
        <v>0.1</v>
      </c>
      <c r="E30" s="108">
        <v>1</v>
      </c>
      <c r="F30" s="108">
        <v>1</v>
      </c>
      <c r="G30" s="102"/>
      <c r="H30" s="221">
        <v>2</v>
      </c>
      <c r="I30" s="115"/>
    </row>
    <row r="31" spans="2:9" ht="15" customHeight="1" thickBot="1">
      <c r="B31" s="234"/>
      <c r="C31" s="132" t="s">
        <v>73</v>
      </c>
      <c r="D31" s="101">
        <f>SUM(D30)</f>
        <v>0.1</v>
      </c>
      <c r="E31" s="101">
        <f>SUM(E30)</f>
        <v>1</v>
      </c>
      <c r="F31" s="101">
        <f>SUM(F30)</f>
        <v>1</v>
      </c>
      <c r="G31" s="101">
        <f>SUM(G30)</f>
        <v>0</v>
      </c>
      <c r="H31" s="217">
        <f>SUM(H30)</f>
        <v>2</v>
      </c>
      <c r="I31" s="117"/>
    </row>
    <row r="32" spans="2:9" ht="15" customHeight="1">
      <c r="B32" s="234"/>
      <c r="C32" s="137" t="s">
        <v>51</v>
      </c>
      <c r="D32" s="111">
        <v>0.2</v>
      </c>
      <c r="E32" s="112">
        <v>4.2</v>
      </c>
      <c r="F32" s="112">
        <v>3.9</v>
      </c>
      <c r="G32" s="111"/>
      <c r="H32" s="222">
        <v>3</v>
      </c>
      <c r="I32" s="138"/>
    </row>
    <row r="33" spans="2:9" ht="15" customHeight="1">
      <c r="B33" s="234"/>
      <c r="C33" s="139" t="s">
        <v>50</v>
      </c>
      <c r="D33" s="104">
        <v>0.2</v>
      </c>
      <c r="E33" s="110">
        <v>5.7</v>
      </c>
      <c r="F33" s="110">
        <v>5.7</v>
      </c>
      <c r="G33" s="104"/>
      <c r="H33" s="216">
        <v>2</v>
      </c>
      <c r="I33" s="116"/>
    </row>
    <row r="34" spans="2:9" ht="15" customHeight="1" thickBot="1">
      <c r="B34" s="234"/>
      <c r="C34" s="140" t="s">
        <v>67</v>
      </c>
      <c r="D34" s="141">
        <f>SUM(D32:D33)</f>
        <v>0.4</v>
      </c>
      <c r="E34" s="141">
        <f>SUM(E32:E33)</f>
        <v>9.9</v>
      </c>
      <c r="F34" s="141">
        <f>SUM(F32:F33)</f>
        <v>9.6</v>
      </c>
      <c r="G34" s="141">
        <f>SUM(G32:G33)</f>
        <v>0</v>
      </c>
      <c r="H34" s="228">
        <f>SUM(H32:H33)</f>
        <v>5</v>
      </c>
      <c r="I34" s="142"/>
    </row>
    <row r="35" spans="2:9" ht="15" customHeight="1">
      <c r="B35" s="234"/>
      <c r="C35" s="130" t="s">
        <v>118</v>
      </c>
      <c r="D35" s="102">
        <v>0.2</v>
      </c>
      <c r="E35" s="108">
        <v>0.2</v>
      </c>
      <c r="F35" s="108">
        <v>0.2</v>
      </c>
      <c r="G35" s="102">
        <v>0.2</v>
      </c>
      <c r="H35" s="221">
        <v>1</v>
      </c>
      <c r="I35" s="115"/>
    </row>
    <row r="36" spans="2:9" ht="15" customHeight="1" thickBot="1">
      <c r="B36" s="234"/>
      <c r="C36" s="132" t="s">
        <v>119</v>
      </c>
      <c r="D36" s="101">
        <f>SUM(D35)</f>
        <v>0.2</v>
      </c>
      <c r="E36" s="101">
        <f>SUM(E35)</f>
        <v>0.2</v>
      </c>
      <c r="F36" s="101">
        <f>SUM(F35)</f>
        <v>0.2</v>
      </c>
      <c r="G36" s="101">
        <f>SUM(G35)</f>
        <v>0.2</v>
      </c>
      <c r="H36" s="217">
        <f>SUM(H35)</f>
        <v>1</v>
      </c>
      <c r="I36" s="117"/>
    </row>
    <row r="37" spans="2:9" ht="15" customHeight="1" thickBot="1">
      <c r="B37" s="235"/>
      <c r="C37" s="135" t="s">
        <v>125</v>
      </c>
      <c r="D37" s="109">
        <f>SUM(D31,D34,D36)</f>
        <v>0.7</v>
      </c>
      <c r="E37" s="109">
        <f>SUM(E31,E34,E36)</f>
        <v>11.1</v>
      </c>
      <c r="F37" s="109">
        <f>SUM(F31,F34,F36)</f>
        <v>10.799999999999999</v>
      </c>
      <c r="G37" s="109">
        <f>SUM(G31,G34,G36)</f>
        <v>0.2</v>
      </c>
      <c r="H37" s="220">
        <f>SUM(H31,H34,H36)</f>
        <v>8</v>
      </c>
      <c r="I37" s="136"/>
    </row>
    <row r="38" spans="2:9" ht="15" customHeight="1">
      <c r="B38" s="233" t="s">
        <v>9</v>
      </c>
      <c r="C38" s="130" t="s">
        <v>71</v>
      </c>
      <c r="D38" s="102">
        <v>0.1</v>
      </c>
      <c r="E38" s="108">
        <v>0.7</v>
      </c>
      <c r="F38" s="108">
        <v>0.7</v>
      </c>
      <c r="G38" s="102"/>
      <c r="H38" s="221">
        <v>9</v>
      </c>
      <c r="I38" s="115"/>
    </row>
    <row r="39" spans="2:9" ht="15" customHeight="1" thickBot="1">
      <c r="B39" s="234"/>
      <c r="C39" s="132" t="s">
        <v>73</v>
      </c>
      <c r="D39" s="101">
        <f>SUM(D38)</f>
        <v>0.1</v>
      </c>
      <c r="E39" s="101">
        <f>SUM(E38)</f>
        <v>0.7</v>
      </c>
      <c r="F39" s="101">
        <f>SUM(F38)</f>
        <v>0.7</v>
      </c>
      <c r="G39" s="101">
        <f>SUM(G38)</f>
        <v>0</v>
      </c>
      <c r="H39" s="217">
        <f>SUM(H38)</f>
        <v>9</v>
      </c>
      <c r="I39" s="117"/>
    </row>
    <row r="40" spans="2:9" ht="15" customHeight="1">
      <c r="B40" s="234"/>
      <c r="C40" s="130" t="s">
        <v>156</v>
      </c>
      <c r="D40" s="102">
        <v>1.3</v>
      </c>
      <c r="E40" s="108">
        <v>8.9</v>
      </c>
      <c r="F40" s="108">
        <v>4.8</v>
      </c>
      <c r="G40" s="102">
        <v>4.8</v>
      </c>
      <c r="H40" s="221">
        <v>35</v>
      </c>
      <c r="I40" s="115"/>
    </row>
    <row r="41" spans="2:9" ht="15" customHeight="1">
      <c r="B41" s="234"/>
      <c r="C41" s="131" t="s">
        <v>59</v>
      </c>
      <c r="D41" s="104">
        <v>0.3</v>
      </c>
      <c r="E41" s="110">
        <v>3.8</v>
      </c>
      <c r="F41" s="110">
        <v>3.3</v>
      </c>
      <c r="G41" s="104">
        <v>3.3</v>
      </c>
      <c r="H41" s="216">
        <v>20</v>
      </c>
      <c r="I41" s="116"/>
    </row>
    <row r="42" spans="2:9" ht="15" customHeight="1" thickBot="1">
      <c r="B42" s="234"/>
      <c r="C42" s="132" t="s">
        <v>66</v>
      </c>
      <c r="D42" s="101">
        <f>SUM(D40:D41)</f>
        <v>1.6</v>
      </c>
      <c r="E42" s="101">
        <f>SUM(E40:E41)</f>
        <v>12.7</v>
      </c>
      <c r="F42" s="101">
        <f>SUM(F40:F41)</f>
        <v>8.1</v>
      </c>
      <c r="G42" s="101">
        <f>SUM(G40:G41)</f>
        <v>8.1</v>
      </c>
      <c r="H42" s="217">
        <f>SUM(H40:H41)</f>
        <v>55</v>
      </c>
      <c r="I42" s="117"/>
    </row>
    <row r="43" spans="2:9" ht="15" customHeight="1">
      <c r="B43" s="234"/>
      <c r="C43" s="143" t="s">
        <v>114</v>
      </c>
      <c r="D43" s="144">
        <v>1</v>
      </c>
      <c r="E43" s="145">
        <v>10</v>
      </c>
      <c r="F43" s="145">
        <v>8</v>
      </c>
      <c r="G43" s="144"/>
      <c r="H43" s="224">
        <v>1</v>
      </c>
      <c r="I43" s="146"/>
    </row>
    <row r="44" spans="2:9" ht="15" customHeight="1" thickBot="1">
      <c r="B44" s="234"/>
      <c r="C44" s="132" t="s">
        <v>146</v>
      </c>
      <c r="D44" s="101">
        <f>SUM(D43)</f>
        <v>1</v>
      </c>
      <c r="E44" s="101">
        <f>SUM(E43)</f>
        <v>10</v>
      </c>
      <c r="F44" s="101">
        <f>SUM(F43)</f>
        <v>8</v>
      </c>
      <c r="G44" s="101">
        <f>SUM(G43)</f>
        <v>0</v>
      </c>
      <c r="H44" s="217">
        <f>SUM(H43)</f>
        <v>1</v>
      </c>
      <c r="I44" s="117"/>
    </row>
    <row r="45" spans="2:9" ht="15" customHeight="1">
      <c r="B45" s="234"/>
      <c r="C45" s="131" t="s">
        <v>99</v>
      </c>
      <c r="D45" s="104">
        <v>1</v>
      </c>
      <c r="E45" s="110">
        <v>0.2</v>
      </c>
      <c r="F45" s="110">
        <v>0.2</v>
      </c>
      <c r="G45" s="104">
        <v>0.1</v>
      </c>
      <c r="H45" s="216">
        <v>5</v>
      </c>
      <c r="I45" s="116"/>
    </row>
    <row r="46" spans="2:9" ht="15" customHeight="1" thickBot="1">
      <c r="B46" s="234"/>
      <c r="C46" s="132" t="s">
        <v>100</v>
      </c>
      <c r="D46" s="101">
        <f>SUM(D45:D45)</f>
        <v>1</v>
      </c>
      <c r="E46" s="101">
        <f>SUM(E45:E45)</f>
        <v>0.2</v>
      </c>
      <c r="F46" s="101">
        <f>SUM(F45:F45)</f>
        <v>0.2</v>
      </c>
      <c r="G46" s="101">
        <f>SUM(G45:G45)</f>
        <v>0.1</v>
      </c>
      <c r="H46" s="217">
        <f>SUM(H45:H45)</f>
        <v>5</v>
      </c>
      <c r="I46" s="117"/>
    </row>
    <row r="47" spans="2:9" ht="15" customHeight="1">
      <c r="B47" s="234"/>
      <c r="C47" s="130" t="s">
        <v>118</v>
      </c>
      <c r="D47" s="102">
        <v>0.2</v>
      </c>
      <c r="E47" s="108">
        <v>0.2</v>
      </c>
      <c r="F47" s="108">
        <v>0.2</v>
      </c>
      <c r="G47" s="102"/>
      <c r="H47" s="221">
        <v>2</v>
      </c>
      <c r="I47" s="115"/>
    </row>
    <row r="48" spans="2:9" ht="15" customHeight="1" thickBot="1">
      <c r="B48" s="234"/>
      <c r="C48" s="132" t="s">
        <v>119</v>
      </c>
      <c r="D48" s="101">
        <f>SUM(D47)</f>
        <v>0.2</v>
      </c>
      <c r="E48" s="101">
        <f>SUM(E47)</f>
        <v>0.2</v>
      </c>
      <c r="F48" s="101">
        <f>SUM(F47)</f>
        <v>0.2</v>
      </c>
      <c r="G48" s="101">
        <f>SUM(G47)</f>
        <v>0</v>
      </c>
      <c r="H48" s="217">
        <f>SUM(H47)</f>
        <v>2</v>
      </c>
      <c r="I48" s="117"/>
    </row>
    <row r="49" spans="2:9" ht="15" customHeight="1" thickBot="1">
      <c r="B49" s="235"/>
      <c r="C49" s="135" t="s">
        <v>125</v>
      </c>
      <c r="D49" s="109">
        <f>SUM(D39,D42,D44,D46,D48)</f>
        <v>3.9000000000000004</v>
      </c>
      <c r="E49" s="109">
        <f>SUM(E39,E42,E44,E46,E48)</f>
        <v>23.799999999999997</v>
      </c>
      <c r="F49" s="109">
        <f>SUM(F39,F42,F44,F46,F48)</f>
        <v>17.199999999999996</v>
      </c>
      <c r="G49" s="109">
        <f>SUM(G39,G42,G44,G46,G48)</f>
        <v>8.2</v>
      </c>
      <c r="H49" s="220">
        <f>SUM(H39,H42,H44,H46,H48)</f>
        <v>72</v>
      </c>
      <c r="I49" s="136"/>
    </row>
    <row r="50" spans="2:9" ht="15" customHeight="1">
      <c r="B50" s="244" t="s">
        <v>45</v>
      </c>
      <c r="C50" s="133" t="s">
        <v>71</v>
      </c>
      <c r="D50" s="105">
        <v>0.1</v>
      </c>
      <c r="E50" s="105">
        <v>0.3</v>
      </c>
      <c r="F50" s="105">
        <v>0.3</v>
      </c>
      <c r="G50" s="105"/>
      <c r="H50" s="223">
        <v>3</v>
      </c>
      <c r="I50" s="134"/>
    </row>
    <row r="51" spans="2:9" ht="15" customHeight="1">
      <c r="B51" s="245"/>
      <c r="C51" s="131" t="s">
        <v>75</v>
      </c>
      <c r="D51" s="104">
        <v>0.2</v>
      </c>
      <c r="E51" s="104">
        <v>0.6</v>
      </c>
      <c r="F51" s="104">
        <v>0.5</v>
      </c>
      <c r="G51" s="104"/>
      <c r="H51" s="216">
        <v>3</v>
      </c>
      <c r="I51" s="116"/>
    </row>
    <row r="52" spans="2:9" ht="15" customHeight="1">
      <c r="B52" s="245"/>
      <c r="C52" s="131" t="s">
        <v>78</v>
      </c>
      <c r="D52" s="104">
        <v>0.23</v>
      </c>
      <c r="E52" s="104">
        <v>0.67</v>
      </c>
      <c r="F52" s="104">
        <v>0.67</v>
      </c>
      <c r="G52" s="104"/>
      <c r="H52" s="216">
        <v>2</v>
      </c>
      <c r="I52" s="116"/>
    </row>
    <row r="53" spans="2:9" ht="15" customHeight="1">
      <c r="B53" s="245"/>
      <c r="C53" s="131" t="s">
        <v>76</v>
      </c>
      <c r="D53" s="104">
        <v>0.1</v>
      </c>
      <c r="E53" s="104">
        <v>0.1</v>
      </c>
      <c r="F53" s="104">
        <v>0.1</v>
      </c>
      <c r="G53" s="104"/>
      <c r="H53" s="216">
        <v>2</v>
      </c>
      <c r="I53" s="116"/>
    </row>
    <row r="54" spans="2:9" ht="15" customHeight="1" thickBot="1">
      <c r="B54" s="245"/>
      <c r="C54" s="132" t="s">
        <v>73</v>
      </c>
      <c r="D54" s="101">
        <f>SUM(D50:D53)</f>
        <v>0.63</v>
      </c>
      <c r="E54" s="101">
        <f>SUM(E50:E53)</f>
        <v>1.67</v>
      </c>
      <c r="F54" s="101">
        <f>SUM(F50:F53)</f>
        <v>1.5700000000000003</v>
      </c>
      <c r="G54" s="101">
        <f>SUM(G50:G53)</f>
        <v>0</v>
      </c>
      <c r="H54" s="217">
        <f>SUM(H50:H53)</f>
        <v>10</v>
      </c>
      <c r="I54" s="117"/>
    </row>
    <row r="55" spans="2:9" ht="15" customHeight="1">
      <c r="B55" s="245"/>
      <c r="C55" s="130" t="s">
        <v>50</v>
      </c>
      <c r="D55" s="102">
        <v>0.1</v>
      </c>
      <c r="E55" s="102">
        <v>0.6</v>
      </c>
      <c r="F55" s="102">
        <v>0.6</v>
      </c>
      <c r="G55" s="102"/>
      <c r="H55" s="221">
        <v>1</v>
      </c>
      <c r="I55" s="115"/>
    </row>
    <row r="56" spans="2:9" ht="15" customHeight="1" thickBot="1">
      <c r="B56" s="245"/>
      <c r="C56" s="132" t="s">
        <v>67</v>
      </c>
      <c r="D56" s="101">
        <f>SUM(D55)</f>
        <v>0.1</v>
      </c>
      <c r="E56" s="101">
        <f>SUM(E55)</f>
        <v>0.6</v>
      </c>
      <c r="F56" s="101">
        <f>SUM(F55)</f>
        <v>0.6</v>
      </c>
      <c r="G56" s="101">
        <f>SUM(G55)</f>
        <v>0</v>
      </c>
      <c r="H56" s="217">
        <f>SUM(H55)</f>
        <v>1</v>
      </c>
      <c r="I56" s="117"/>
    </row>
    <row r="57" spans="2:9" ht="15" customHeight="1" thickBot="1">
      <c r="B57" s="246"/>
      <c r="C57" s="135" t="s">
        <v>125</v>
      </c>
      <c r="D57" s="109">
        <f>SUM(D54,D56)</f>
        <v>0.73</v>
      </c>
      <c r="E57" s="109">
        <f>SUM(E54,E56)</f>
        <v>2.27</v>
      </c>
      <c r="F57" s="109">
        <f>SUM(F54,F56)</f>
        <v>2.1700000000000004</v>
      </c>
      <c r="G57" s="109">
        <f>SUM(G54,G56)</f>
        <v>0</v>
      </c>
      <c r="H57" s="220">
        <f>SUM(H54,H56)</f>
        <v>11</v>
      </c>
      <c r="I57" s="136"/>
    </row>
    <row r="58" spans="2:9" ht="15" customHeight="1">
      <c r="B58" s="233" t="s">
        <v>10</v>
      </c>
      <c r="C58" s="147" t="s">
        <v>149</v>
      </c>
      <c r="D58" s="148">
        <v>1.5</v>
      </c>
      <c r="E58" s="149">
        <v>10.7</v>
      </c>
      <c r="F58" s="149">
        <v>10.7</v>
      </c>
      <c r="G58" s="148">
        <v>10.7</v>
      </c>
      <c r="H58" s="226">
        <v>4</v>
      </c>
      <c r="I58" s="150"/>
    </row>
    <row r="59" spans="2:9" ht="15" customHeight="1" thickBot="1">
      <c r="B59" s="234"/>
      <c r="C59" s="132" t="s">
        <v>69</v>
      </c>
      <c r="D59" s="101">
        <f>SUM(D58)</f>
        <v>1.5</v>
      </c>
      <c r="E59" s="101">
        <f>SUM(E58)</f>
        <v>10.7</v>
      </c>
      <c r="F59" s="101">
        <f>SUM(F58)</f>
        <v>10.7</v>
      </c>
      <c r="G59" s="101">
        <f>SUM(G58)</f>
        <v>10.7</v>
      </c>
      <c r="H59" s="217">
        <f>SUM(H58)</f>
        <v>4</v>
      </c>
      <c r="I59" s="117"/>
    </row>
    <row r="60" spans="2:9" ht="15" customHeight="1">
      <c r="B60" s="234"/>
      <c r="C60" s="130" t="s">
        <v>99</v>
      </c>
      <c r="D60" s="102">
        <v>0.2</v>
      </c>
      <c r="E60" s="108">
        <v>0.3</v>
      </c>
      <c r="F60" s="108">
        <v>0.2</v>
      </c>
      <c r="G60" s="102">
        <v>0</v>
      </c>
      <c r="H60" s="221">
        <v>5</v>
      </c>
      <c r="I60" s="115"/>
    </row>
    <row r="61" spans="2:9" ht="15" customHeight="1" thickBot="1">
      <c r="B61" s="234"/>
      <c r="C61" s="132" t="s">
        <v>100</v>
      </c>
      <c r="D61" s="101">
        <f>SUM(D60)</f>
        <v>0.2</v>
      </c>
      <c r="E61" s="101">
        <f>SUM(E60)</f>
        <v>0.3</v>
      </c>
      <c r="F61" s="101">
        <f>SUM(F60)</f>
        <v>0.2</v>
      </c>
      <c r="G61" s="101">
        <f>SUM(G60)</f>
        <v>0</v>
      </c>
      <c r="H61" s="217">
        <f>SUM(H60)</f>
        <v>5</v>
      </c>
      <c r="I61" s="117"/>
    </row>
    <row r="62" spans="2:9" ht="15" customHeight="1" thickBot="1">
      <c r="B62" s="235"/>
      <c r="C62" s="135" t="s">
        <v>125</v>
      </c>
      <c r="D62" s="109">
        <f>SUM(D59,D61)</f>
        <v>1.7</v>
      </c>
      <c r="E62" s="109">
        <f>SUM(E59,E61)</f>
        <v>11</v>
      </c>
      <c r="F62" s="109">
        <f>SUM(F59,F61)</f>
        <v>10.899999999999999</v>
      </c>
      <c r="G62" s="109">
        <f>SUM(G59,G61)</f>
        <v>10.7</v>
      </c>
      <c r="H62" s="220">
        <f>SUM(H59,H61)</f>
        <v>9</v>
      </c>
      <c r="I62" s="136"/>
    </row>
    <row r="63" spans="2:9" ht="15" customHeight="1">
      <c r="B63" s="233" t="s">
        <v>18</v>
      </c>
      <c r="C63" s="130" t="s">
        <v>71</v>
      </c>
      <c r="D63" s="102">
        <v>0.1</v>
      </c>
      <c r="E63" s="108">
        <v>0.6</v>
      </c>
      <c r="F63" s="108">
        <v>0.6</v>
      </c>
      <c r="G63" s="102"/>
      <c r="H63" s="221">
        <v>3</v>
      </c>
      <c r="I63" s="115"/>
    </row>
    <row r="64" spans="2:9" ht="15" customHeight="1">
      <c r="B64" s="234"/>
      <c r="C64" s="131" t="s">
        <v>72</v>
      </c>
      <c r="D64" s="104">
        <v>4.39</v>
      </c>
      <c r="E64" s="110">
        <v>27.6</v>
      </c>
      <c r="F64" s="110">
        <v>25.41</v>
      </c>
      <c r="G64" s="104">
        <v>4.2</v>
      </c>
      <c r="H64" s="216">
        <v>22</v>
      </c>
      <c r="I64" s="116"/>
    </row>
    <row r="65" spans="2:9" ht="15" customHeight="1" thickBot="1">
      <c r="B65" s="234"/>
      <c r="C65" s="132" t="s">
        <v>73</v>
      </c>
      <c r="D65" s="101">
        <f>SUM(D63:D64)</f>
        <v>4.489999999999999</v>
      </c>
      <c r="E65" s="101">
        <f>SUM(E63:E64)</f>
        <v>28.200000000000003</v>
      </c>
      <c r="F65" s="101">
        <f>SUM(F63:F64)</f>
        <v>26.01</v>
      </c>
      <c r="G65" s="101">
        <f>SUM(G63:G64)</f>
        <v>4.2</v>
      </c>
      <c r="H65" s="217">
        <f>SUM(H63:H64)</f>
        <v>25</v>
      </c>
      <c r="I65" s="117"/>
    </row>
    <row r="66" spans="2:9" ht="15" customHeight="1">
      <c r="B66" s="243"/>
      <c r="C66" s="130" t="s">
        <v>51</v>
      </c>
      <c r="D66" s="102">
        <v>0.2</v>
      </c>
      <c r="E66" s="102">
        <v>0.6</v>
      </c>
      <c r="F66" s="102">
        <v>0.4</v>
      </c>
      <c r="G66" s="102"/>
      <c r="H66" s="221">
        <v>1</v>
      </c>
      <c r="I66" s="115"/>
    </row>
    <row r="67" spans="2:9" ht="15" customHeight="1" thickBot="1">
      <c r="B67" s="243"/>
      <c r="C67" s="132" t="s">
        <v>67</v>
      </c>
      <c r="D67" s="101">
        <f>SUM(D66)</f>
        <v>0.2</v>
      </c>
      <c r="E67" s="101">
        <f>SUM(E66)</f>
        <v>0.6</v>
      </c>
      <c r="F67" s="101">
        <f>SUM(F66)</f>
        <v>0.4</v>
      </c>
      <c r="G67" s="101">
        <f>SUM(G66)</f>
        <v>0</v>
      </c>
      <c r="H67" s="217">
        <f>SUM(H66)</f>
        <v>1</v>
      </c>
      <c r="I67" s="117"/>
    </row>
    <row r="68" spans="2:9" ht="15" customHeight="1" thickBot="1">
      <c r="B68" s="235"/>
      <c r="C68" s="135" t="s">
        <v>125</v>
      </c>
      <c r="D68" s="109">
        <f>SUM(D65,D67)</f>
        <v>4.6899999999999995</v>
      </c>
      <c r="E68" s="109">
        <f>SUM(E65,E67)</f>
        <v>28.800000000000004</v>
      </c>
      <c r="F68" s="109">
        <f>SUM(F65,F67)</f>
        <v>26.41</v>
      </c>
      <c r="G68" s="109">
        <f>SUM(G65,G67)</f>
        <v>4.2</v>
      </c>
      <c r="H68" s="220">
        <f>SUM(H65,H67)</f>
        <v>26</v>
      </c>
      <c r="I68" s="136"/>
    </row>
    <row r="69" spans="2:9" ht="15" customHeight="1">
      <c r="B69" s="249" t="s">
        <v>46</v>
      </c>
      <c r="C69" s="130" t="s">
        <v>71</v>
      </c>
      <c r="D69" s="102">
        <v>0.8</v>
      </c>
      <c r="E69" s="108">
        <v>8.6</v>
      </c>
      <c r="F69" s="108">
        <v>8.6</v>
      </c>
      <c r="G69" s="102"/>
      <c r="H69" s="221">
        <v>12</v>
      </c>
      <c r="I69" s="115"/>
    </row>
    <row r="70" spans="2:9" ht="15" customHeight="1">
      <c r="B70" s="250"/>
      <c r="C70" s="131" t="s">
        <v>75</v>
      </c>
      <c r="D70" s="104">
        <v>4</v>
      </c>
      <c r="E70" s="110">
        <v>73.2</v>
      </c>
      <c r="F70" s="110">
        <v>72.4</v>
      </c>
      <c r="G70" s="104"/>
      <c r="H70" s="216">
        <v>30</v>
      </c>
      <c r="I70" s="116"/>
    </row>
    <row r="71" spans="2:9" ht="15" customHeight="1">
      <c r="B71" s="250"/>
      <c r="C71" s="131" t="s">
        <v>78</v>
      </c>
      <c r="D71" s="104">
        <v>0.08</v>
      </c>
      <c r="E71" s="110">
        <v>0</v>
      </c>
      <c r="F71" s="110">
        <v>0</v>
      </c>
      <c r="G71" s="104"/>
      <c r="H71" s="216">
        <v>1</v>
      </c>
      <c r="I71" s="116"/>
    </row>
    <row r="72" spans="2:9" ht="15" customHeight="1">
      <c r="B72" s="250"/>
      <c r="C72" s="131" t="s">
        <v>72</v>
      </c>
      <c r="D72" s="104">
        <v>4.41</v>
      </c>
      <c r="E72" s="110">
        <v>46.7</v>
      </c>
      <c r="F72" s="110">
        <v>42.99</v>
      </c>
      <c r="G72" s="104"/>
      <c r="H72" s="216">
        <v>31</v>
      </c>
      <c r="I72" s="116"/>
    </row>
    <row r="73" spans="2:9" ht="15" customHeight="1">
      <c r="B73" s="250"/>
      <c r="C73" s="131" t="s">
        <v>76</v>
      </c>
      <c r="D73" s="104">
        <v>2.7</v>
      </c>
      <c r="E73" s="110">
        <v>52</v>
      </c>
      <c r="F73" s="110">
        <v>48.5</v>
      </c>
      <c r="G73" s="104"/>
      <c r="H73" s="216">
        <v>12</v>
      </c>
      <c r="I73" s="116"/>
    </row>
    <row r="74" spans="2:9" ht="15" customHeight="1" thickBot="1">
      <c r="B74" s="250"/>
      <c r="C74" s="132" t="s">
        <v>73</v>
      </c>
      <c r="D74" s="101">
        <f>SUM(D69:D73)</f>
        <v>11.989999999999998</v>
      </c>
      <c r="E74" s="101">
        <f>SUM(E69:E73)</f>
        <v>180.5</v>
      </c>
      <c r="F74" s="101">
        <f>SUM(F69:F73)</f>
        <v>172.49</v>
      </c>
      <c r="G74" s="101">
        <f>SUM(G69:G73)</f>
        <v>0</v>
      </c>
      <c r="H74" s="217">
        <f>SUM(H69:H73)</f>
        <v>86</v>
      </c>
      <c r="I74" s="117"/>
    </row>
    <row r="75" spans="2:9" ht="15" customHeight="1">
      <c r="B75" s="250"/>
      <c r="C75" s="130" t="s">
        <v>52</v>
      </c>
      <c r="D75" s="102">
        <v>0.3</v>
      </c>
      <c r="E75" s="108">
        <v>2.7</v>
      </c>
      <c r="F75" s="108">
        <v>2.7</v>
      </c>
      <c r="G75" s="102"/>
      <c r="H75" s="221">
        <v>3</v>
      </c>
      <c r="I75" s="115"/>
    </row>
    <row r="76" spans="2:9" ht="15" customHeight="1">
      <c r="B76" s="250"/>
      <c r="C76" s="131" t="s">
        <v>51</v>
      </c>
      <c r="D76" s="104">
        <v>9.5</v>
      </c>
      <c r="E76" s="110">
        <v>210</v>
      </c>
      <c r="F76" s="110">
        <v>204</v>
      </c>
      <c r="G76" s="104"/>
      <c r="H76" s="216">
        <v>51</v>
      </c>
      <c r="I76" s="116"/>
    </row>
    <row r="77" spans="2:9" ht="15" customHeight="1">
      <c r="B77" s="250"/>
      <c r="C77" s="131" t="s">
        <v>50</v>
      </c>
      <c r="D77" s="104">
        <v>1</v>
      </c>
      <c r="E77" s="110">
        <v>48</v>
      </c>
      <c r="F77" s="110">
        <v>48</v>
      </c>
      <c r="G77" s="104"/>
      <c r="H77" s="216">
        <v>15</v>
      </c>
      <c r="I77" s="116"/>
    </row>
    <row r="78" spans="2:9" ht="15" customHeight="1" thickBot="1">
      <c r="B78" s="250"/>
      <c r="C78" s="132" t="s">
        <v>79</v>
      </c>
      <c r="D78" s="101">
        <f>SUM(D75:D77)</f>
        <v>10.8</v>
      </c>
      <c r="E78" s="101">
        <f>SUM(E75:E77)</f>
        <v>260.7</v>
      </c>
      <c r="F78" s="101">
        <f>SUM(F75:F77)</f>
        <v>254.7</v>
      </c>
      <c r="G78" s="101">
        <f>SUM(G75:G77)</f>
        <v>0</v>
      </c>
      <c r="H78" s="217">
        <f>SUM(H75:H77)</f>
        <v>69</v>
      </c>
      <c r="I78" s="117"/>
    </row>
    <row r="79" spans="2:9" ht="15" customHeight="1">
      <c r="B79" s="250"/>
      <c r="C79" s="130" t="s">
        <v>136</v>
      </c>
      <c r="D79" s="102">
        <v>0.1</v>
      </c>
      <c r="E79" s="108">
        <v>0.2</v>
      </c>
      <c r="F79" s="108">
        <v>0.19</v>
      </c>
      <c r="G79" s="102"/>
      <c r="H79" s="221">
        <v>1</v>
      </c>
      <c r="I79" s="115" t="s">
        <v>137</v>
      </c>
    </row>
    <row r="80" spans="2:9" ht="15" customHeight="1" thickBot="1">
      <c r="B80" s="250"/>
      <c r="C80" s="135" t="s">
        <v>138</v>
      </c>
      <c r="D80" s="101">
        <f>SUM(D79)</f>
        <v>0.1</v>
      </c>
      <c r="E80" s="101">
        <f>SUM(E79)</f>
        <v>0.2</v>
      </c>
      <c r="F80" s="101">
        <f>SUM(F79)</f>
        <v>0.19</v>
      </c>
      <c r="G80" s="101">
        <f>SUM(G79)</f>
        <v>0</v>
      </c>
      <c r="H80" s="217">
        <f>SUM(H79)</f>
        <v>1</v>
      </c>
      <c r="I80" s="136"/>
    </row>
    <row r="81" spans="2:9" ht="15" customHeight="1" thickBot="1">
      <c r="B81" s="251"/>
      <c r="C81" s="135" t="s">
        <v>125</v>
      </c>
      <c r="D81" s="109">
        <f>SUM(D74,D78,D80)</f>
        <v>22.89</v>
      </c>
      <c r="E81" s="109">
        <f>SUM(E74,E78,E80)</f>
        <v>441.4</v>
      </c>
      <c r="F81" s="109">
        <f>SUM(F74,F78,F80)</f>
        <v>427.38</v>
      </c>
      <c r="G81" s="109">
        <f>SUM(G74,G78,G80)</f>
        <v>0</v>
      </c>
      <c r="H81" s="220">
        <f>SUM(H74,H78,H80)</f>
        <v>156</v>
      </c>
      <c r="I81" s="151"/>
    </row>
    <row r="82" spans="2:9" ht="15" customHeight="1">
      <c r="B82" s="233" t="s">
        <v>80</v>
      </c>
      <c r="C82" s="130" t="s">
        <v>71</v>
      </c>
      <c r="D82" s="102">
        <v>0.3</v>
      </c>
      <c r="E82" s="108">
        <v>3.2</v>
      </c>
      <c r="F82" s="108">
        <v>3.2</v>
      </c>
      <c r="G82" s="102"/>
      <c r="H82" s="221">
        <v>6</v>
      </c>
      <c r="I82" s="115"/>
    </row>
    <row r="83" spans="2:9" ht="15" customHeight="1">
      <c r="B83" s="242"/>
      <c r="C83" s="152" t="s">
        <v>78</v>
      </c>
      <c r="D83" s="111">
        <v>0.02</v>
      </c>
      <c r="E83" s="112">
        <v>0</v>
      </c>
      <c r="F83" s="112">
        <v>0</v>
      </c>
      <c r="G83" s="111"/>
      <c r="H83" s="222">
        <v>1</v>
      </c>
      <c r="I83" s="138"/>
    </row>
    <row r="84" spans="2:9" ht="15" customHeight="1">
      <c r="B84" s="234"/>
      <c r="C84" s="131" t="s">
        <v>76</v>
      </c>
      <c r="D84" s="104">
        <v>0.3</v>
      </c>
      <c r="E84" s="110">
        <v>6.1</v>
      </c>
      <c r="F84" s="110">
        <v>6</v>
      </c>
      <c r="G84" s="104"/>
      <c r="H84" s="216">
        <v>2</v>
      </c>
      <c r="I84" s="116"/>
    </row>
    <row r="85" spans="2:9" ht="15" customHeight="1" thickBot="1">
      <c r="B85" s="234"/>
      <c r="C85" s="132" t="s">
        <v>73</v>
      </c>
      <c r="D85" s="101">
        <f>SUM(D82:D84)</f>
        <v>0.62</v>
      </c>
      <c r="E85" s="101">
        <f>SUM(E82:E84)</f>
        <v>9.3</v>
      </c>
      <c r="F85" s="101">
        <f>SUM(F82:F84)</f>
        <v>9.2</v>
      </c>
      <c r="G85" s="101">
        <f>SUM(G82:G84)</f>
        <v>0</v>
      </c>
      <c r="H85" s="217">
        <f>SUM(H82:H84)</f>
        <v>9</v>
      </c>
      <c r="I85" s="117"/>
    </row>
    <row r="86" spans="2:9" ht="15" customHeight="1">
      <c r="B86" s="234"/>
      <c r="C86" s="143" t="s">
        <v>114</v>
      </c>
      <c r="D86" s="144">
        <v>0.1</v>
      </c>
      <c r="E86" s="145">
        <v>1</v>
      </c>
      <c r="F86" s="145">
        <v>0.8</v>
      </c>
      <c r="G86" s="144"/>
      <c r="H86" s="224">
        <v>1</v>
      </c>
      <c r="I86" s="146"/>
    </row>
    <row r="87" spans="2:9" ht="15" customHeight="1">
      <c r="B87" s="234"/>
      <c r="C87" s="131" t="s">
        <v>58</v>
      </c>
      <c r="D87" s="104">
        <v>0</v>
      </c>
      <c r="E87" s="110">
        <v>0.1</v>
      </c>
      <c r="F87" s="110">
        <v>0.1</v>
      </c>
      <c r="G87" s="104"/>
      <c r="H87" s="216">
        <v>2</v>
      </c>
      <c r="I87" s="116"/>
    </row>
    <row r="88" spans="2:9" ht="15" customHeight="1" thickBot="1">
      <c r="B88" s="234"/>
      <c r="C88" s="132" t="s">
        <v>77</v>
      </c>
      <c r="D88" s="101">
        <f>SUM(D86:D87)</f>
        <v>0.1</v>
      </c>
      <c r="E88" s="101">
        <f>SUM(E86:E87)</f>
        <v>1.1</v>
      </c>
      <c r="F88" s="101">
        <f>SUM(F86:F87)</f>
        <v>0.9</v>
      </c>
      <c r="G88" s="101">
        <f>SUM(G86:G87)</f>
        <v>0</v>
      </c>
      <c r="H88" s="217">
        <f>SUM(H86:H87)</f>
        <v>3</v>
      </c>
      <c r="I88" s="117"/>
    </row>
    <row r="89" spans="2:9" ht="15" customHeight="1">
      <c r="B89" s="234"/>
      <c r="C89" s="130" t="s">
        <v>101</v>
      </c>
      <c r="D89" s="102">
        <v>0.1</v>
      </c>
      <c r="E89" s="108">
        <v>1</v>
      </c>
      <c r="F89" s="108">
        <v>1</v>
      </c>
      <c r="G89" s="102">
        <v>0</v>
      </c>
      <c r="H89" s="221">
        <v>5</v>
      </c>
      <c r="I89" s="115"/>
    </row>
    <row r="90" spans="2:9" ht="15" customHeight="1" thickBot="1">
      <c r="B90" s="234"/>
      <c r="C90" s="132" t="s">
        <v>102</v>
      </c>
      <c r="D90" s="101">
        <f>SUM(D89)</f>
        <v>0.1</v>
      </c>
      <c r="E90" s="101">
        <f>SUM(E89)</f>
        <v>1</v>
      </c>
      <c r="F90" s="101">
        <f>SUM(F89)</f>
        <v>1</v>
      </c>
      <c r="G90" s="101">
        <f>SUM(G89)</f>
        <v>0</v>
      </c>
      <c r="H90" s="217">
        <f>SUM(H89)</f>
        <v>5</v>
      </c>
      <c r="I90" s="117"/>
    </row>
    <row r="91" spans="2:9" ht="15" customHeight="1">
      <c r="B91" s="234"/>
      <c r="C91" s="130" t="s">
        <v>51</v>
      </c>
      <c r="D91" s="102">
        <v>1.2</v>
      </c>
      <c r="E91" s="108">
        <v>18</v>
      </c>
      <c r="F91" s="108">
        <v>16</v>
      </c>
      <c r="G91" s="102"/>
      <c r="H91" s="221">
        <v>10</v>
      </c>
      <c r="I91" s="115"/>
    </row>
    <row r="92" spans="2:9" ht="15" customHeight="1" thickBot="1">
      <c r="B92" s="234"/>
      <c r="C92" s="132" t="s">
        <v>67</v>
      </c>
      <c r="D92" s="101">
        <f>SUM(D91)</f>
        <v>1.2</v>
      </c>
      <c r="E92" s="101">
        <f>SUM(E91)</f>
        <v>18</v>
      </c>
      <c r="F92" s="101">
        <f>SUM(F91)</f>
        <v>16</v>
      </c>
      <c r="G92" s="101">
        <f>SUM(G91)</f>
        <v>0</v>
      </c>
      <c r="H92" s="217">
        <f>SUM(H91)</f>
        <v>10</v>
      </c>
      <c r="I92" s="153"/>
    </row>
    <row r="93" spans="2:9" ht="15" customHeight="1" thickBot="1">
      <c r="B93" s="235"/>
      <c r="C93" s="135" t="s">
        <v>125</v>
      </c>
      <c r="D93" s="109">
        <f>SUM(D85,D88,D90,D92)</f>
        <v>2.02</v>
      </c>
      <c r="E93" s="109">
        <f>SUM(E85,E88,E90,E92)</f>
        <v>29.4</v>
      </c>
      <c r="F93" s="109">
        <f>SUM(F85,F88,F90,F92)</f>
        <v>27.1</v>
      </c>
      <c r="G93" s="109">
        <f>SUM(G85,G88,G90,G92)</f>
        <v>0</v>
      </c>
      <c r="H93" s="220">
        <f>SUM(H85,H88,H90,H92)</f>
        <v>27</v>
      </c>
      <c r="I93" s="151"/>
    </row>
    <row r="94" spans="2:9" ht="15" customHeight="1">
      <c r="B94" s="233" t="s">
        <v>43</v>
      </c>
      <c r="C94" s="130" t="s">
        <v>71</v>
      </c>
      <c r="D94" s="108">
        <v>0.3</v>
      </c>
      <c r="E94" s="108">
        <v>3.2</v>
      </c>
      <c r="F94" s="108">
        <v>3.2</v>
      </c>
      <c r="G94" s="108"/>
      <c r="H94" s="221">
        <v>3</v>
      </c>
      <c r="I94" s="115"/>
    </row>
    <row r="95" spans="2:9" ht="15" customHeight="1">
      <c r="B95" s="234"/>
      <c r="C95" s="131" t="s">
        <v>78</v>
      </c>
      <c r="D95" s="110">
        <v>0.15</v>
      </c>
      <c r="E95" s="110">
        <v>2</v>
      </c>
      <c r="F95" s="110">
        <v>1</v>
      </c>
      <c r="G95" s="110"/>
      <c r="H95" s="216">
        <v>1</v>
      </c>
      <c r="I95" s="116"/>
    </row>
    <row r="96" spans="2:9" ht="15" customHeight="1" thickBot="1">
      <c r="B96" s="234"/>
      <c r="C96" s="132" t="s">
        <v>73</v>
      </c>
      <c r="D96" s="113">
        <f>SUM(D94:D95)</f>
        <v>0.44999999999999996</v>
      </c>
      <c r="E96" s="113">
        <f>SUM(E94:E95)</f>
        <v>5.2</v>
      </c>
      <c r="F96" s="113">
        <f>SUM(F94:F95)</f>
        <v>4.2</v>
      </c>
      <c r="G96" s="113">
        <f>SUM(G94:G95)</f>
        <v>0</v>
      </c>
      <c r="H96" s="225">
        <f>SUM(H94:H95)</f>
        <v>4</v>
      </c>
      <c r="I96" s="117"/>
    </row>
    <row r="97" spans="2:9" ht="15" customHeight="1" thickBot="1">
      <c r="B97" s="235"/>
      <c r="C97" s="135" t="s">
        <v>125</v>
      </c>
      <c r="D97" s="114">
        <f>SUM(D96)</f>
        <v>0.44999999999999996</v>
      </c>
      <c r="E97" s="114">
        <f>SUM(E96)</f>
        <v>5.2</v>
      </c>
      <c r="F97" s="114">
        <f>SUM(F96)</f>
        <v>4.2</v>
      </c>
      <c r="G97" s="114">
        <f>SUM(G96)</f>
        <v>0</v>
      </c>
      <c r="H97" s="227">
        <f>SUM(H96)</f>
        <v>4</v>
      </c>
      <c r="I97" s="136"/>
    </row>
    <row r="98" spans="2:9" ht="15" customHeight="1">
      <c r="B98" s="233" t="s">
        <v>82</v>
      </c>
      <c r="C98" s="130" t="s">
        <v>71</v>
      </c>
      <c r="D98" s="102">
        <v>0.1</v>
      </c>
      <c r="E98" s="108">
        <v>0.9</v>
      </c>
      <c r="F98" s="108">
        <v>0.9</v>
      </c>
      <c r="G98" s="102"/>
      <c r="H98" s="221">
        <v>1</v>
      </c>
      <c r="I98" s="115"/>
    </row>
    <row r="99" spans="2:9" ht="15" customHeight="1">
      <c r="B99" s="234"/>
      <c r="C99" s="131" t="s">
        <v>72</v>
      </c>
      <c r="D99" s="104">
        <v>1.8</v>
      </c>
      <c r="E99" s="110">
        <v>11.4</v>
      </c>
      <c r="F99" s="110">
        <v>10.5</v>
      </c>
      <c r="G99" s="104"/>
      <c r="H99" s="216">
        <v>14</v>
      </c>
      <c r="I99" s="116"/>
    </row>
    <row r="100" spans="2:9" ht="15" customHeight="1" thickBot="1">
      <c r="B100" s="234"/>
      <c r="C100" s="132" t="s">
        <v>73</v>
      </c>
      <c r="D100" s="101">
        <f>SUM(D98:D99)</f>
        <v>1.9000000000000001</v>
      </c>
      <c r="E100" s="101">
        <f>SUM(E98:E99)</f>
        <v>12.3</v>
      </c>
      <c r="F100" s="101">
        <f>SUM(F98:F99)</f>
        <v>11.4</v>
      </c>
      <c r="G100" s="101">
        <f>SUM(G98:G99)</f>
        <v>0</v>
      </c>
      <c r="H100" s="217">
        <f>SUM(H98:H99)</f>
        <v>15</v>
      </c>
      <c r="I100" s="117"/>
    </row>
    <row r="101" spans="2:9" ht="15" customHeight="1">
      <c r="B101" s="234"/>
      <c r="C101" s="130" t="s">
        <v>51</v>
      </c>
      <c r="D101" s="102">
        <v>0.1</v>
      </c>
      <c r="E101" s="102">
        <v>5.1</v>
      </c>
      <c r="F101" s="102">
        <v>4.9</v>
      </c>
      <c r="G101" s="102"/>
      <c r="H101" s="221">
        <v>1</v>
      </c>
      <c r="I101" s="115"/>
    </row>
    <row r="102" spans="2:9" ht="15" customHeight="1">
      <c r="B102" s="234"/>
      <c r="C102" s="131" t="s">
        <v>50</v>
      </c>
      <c r="D102" s="104">
        <v>0.3</v>
      </c>
      <c r="E102" s="110">
        <v>10</v>
      </c>
      <c r="F102" s="110">
        <v>10</v>
      </c>
      <c r="G102" s="104"/>
      <c r="H102" s="216">
        <v>3</v>
      </c>
      <c r="I102" s="116"/>
    </row>
    <row r="103" spans="2:9" ht="15" customHeight="1" thickBot="1">
      <c r="B103" s="234"/>
      <c r="C103" s="132" t="s">
        <v>79</v>
      </c>
      <c r="D103" s="101">
        <f>SUM(D101:D102)</f>
        <v>0.4</v>
      </c>
      <c r="E103" s="101">
        <f>SUM(E101:E102)</f>
        <v>15.1</v>
      </c>
      <c r="F103" s="101">
        <f>SUM(F101:F102)</f>
        <v>14.9</v>
      </c>
      <c r="G103" s="101">
        <f>SUM(G101:G102)</f>
        <v>0</v>
      </c>
      <c r="H103" s="217">
        <f>SUM(H101:H102)</f>
        <v>4</v>
      </c>
      <c r="I103" s="117"/>
    </row>
    <row r="104" spans="2:9" ht="15" customHeight="1">
      <c r="B104" s="234"/>
      <c r="C104" s="130" t="s">
        <v>118</v>
      </c>
      <c r="D104" s="102">
        <v>0.2</v>
      </c>
      <c r="E104" s="108">
        <v>2</v>
      </c>
      <c r="F104" s="108">
        <v>1.6</v>
      </c>
      <c r="G104" s="102"/>
      <c r="H104" s="221">
        <v>2</v>
      </c>
      <c r="I104" s="115"/>
    </row>
    <row r="105" spans="2:9" ht="15" customHeight="1" thickBot="1">
      <c r="B105" s="234"/>
      <c r="C105" s="132" t="s">
        <v>119</v>
      </c>
      <c r="D105" s="101">
        <f>SUM(D104)</f>
        <v>0.2</v>
      </c>
      <c r="E105" s="101">
        <f>SUM(E104)</f>
        <v>2</v>
      </c>
      <c r="F105" s="101">
        <f>SUM(F104)</f>
        <v>1.6</v>
      </c>
      <c r="G105" s="101">
        <f>SUM(G104)</f>
        <v>0</v>
      </c>
      <c r="H105" s="217">
        <f>SUM(H104)</f>
        <v>2</v>
      </c>
      <c r="I105" s="117"/>
    </row>
    <row r="106" spans="2:9" ht="15" customHeight="1" thickBot="1">
      <c r="B106" s="235"/>
      <c r="C106" s="135" t="s">
        <v>125</v>
      </c>
      <c r="D106" s="109">
        <f>SUM(D100,D103,D105)</f>
        <v>2.5000000000000004</v>
      </c>
      <c r="E106" s="109">
        <f>SUM(E100,E103,E105)</f>
        <v>29.4</v>
      </c>
      <c r="F106" s="109">
        <f>SUM(F100,F103,F105)</f>
        <v>27.900000000000002</v>
      </c>
      <c r="G106" s="109">
        <f>SUM(G100,G103,G105)</f>
        <v>0</v>
      </c>
      <c r="H106" s="220">
        <f>SUM(H100,H103,H105)</f>
        <v>21</v>
      </c>
      <c r="I106" s="136"/>
    </row>
    <row r="107" spans="2:9" ht="15" customHeight="1">
      <c r="B107" s="233" t="s">
        <v>8</v>
      </c>
      <c r="C107" s="130" t="s">
        <v>71</v>
      </c>
      <c r="D107" s="102">
        <v>1.1</v>
      </c>
      <c r="E107" s="108">
        <v>21.4</v>
      </c>
      <c r="F107" s="108">
        <v>21</v>
      </c>
      <c r="G107" s="102">
        <v>2.8</v>
      </c>
      <c r="H107" s="221">
        <v>9</v>
      </c>
      <c r="I107" s="115"/>
    </row>
    <row r="108" spans="2:9" ht="15" customHeight="1">
      <c r="B108" s="234"/>
      <c r="C108" s="131" t="s">
        <v>75</v>
      </c>
      <c r="D108" s="104">
        <v>1.2</v>
      </c>
      <c r="E108" s="110">
        <v>32.3</v>
      </c>
      <c r="F108" s="110">
        <v>29.4</v>
      </c>
      <c r="G108" s="104">
        <v>2.9</v>
      </c>
      <c r="H108" s="216">
        <v>15</v>
      </c>
      <c r="I108" s="116"/>
    </row>
    <row r="109" spans="2:9" ht="15" customHeight="1">
      <c r="B109" s="234"/>
      <c r="C109" s="131" t="s">
        <v>78</v>
      </c>
      <c r="D109" s="104">
        <v>0.5</v>
      </c>
      <c r="E109" s="110">
        <v>6</v>
      </c>
      <c r="F109" s="110">
        <v>6</v>
      </c>
      <c r="G109" s="104">
        <v>1.18</v>
      </c>
      <c r="H109" s="216">
        <v>2</v>
      </c>
      <c r="I109" s="116"/>
    </row>
    <row r="110" spans="2:9" ht="15" customHeight="1">
      <c r="B110" s="234"/>
      <c r="C110" s="131" t="s">
        <v>76</v>
      </c>
      <c r="D110" s="104">
        <v>0.6</v>
      </c>
      <c r="E110" s="110">
        <v>15</v>
      </c>
      <c r="F110" s="110">
        <v>14.5</v>
      </c>
      <c r="G110" s="104"/>
      <c r="H110" s="216">
        <v>7</v>
      </c>
      <c r="I110" s="116"/>
    </row>
    <row r="111" spans="2:9" ht="15" customHeight="1" thickBot="1">
      <c r="B111" s="234"/>
      <c r="C111" s="132" t="s">
        <v>73</v>
      </c>
      <c r="D111" s="101">
        <f>SUM(D107:D110)</f>
        <v>3.4</v>
      </c>
      <c r="E111" s="101">
        <f>SUM(E107:E110)</f>
        <v>74.69999999999999</v>
      </c>
      <c r="F111" s="101">
        <f>SUM(F107:F110)</f>
        <v>70.9</v>
      </c>
      <c r="G111" s="101">
        <f>SUM(G107:G110)</f>
        <v>6.879999999999999</v>
      </c>
      <c r="H111" s="217">
        <f>SUM(H107:H110)</f>
        <v>33</v>
      </c>
      <c r="I111" s="117"/>
    </row>
    <row r="112" spans="2:9" ht="15" customHeight="1">
      <c r="B112" s="234"/>
      <c r="C112" s="130" t="s">
        <v>101</v>
      </c>
      <c r="D112" s="102">
        <v>0.2</v>
      </c>
      <c r="E112" s="108">
        <v>2</v>
      </c>
      <c r="F112" s="108">
        <v>1</v>
      </c>
      <c r="G112" s="102">
        <v>0</v>
      </c>
      <c r="H112" s="221">
        <v>4</v>
      </c>
      <c r="I112" s="115"/>
    </row>
    <row r="113" spans="2:9" ht="15" customHeight="1" thickBot="1">
      <c r="B113" s="234"/>
      <c r="C113" s="132" t="s">
        <v>102</v>
      </c>
      <c r="D113" s="101">
        <f>SUM(D112)</f>
        <v>0.2</v>
      </c>
      <c r="E113" s="101">
        <f>SUM(E112)</f>
        <v>2</v>
      </c>
      <c r="F113" s="101">
        <f>SUM(F112)</f>
        <v>1</v>
      </c>
      <c r="G113" s="101">
        <f>SUM(G112)</f>
        <v>0</v>
      </c>
      <c r="H113" s="217">
        <f>SUM(H112)</f>
        <v>4</v>
      </c>
      <c r="I113" s="117"/>
    </row>
    <row r="114" spans="2:9" ht="15" customHeight="1" thickBot="1">
      <c r="B114" s="235"/>
      <c r="C114" s="135" t="s">
        <v>125</v>
      </c>
      <c r="D114" s="109">
        <f>SUM(D111,D113)</f>
        <v>3.6</v>
      </c>
      <c r="E114" s="109">
        <f>SUM(E111,E113)</f>
        <v>76.69999999999999</v>
      </c>
      <c r="F114" s="109">
        <f>SUM(F111,F113)</f>
        <v>71.9</v>
      </c>
      <c r="G114" s="109">
        <f>SUM(G111,G113)</f>
        <v>6.879999999999999</v>
      </c>
      <c r="H114" s="220">
        <f>SUM(H111,H113)</f>
        <v>37</v>
      </c>
      <c r="I114" s="136"/>
    </row>
    <row r="115" spans="2:9" ht="15" customHeight="1">
      <c r="B115" s="233" t="s">
        <v>41</v>
      </c>
      <c r="C115" s="130" t="s">
        <v>72</v>
      </c>
      <c r="D115" s="102">
        <v>0.03</v>
      </c>
      <c r="E115" s="108">
        <v>0.66</v>
      </c>
      <c r="F115" s="108">
        <v>0.61</v>
      </c>
      <c r="G115" s="102"/>
      <c r="H115" s="221">
        <v>2</v>
      </c>
      <c r="I115" s="115"/>
    </row>
    <row r="116" spans="2:9" ht="15" customHeight="1" thickBot="1">
      <c r="B116" s="234"/>
      <c r="C116" s="132" t="s">
        <v>73</v>
      </c>
      <c r="D116" s="101">
        <f>SUM(D115)</f>
        <v>0.03</v>
      </c>
      <c r="E116" s="101">
        <f aca="true" t="shared" si="1" ref="E116:H117">SUM(E115)</f>
        <v>0.66</v>
      </c>
      <c r="F116" s="101">
        <f t="shared" si="1"/>
        <v>0.61</v>
      </c>
      <c r="G116" s="101">
        <f t="shared" si="1"/>
        <v>0</v>
      </c>
      <c r="H116" s="217">
        <f t="shared" si="1"/>
        <v>2</v>
      </c>
      <c r="I116" s="117"/>
    </row>
    <row r="117" spans="2:9" ht="15" customHeight="1" thickBot="1">
      <c r="B117" s="235"/>
      <c r="C117" s="135" t="s">
        <v>125</v>
      </c>
      <c r="D117" s="109">
        <f>SUM(D116)</f>
        <v>0.03</v>
      </c>
      <c r="E117" s="109">
        <f t="shared" si="1"/>
        <v>0.66</v>
      </c>
      <c r="F117" s="109">
        <f t="shared" si="1"/>
        <v>0.61</v>
      </c>
      <c r="G117" s="109">
        <f t="shared" si="1"/>
        <v>0</v>
      </c>
      <c r="H117" s="220">
        <f t="shared" si="1"/>
        <v>2</v>
      </c>
      <c r="I117" s="136"/>
    </row>
    <row r="118" spans="2:9" ht="15" customHeight="1">
      <c r="B118" s="236" t="s">
        <v>23</v>
      </c>
      <c r="C118" s="130" t="s">
        <v>71</v>
      </c>
      <c r="D118" s="102">
        <v>0.48</v>
      </c>
      <c r="E118" s="108">
        <v>8.6</v>
      </c>
      <c r="F118" s="108">
        <v>8.6</v>
      </c>
      <c r="G118" s="102"/>
      <c r="H118" s="221">
        <v>3</v>
      </c>
      <c r="I118" s="115"/>
    </row>
    <row r="119" spans="2:9" ht="15" customHeight="1">
      <c r="B119" s="237"/>
      <c r="C119" s="131" t="s">
        <v>75</v>
      </c>
      <c r="D119" s="104">
        <v>0.1</v>
      </c>
      <c r="E119" s="110">
        <v>4.2</v>
      </c>
      <c r="F119" s="110">
        <v>4</v>
      </c>
      <c r="G119" s="104"/>
      <c r="H119" s="216">
        <v>1</v>
      </c>
      <c r="I119" s="116"/>
    </row>
    <row r="120" spans="2:9" ht="15" customHeight="1">
      <c r="B120" s="237"/>
      <c r="C120" s="131" t="s">
        <v>78</v>
      </c>
      <c r="D120" s="104">
        <v>0.11</v>
      </c>
      <c r="E120" s="110">
        <v>5.58</v>
      </c>
      <c r="F120" s="110">
        <v>2.79</v>
      </c>
      <c r="G120" s="104"/>
      <c r="H120" s="216">
        <v>2</v>
      </c>
      <c r="I120" s="116"/>
    </row>
    <row r="121" spans="2:9" ht="15" customHeight="1">
      <c r="B121" s="237"/>
      <c r="C121" s="131" t="s">
        <v>72</v>
      </c>
      <c r="D121" s="104">
        <v>1.14</v>
      </c>
      <c r="E121" s="110">
        <v>3.4</v>
      </c>
      <c r="F121" s="110">
        <v>3.18</v>
      </c>
      <c r="G121" s="104"/>
      <c r="H121" s="216">
        <v>11</v>
      </c>
      <c r="I121" s="116"/>
    </row>
    <row r="122" spans="2:9" ht="15" customHeight="1" thickBot="1">
      <c r="B122" s="237"/>
      <c r="C122" s="132" t="s">
        <v>73</v>
      </c>
      <c r="D122" s="101">
        <f>SUM(D118:D121)</f>
        <v>1.8299999999999998</v>
      </c>
      <c r="E122" s="101">
        <f>SUM(E118:E121)</f>
        <v>21.78</v>
      </c>
      <c r="F122" s="101">
        <f>SUM(F118:F121)</f>
        <v>18.57</v>
      </c>
      <c r="G122" s="101">
        <f>SUM(G118:G121)</f>
        <v>0</v>
      </c>
      <c r="H122" s="217">
        <f>SUM(H118:H121)</f>
        <v>17</v>
      </c>
      <c r="I122" s="117"/>
    </row>
    <row r="123" spans="2:9" ht="15" customHeight="1">
      <c r="B123" s="237"/>
      <c r="C123" s="130" t="s">
        <v>51</v>
      </c>
      <c r="D123" s="102">
        <v>0.19</v>
      </c>
      <c r="E123" s="108">
        <v>4.5</v>
      </c>
      <c r="F123" s="108">
        <v>4</v>
      </c>
      <c r="G123" s="102"/>
      <c r="H123" s="221">
        <v>1</v>
      </c>
      <c r="I123" s="115"/>
    </row>
    <row r="124" spans="2:9" ht="15" customHeight="1">
      <c r="B124" s="237"/>
      <c r="C124" s="131" t="s">
        <v>50</v>
      </c>
      <c r="D124" s="104">
        <v>0.8</v>
      </c>
      <c r="E124" s="110">
        <v>34</v>
      </c>
      <c r="F124" s="110">
        <v>34</v>
      </c>
      <c r="G124" s="104"/>
      <c r="H124" s="216">
        <v>3</v>
      </c>
      <c r="I124" s="116"/>
    </row>
    <row r="125" spans="2:9" ht="15" customHeight="1" thickBot="1">
      <c r="B125" s="237"/>
      <c r="C125" s="132" t="s">
        <v>79</v>
      </c>
      <c r="D125" s="101">
        <f>SUM(D123:D124)</f>
        <v>0.99</v>
      </c>
      <c r="E125" s="101">
        <f>SUM(E123:E124)</f>
        <v>38.5</v>
      </c>
      <c r="F125" s="101">
        <f>SUM(F123:F124)</f>
        <v>38</v>
      </c>
      <c r="G125" s="101">
        <f>SUM(G123:G124)</f>
        <v>0</v>
      </c>
      <c r="H125" s="217">
        <f>SUM(H123:H124)</f>
        <v>4</v>
      </c>
      <c r="I125" s="117"/>
    </row>
    <row r="126" spans="2:9" ht="15" customHeight="1" thickBot="1">
      <c r="B126" s="238"/>
      <c r="C126" s="135" t="s">
        <v>125</v>
      </c>
      <c r="D126" s="109">
        <f>SUM(D122,D125)</f>
        <v>2.82</v>
      </c>
      <c r="E126" s="109">
        <f>SUM(E122,E125)</f>
        <v>60.28</v>
      </c>
      <c r="F126" s="109">
        <f>SUM(F122,F125)</f>
        <v>56.57</v>
      </c>
      <c r="G126" s="109">
        <f>SUM(G122,G125)</f>
        <v>0</v>
      </c>
      <c r="H126" s="220">
        <f>SUM(H122,H125)</f>
        <v>21</v>
      </c>
      <c r="I126" s="136"/>
    </row>
    <row r="127" spans="2:9" ht="15" customHeight="1">
      <c r="B127" s="236" t="s">
        <v>83</v>
      </c>
      <c r="C127" s="130" t="s">
        <v>70</v>
      </c>
      <c r="D127" s="102">
        <v>11.9</v>
      </c>
      <c r="E127" s="108">
        <v>212.2</v>
      </c>
      <c r="F127" s="108">
        <v>212.2</v>
      </c>
      <c r="G127" s="102"/>
      <c r="H127" s="221">
        <v>17</v>
      </c>
      <c r="I127" s="115" t="s">
        <v>84</v>
      </c>
    </row>
    <row r="128" spans="2:9" ht="15" customHeight="1">
      <c r="B128" s="237"/>
      <c r="C128" s="131" t="s">
        <v>71</v>
      </c>
      <c r="D128" s="104">
        <v>0.2</v>
      </c>
      <c r="E128" s="110">
        <v>3.2</v>
      </c>
      <c r="F128" s="110">
        <v>3.2</v>
      </c>
      <c r="G128" s="104"/>
      <c r="H128" s="216">
        <v>4</v>
      </c>
      <c r="I128" s="116"/>
    </row>
    <row r="129" spans="2:9" ht="15" customHeight="1">
      <c r="B129" s="237"/>
      <c r="C129" s="131" t="s">
        <v>75</v>
      </c>
      <c r="D129" s="104">
        <v>0.9</v>
      </c>
      <c r="E129" s="110">
        <v>23.5</v>
      </c>
      <c r="F129" s="110">
        <v>21.3</v>
      </c>
      <c r="G129" s="104"/>
      <c r="H129" s="216">
        <v>7</v>
      </c>
      <c r="I129" s="116" t="s">
        <v>84</v>
      </c>
    </row>
    <row r="130" spans="2:9" ht="15" customHeight="1">
      <c r="B130" s="237"/>
      <c r="C130" s="131" t="s">
        <v>72</v>
      </c>
      <c r="D130" s="104">
        <v>8.32</v>
      </c>
      <c r="E130" s="110">
        <v>130.4</v>
      </c>
      <c r="F130" s="110">
        <v>120.03</v>
      </c>
      <c r="G130" s="104">
        <v>37.5</v>
      </c>
      <c r="H130" s="216">
        <v>29</v>
      </c>
      <c r="I130" s="116" t="s">
        <v>134</v>
      </c>
    </row>
    <row r="131" spans="2:9" ht="15" customHeight="1">
      <c r="B131" s="237"/>
      <c r="C131" s="131" t="s">
        <v>81</v>
      </c>
      <c r="D131" s="104">
        <v>0</v>
      </c>
      <c r="E131" s="110">
        <v>0</v>
      </c>
      <c r="F131" s="110">
        <v>0</v>
      </c>
      <c r="G131" s="104"/>
      <c r="H131" s="216">
        <v>0</v>
      </c>
      <c r="I131" s="116"/>
    </row>
    <row r="132" spans="2:9" ht="15" customHeight="1">
      <c r="B132" s="237"/>
      <c r="C132" s="131" t="s">
        <v>76</v>
      </c>
      <c r="D132" s="104">
        <v>0.6</v>
      </c>
      <c r="E132" s="110">
        <v>14</v>
      </c>
      <c r="F132" s="110">
        <v>9</v>
      </c>
      <c r="G132" s="104"/>
      <c r="H132" s="216">
        <v>6</v>
      </c>
      <c r="I132" s="116" t="s">
        <v>84</v>
      </c>
    </row>
    <row r="133" spans="2:9" ht="15" customHeight="1" thickBot="1">
      <c r="B133" s="237"/>
      <c r="C133" s="132" t="s">
        <v>73</v>
      </c>
      <c r="D133" s="101">
        <f>SUM(D127:D132)</f>
        <v>21.92</v>
      </c>
      <c r="E133" s="101">
        <f>SUM(E127:E132)</f>
        <v>383.29999999999995</v>
      </c>
      <c r="F133" s="101">
        <f>SUM(F127:F132)</f>
        <v>365.73</v>
      </c>
      <c r="G133" s="101">
        <f>SUM(G127:G132)</f>
        <v>37.5</v>
      </c>
      <c r="H133" s="217">
        <f>SUM(H127:H132)</f>
        <v>63</v>
      </c>
      <c r="I133" s="117"/>
    </row>
    <row r="134" spans="2:9" ht="15" customHeight="1">
      <c r="B134" s="237"/>
      <c r="C134" s="147" t="s">
        <v>156</v>
      </c>
      <c r="D134" s="154">
        <v>0.5</v>
      </c>
      <c r="E134" s="155">
        <v>0.5</v>
      </c>
      <c r="F134" s="155">
        <v>0.5</v>
      </c>
      <c r="G134" s="154">
        <v>0</v>
      </c>
      <c r="H134" s="218">
        <v>15</v>
      </c>
      <c r="I134" s="150"/>
    </row>
    <row r="135" spans="2:9" ht="15" customHeight="1">
      <c r="B135" s="237"/>
      <c r="C135" s="211" t="s">
        <v>158</v>
      </c>
      <c r="D135" s="212">
        <f>(1.2-1.7)/3+1.2</f>
        <v>1.0333333333333332</v>
      </c>
      <c r="E135" s="213">
        <f>23.4/1.2*D135</f>
        <v>20.15</v>
      </c>
      <c r="F135" s="214">
        <f>18.8/23.4*E135</f>
        <v>16.18888888888889</v>
      </c>
      <c r="G135" s="215">
        <v>0</v>
      </c>
      <c r="H135" s="219">
        <v>3</v>
      </c>
      <c r="I135" s="210"/>
    </row>
    <row r="136" spans="2:9" ht="15" customHeight="1" thickBot="1">
      <c r="B136" s="237"/>
      <c r="C136" s="132" t="s">
        <v>69</v>
      </c>
      <c r="D136" s="101">
        <f>SUM(D134:D135)</f>
        <v>1.5333333333333332</v>
      </c>
      <c r="E136" s="101">
        <f>SUM(E134:E135)</f>
        <v>20.65</v>
      </c>
      <c r="F136" s="101">
        <f>SUM(F134:F135)</f>
        <v>16.68888888888889</v>
      </c>
      <c r="G136" s="101">
        <f>SUM(G134:G135)</f>
        <v>0</v>
      </c>
      <c r="H136" s="217">
        <f>SUM(H134:H135)</f>
        <v>18</v>
      </c>
      <c r="I136" s="117"/>
    </row>
    <row r="137" spans="2:9" ht="15" customHeight="1" thickBot="1">
      <c r="B137" s="238"/>
      <c r="C137" s="135" t="s">
        <v>125</v>
      </c>
      <c r="D137" s="109">
        <f>SUM(D133,D136)</f>
        <v>23.453333333333333</v>
      </c>
      <c r="E137" s="109">
        <f>SUM(E133,E136)</f>
        <v>403.94999999999993</v>
      </c>
      <c r="F137" s="109">
        <f>SUM(F133,F136)</f>
        <v>382.4188888888889</v>
      </c>
      <c r="G137" s="109">
        <f>SUM(G133,G136)</f>
        <v>37.5</v>
      </c>
      <c r="H137" s="220">
        <f>SUM(H133,H136)</f>
        <v>81</v>
      </c>
      <c r="I137" s="136"/>
    </row>
    <row r="138" spans="2:9" ht="15" customHeight="1">
      <c r="B138" s="233" t="s">
        <v>85</v>
      </c>
      <c r="C138" s="130" t="s">
        <v>70</v>
      </c>
      <c r="D138" s="102">
        <v>2</v>
      </c>
      <c r="E138" s="108">
        <v>9.3</v>
      </c>
      <c r="F138" s="108">
        <v>9.3</v>
      </c>
      <c r="G138" s="102"/>
      <c r="H138" s="221">
        <v>1</v>
      </c>
      <c r="I138" s="115"/>
    </row>
    <row r="139" spans="2:9" ht="15" customHeight="1">
      <c r="B139" s="234"/>
      <c r="C139" s="131" t="s">
        <v>86</v>
      </c>
      <c r="D139" s="104">
        <v>0.1</v>
      </c>
      <c r="E139" s="110">
        <v>1.8</v>
      </c>
      <c r="F139" s="110">
        <v>1.8</v>
      </c>
      <c r="G139" s="104"/>
      <c r="H139" s="216">
        <v>2</v>
      </c>
      <c r="I139" s="116"/>
    </row>
    <row r="140" spans="2:9" ht="15" customHeight="1">
      <c r="B140" s="234"/>
      <c r="C140" s="131" t="s">
        <v>75</v>
      </c>
      <c r="D140" s="104">
        <v>1.1</v>
      </c>
      <c r="E140" s="110">
        <v>12.3</v>
      </c>
      <c r="F140" s="110">
        <v>11.3</v>
      </c>
      <c r="G140" s="104"/>
      <c r="H140" s="216">
        <v>8</v>
      </c>
      <c r="I140" s="116" t="s">
        <v>87</v>
      </c>
    </row>
    <row r="141" spans="2:9" ht="15" customHeight="1">
      <c r="B141" s="234"/>
      <c r="C141" s="131" t="s">
        <v>76</v>
      </c>
      <c r="D141" s="104">
        <v>1.3</v>
      </c>
      <c r="E141" s="110">
        <v>11</v>
      </c>
      <c r="F141" s="110">
        <v>10.8</v>
      </c>
      <c r="G141" s="104"/>
      <c r="H141" s="216">
        <v>8</v>
      </c>
      <c r="I141" s="116" t="s">
        <v>87</v>
      </c>
    </row>
    <row r="142" spans="2:9" ht="15" customHeight="1" thickBot="1">
      <c r="B142" s="234"/>
      <c r="C142" s="132" t="s">
        <v>73</v>
      </c>
      <c r="D142" s="101">
        <f>SUM(D138:D141)</f>
        <v>4.5</v>
      </c>
      <c r="E142" s="101">
        <f>SUM(E138:E141)</f>
        <v>34.400000000000006</v>
      </c>
      <c r="F142" s="101">
        <f>SUM(F138:F141)</f>
        <v>33.2</v>
      </c>
      <c r="G142" s="101">
        <f>SUM(G138:G141)</f>
        <v>0</v>
      </c>
      <c r="H142" s="217">
        <f>SUM(H138:H141)</f>
        <v>19</v>
      </c>
      <c r="I142" s="117"/>
    </row>
    <row r="143" spans="2:9" ht="15" customHeight="1" thickBot="1">
      <c r="B143" s="235"/>
      <c r="C143" s="135" t="s">
        <v>125</v>
      </c>
      <c r="D143" s="109">
        <f>SUM(D142)</f>
        <v>4.5</v>
      </c>
      <c r="E143" s="109">
        <f>SUM(E142)</f>
        <v>34.400000000000006</v>
      </c>
      <c r="F143" s="109">
        <f>SUM(F142)</f>
        <v>33.2</v>
      </c>
      <c r="G143" s="109">
        <f>SUM(G142)</f>
        <v>0</v>
      </c>
      <c r="H143" s="220">
        <f>SUM(H142)</f>
        <v>19</v>
      </c>
      <c r="I143" s="136"/>
    </row>
    <row r="144" spans="2:9" ht="15" customHeight="1">
      <c r="B144" s="233" t="s">
        <v>47</v>
      </c>
      <c r="C144" s="130" t="s">
        <v>86</v>
      </c>
      <c r="D144" s="102">
        <v>0.1</v>
      </c>
      <c r="E144" s="108">
        <v>3.2</v>
      </c>
      <c r="F144" s="108">
        <v>3.2</v>
      </c>
      <c r="G144" s="102"/>
      <c r="H144" s="221">
        <v>3</v>
      </c>
      <c r="I144" s="115"/>
    </row>
    <row r="145" spans="2:9" ht="15" customHeight="1">
      <c r="B145" s="234"/>
      <c r="C145" s="131" t="s">
        <v>75</v>
      </c>
      <c r="D145" s="104">
        <v>0.5</v>
      </c>
      <c r="E145" s="110">
        <v>1.6</v>
      </c>
      <c r="F145" s="110">
        <v>1.5</v>
      </c>
      <c r="G145" s="104"/>
      <c r="H145" s="216">
        <v>2</v>
      </c>
      <c r="I145" s="116"/>
    </row>
    <row r="146" spans="2:9" ht="15" customHeight="1">
      <c r="B146" s="234"/>
      <c r="C146" s="131" t="s">
        <v>76</v>
      </c>
      <c r="D146" s="104">
        <v>0.1</v>
      </c>
      <c r="E146" s="110">
        <v>0.6</v>
      </c>
      <c r="F146" s="110">
        <v>0.6</v>
      </c>
      <c r="G146" s="104"/>
      <c r="H146" s="216">
        <v>1</v>
      </c>
      <c r="I146" s="116"/>
    </row>
    <row r="147" spans="2:9" ht="15" customHeight="1" thickBot="1">
      <c r="B147" s="234"/>
      <c r="C147" s="132" t="s">
        <v>73</v>
      </c>
      <c r="D147" s="101">
        <f>SUM(D144:D146)</f>
        <v>0.7</v>
      </c>
      <c r="E147" s="101">
        <f>SUM(E144:E146)</f>
        <v>5.4</v>
      </c>
      <c r="F147" s="101">
        <f>SUM(F144:F146)</f>
        <v>5.3</v>
      </c>
      <c r="G147" s="101">
        <f>SUM(G144:G146)</f>
        <v>0</v>
      </c>
      <c r="H147" s="217">
        <f>SUM(H144:H146)</f>
        <v>6</v>
      </c>
      <c r="I147" s="117"/>
    </row>
    <row r="148" spans="2:9" ht="15" customHeight="1">
      <c r="B148" s="234"/>
      <c r="C148" s="147" t="s">
        <v>156</v>
      </c>
      <c r="D148" s="154">
        <v>2</v>
      </c>
      <c r="E148" s="155">
        <v>20</v>
      </c>
      <c r="F148" s="155">
        <v>20</v>
      </c>
      <c r="G148" s="154">
        <v>0</v>
      </c>
      <c r="H148" s="218">
        <v>38</v>
      </c>
      <c r="I148" s="150"/>
    </row>
    <row r="149" spans="2:9" ht="15" customHeight="1" thickBot="1">
      <c r="B149" s="234"/>
      <c r="C149" s="132" t="s">
        <v>69</v>
      </c>
      <c r="D149" s="101">
        <f>SUM(D148)</f>
        <v>2</v>
      </c>
      <c r="E149" s="101">
        <f>SUM(E148)</f>
        <v>20</v>
      </c>
      <c r="F149" s="101">
        <f>SUM(F148)</f>
        <v>20</v>
      </c>
      <c r="G149" s="101">
        <f>SUM(G148)</f>
        <v>0</v>
      </c>
      <c r="H149" s="217">
        <f>SUM(H148)</f>
        <v>38</v>
      </c>
      <c r="I149" s="117"/>
    </row>
    <row r="150" spans="2:9" ht="15" customHeight="1">
      <c r="B150" s="234"/>
      <c r="C150" s="130" t="s">
        <v>51</v>
      </c>
      <c r="D150" s="102">
        <v>1.4</v>
      </c>
      <c r="E150" s="108">
        <v>55</v>
      </c>
      <c r="F150" s="108">
        <v>52</v>
      </c>
      <c r="G150" s="102"/>
      <c r="H150" s="221">
        <v>15</v>
      </c>
      <c r="I150" s="115"/>
    </row>
    <row r="151" spans="2:9" ht="15" customHeight="1" thickBot="1">
      <c r="B151" s="234"/>
      <c r="C151" s="132" t="s">
        <v>67</v>
      </c>
      <c r="D151" s="101">
        <f>SUM(D150)</f>
        <v>1.4</v>
      </c>
      <c r="E151" s="101">
        <f>SUM(E150)</f>
        <v>55</v>
      </c>
      <c r="F151" s="101">
        <f>SUM(F150)</f>
        <v>52</v>
      </c>
      <c r="G151" s="101">
        <f>SUM(G150)</f>
        <v>0</v>
      </c>
      <c r="H151" s="217">
        <f>SUM(H150)</f>
        <v>15</v>
      </c>
      <c r="I151" s="117"/>
    </row>
    <row r="152" spans="2:9" ht="15" customHeight="1">
      <c r="B152" s="234"/>
      <c r="C152" s="130" t="s">
        <v>118</v>
      </c>
      <c r="D152" s="102">
        <v>1</v>
      </c>
      <c r="E152" s="108">
        <v>1</v>
      </c>
      <c r="F152" s="108">
        <v>1</v>
      </c>
      <c r="G152" s="102"/>
      <c r="H152" s="221">
        <v>3</v>
      </c>
      <c r="I152" s="115"/>
    </row>
    <row r="153" spans="2:9" ht="15" customHeight="1">
      <c r="B153" s="234"/>
      <c r="C153" s="131" t="s">
        <v>120</v>
      </c>
      <c r="D153" s="111">
        <v>0.2</v>
      </c>
      <c r="E153" s="112">
        <v>2.2</v>
      </c>
      <c r="F153" s="112">
        <v>1.2</v>
      </c>
      <c r="G153" s="111"/>
      <c r="H153" s="222">
        <v>2</v>
      </c>
      <c r="I153" s="116"/>
    </row>
    <row r="154" spans="2:9" ht="15" customHeight="1" thickBot="1">
      <c r="B154" s="234"/>
      <c r="C154" s="132" t="s">
        <v>119</v>
      </c>
      <c r="D154" s="101">
        <f>SUM(D152:D153)</f>
        <v>1.2</v>
      </c>
      <c r="E154" s="101">
        <f>SUM(E152:E153)</f>
        <v>3.2</v>
      </c>
      <c r="F154" s="101">
        <f>SUM(F152:F153)</f>
        <v>2.2</v>
      </c>
      <c r="G154" s="101">
        <f>SUM(G152:G153)</f>
        <v>0</v>
      </c>
      <c r="H154" s="217">
        <f>SUM(H152:H153)</f>
        <v>5</v>
      </c>
      <c r="I154" s="117"/>
    </row>
    <row r="155" spans="2:9" ht="15" customHeight="1" thickBot="1">
      <c r="B155" s="235"/>
      <c r="C155" s="135" t="s">
        <v>125</v>
      </c>
      <c r="D155" s="109">
        <f>SUM(D147,D149,D151,D154)</f>
        <v>5.3</v>
      </c>
      <c r="E155" s="109">
        <f>SUM(E147,E149,E151,E154)</f>
        <v>83.60000000000001</v>
      </c>
      <c r="F155" s="109">
        <f>SUM(F147,F149,F151,F154)</f>
        <v>79.5</v>
      </c>
      <c r="G155" s="109">
        <f>SUM(G147,G149,G151,G154)</f>
        <v>0</v>
      </c>
      <c r="H155" s="220">
        <f>SUM(H147,H149,H151,H154)</f>
        <v>64</v>
      </c>
      <c r="I155" s="136"/>
    </row>
    <row r="156" spans="2:9" ht="15" customHeight="1">
      <c r="B156" s="233" t="s">
        <v>34</v>
      </c>
      <c r="C156" s="130" t="s">
        <v>51</v>
      </c>
      <c r="D156" s="102">
        <v>0.2</v>
      </c>
      <c r="E156" s="108">
        <v>7.2</v>
      </c>
      <c r="F156" s="108">
        <v>6.7</v>
      </c>
      <c r="G156" s="102"/>
      <c r="H156" s="221">
        <v>1</v>
      </c>
      <c r="I156" s="115"/>
    </row>
    <row r="157" spans="2:9" ht="15" customHeight="1" thickBot="1">
      <c r="B157" s="234"/>
      <c r="C157" s="132" t="s">
        <v>79</v>
      </c>
      <c r="D157" s="101">
        <f>SUM(D156)</f>
        <v>0.2</v>
      </c>
      <c r="E157" s="101">
        <f aca="true" t="shared" si="2" ref="E157:H158">SUM(E156)</f>
        <v>7.2</v>
      </c>
      <c r="F157" s="101">
        <f t="shared" si="2"/>
        <v>6.7</v>
      </c>
      <c r="G157" s="101">
        <f t="shared" si="2"/>
        <v>0</v>
      </c>
      <c r="H157" s="217">
        <f t="shared" si="2"/>
        <v>1</v>
      </c>
      <c r="I157" s="117"/>
    </row>
    <row r="158" spans="2:9" ht="15" customHeight="1" thickBot="1">
      <c r="B158" s="235"/>
      <c r="C158" s="135" t="s">
        <v>125</v>
      </c>
      <c r="D158" s="109">
        <f>SUM(D157)</f>
        <v>0.2</v>
      </c>
      <c r="E158" s="109">
        <f t="shared" si="2"/>
        <v>7.2</v>
      </c>
      <c r="F158" s="109">
        <f t="shared" si="2"/>
        <v>6.7</v>
      </c>
      <c r="G158" s="109">
        <f t="shared" si="2"/>
        <v>0</v>
      </c>
      <c r="H158" s="220">
        <f t="shared" si="2"/>
        <v>1</v>
      </c>
      <c r="I158" s="136"/>
    </row>
    <row r="159" spans="2:9" ht="15" customHeight="1">
      <c r="B159" s="233" t="s">
        <v>88</v>
      </c>
      <c r="C159" s="130" t="s">
        <v>86</v>
      </c>
      <c r="D159" s="102">
        <v>0.1</v>
      </c>
      <c r="E159" s="102">
        <v>2.6</v>
      </c>
      <c r="F159" s="102">
        <v>2.6</v>
      </c>
      <c r="G159" s="102"/>
      <c r="H159" s="221">
        <v>2</v>
      </c>
      <c r="I159" s="115"/>
    </row>
    <row r="160" spans="2:9" ht="15" customHeight="1">
      <c r="B160" s="234"/>
      <c r="C160" s="131" t="s">
        <v>75</v>
      </c>
      <c r="D160" s="104">
        <v>0.7</v>
      </c>
      <c r="E160" s="104">
        <v>6.9</v>
      </c>
      <c r="F160" s="104">
        <v>5.9</v>
      </c>
      <c r="G160" s="104"/>
      <c r="H160" s="216">
        <v>10</v>
      </c>
      <c r="I160" s="116"/>
    </row>
    <row r="161" spans="2:9" ht="15" customHeight="1">
      <c r="B161" s="234"/>
      <c r="C161" s="131" t="s">
        <v>72</v>
      </c>
      <c r="D161" s="104">
        <v>1.12</v>
      </c>
      <c r="E161" s="104">
        <v>2.4</v>
      </c>
      <c r="F161" s="104">
        <v>2.25</v>
      </c>
      <c r="G161" s="104"/>
      <c r="H161" s="216">
        <v>10</v>
      </c>
      <c r="I161" s="116"/>
    </row>
    <row r="162" spans="2:9" ht="15" customHeight="1">
      <c r="B162" s="234"/>
      <c r="C162" s="131" t="s">
        <v>76</v>
      </c>
      <c r="D162" s="104">
        <v>0.9</v>
      </c>
      <c r="E162" s="104">
        <v>7.7</v>
      </c>
      <c r="F162" s="104">
        <v>7</v>
      </c>
      <c r="G162" s="104"/>
      <c r="H162" s="216">
        <v>10</v>
      </c>
      <c r="I162" s="116"/>
    </row>
    <row r="163" spans="2:9" ht="15" customHeight="1" thickBot="1">
      <c r="B163" s="234"/>
      <c r="C163" s="132" t="s">
        <v>73</v>
      </c>
      <c r="D163" s="101">
        <f>SUM(D159:D162)</f>
        <v>2.82</v>
      </c>
      <c r="E163" s="101">
        <f>SUM(E159:E162)</f>
        <v>19.6</v>
      </c>
      <c r="F163" s="101">
        <f>SUM(F159:F162)</f>
        <v>17.75</v>
      </c>
      <c r="G163" s="101">
        <f>SUM(G159:G162)</f>
        <v>0</v>
      </c>
      <c r="H163" s="217">
        <f>SUM(H159:H162)</f>
        <v>32</v>
      </c>
      <c r="I163" s="156"/>
    </row>
    <row r="164" spans="2:9" ht="15" customHeight="1">
      <c r="B164" s="234"/>
      <c r="C164" s="130" t="s">
        <v>51</v>
      </c>
      <c r="D164" s="102">
        <v>0.1</v>
      </c>
      <c r="E164" s="102">
        <v>0.6</v>
      </c>
      <c r="F164" s="102">
        <v>0.4</v>
      </c>
      <c r="G164" s="102"/>
      <c r="H164" s="221">
        <v>1</v>
      </c>
      <c r="I164" s="115"/>
    </row>
    <row r="165" spans="2:9" ht="15" customHeight="1" thickBot="1">
      <c r="B165" s="234"/>
      <c r="C165" s="132" t="s">
        <v>79</v>
      </c>
      <c r="D165" s="101">
        <f>SUM(D164)</f>
        <v>0.1</v>
      </c>
      <c r="E165" s="101">
        <f>SUM(E164)</f>
        <v>0.6</v>
      </c>
      <c r="F165" s="101">
        <f>SUM(F164)</f>
        <v>0.4</v>
      </c>
      <c r="G165" s="101">
        <f>SUM(G164)</f>
        <v>0</v>
      </c>
      <c r="H165" s="217">
        <f>SUM(H164)</f>
        <v>1</v>
      </c>
      <c r="I165" s="117"/>
    </row>
    <row r="166" spans="2:9" ht="15" customHeight="1">
      <c r="B166" s="234"/>
      <c r="C166" s="130" t="s">
        <v>118</v>
      </c>
      <c r="D166" s="102">
        <v>0.1</v>
      </c>
      <c r="E166" s="102">
        <v>0.9</v>
      </c>
      <c r="F166" s="102">
        <v>0.6</v>
      </c>
      <c r="G166" s="102"/>
      <c r="H166" s="221">
        <v>1</v>
      </c>
      <c r="I166" s="115"/>
    </row>
    <row r="167" spans="2:9" ht="15" customHeight="1" thickBot="1">
      <c r="B167" s="234"/>
      <c r="C167" s="132" t="s">
        <v>119</v>
      </c>
      <c r="D167" s="101">
        <f>SUM(D166)</f>
        <v>0.1</v>
      </c>
      <c r="E167" s="101">
        <f>SUM(E166)</f>
        <v>0.9</v>
      </c>
      <c r="F167" s="101">
        <f>SUM(F166)</f>
        <v>0.6</v>
      </c>
      <c r="G167" s="101">
        <f>SUM(G166)</f>
        <v>0</v>
      </c>
      <c r="H167" s="217">
        <f>SUM(H166)</f>
        <v>1</v>
      </c>
      <c r="I167" s="117"/>
    </row>
    <row r="168" spans="2:9" ht="15" customHeight="1" thickBot="1">
      <c r="B168" s="235"/>
      <c r="C168" s="135" t="s">
        <v>125</v>
      </c>
      <c r="D168" s="109">
        <f>SUM(D163,D165,D167)</f>
        <v>3.02</v>
      </c>
      <c r="E168" s="109">
        <f>SUM(E163,E165,E167)</f>
        <v>21.1</v>
      </c>
      <c r="F168" s="109">
        <f>SUM(F163,F165,F167)</f>
        <v>18.75</v>
      </c>
      <c r="G168" s="109">
        <f>SUM(G163,G165,G167)</f>
        <v>0</v>
      </c>
      <c r="H168" s="220">
        <f>SUM(H163,H165,H167)</f>
        <v>34</v>
      </c>
      <c r="I168" s="136"/>
    </row>
    <row r="169" spans="2:9" ht="15" customHeight="1">
      <c r="B169" s="233" t="s">
        <v>89</v>
      </c>
      <c r="C169" s="130" t="s">
        <v>86</v>
      </c>
      <c r="D169" s="102">
        <v>1.28</v>
      </c>
      <c r="E169" s="102">
        <v>10.5</v>
      </c>
      <c r="F169" s="102">
        <v>10.5</v>
      </c>
      <c r="G169" s="102"/>
      <c r="H169" s="221">
        <v>11</v>
      </c>
      <c r="I169" s="115"/>
    </row>
    <row r="170" spans="2:9" ht="15" customHeight="1">
      <c r="B170" s="234"/>
      <c r="C170" s="131" t="s">
        <v>75</v>
      </c>
      <c r="D170" s="104">
        <v>0.3</v>
      </c>
      <c r="E170" s="104">
        <v>1.9</v>
      </c>
      <c r="F170" s="104">
        <v>1.6</v>
      </c>
      <c r="G170" s="104"/>
      <c r="H170" s="216">
        <v>5</v>
      </c>
      <c r="I170" s="116"/>
    </row>
    <row r="171" spans="2:9" ht="15" customHeight="1">
      <c r="B171" s="234"/>
      <c r="C171" s="131" t="s">
        <v>78</v>
      </c>
      <c r="D171" s="104">
        <v>0.03</v>
      </c>
      <c r="E171" s="104">
        <v>0.36</v>
      </c>
      <c r="F171" s="104">
        <v>0.18</v>
      </c>
      <c r="G171" s="104"/>
      <c r="H171" s="216">
        <v>1</v>
      </c>
      <c r="I171" s="116"/>
    </row>
    <row r="172" spans="2:9" ht="15" customHeight="1">
      <c r="B172" s="234"/>
      <c r="C172" s="131" t="s">
        <v>76</v>
      </c>
      <c r="D172" s="104">
        <v>0.1</v>
      </c>
      <c r="E172" s="104">
        <v>0.9</v>
      </c>
      <c r="F172" s="104">
        <v>0.9</v>
      </c>
      <c r="G172" s="104"/>
      <c r="H172" s="216">
        <v>2</v>
      </c>
      <c r="I172" s="116"/>
    </row>
    <row r="173" spans="2:9" ht="15" customHeight="1" thickBot="1">
      <c r="B173" s="234"/>
      <c r="C173" s="132" t="s">
        <v>73</v>
      </c>
      <c r="D173" s="101">
        <f>SUM(D169:D172)</f>
        <v>1.7100000000000002</v>
      </c>
      <c r="E173" s="101">
        <f>SUM(E169:E172)</f>
        <v>13.66</v>
      </c>
      <c r="F173" s="101">
        <f>SUM(F169:F172)</f>
        <v>13.18</v>
      </c>
      <c r="G173" s="101">
        <f>SUM(G169:G172)</f>
        <v>0</v>
      </c>
      <c r="H173" s="217">
        <f>SUM(H169:H172)</f>
        <v>19</v>
      </c>
      <c r="I173" s="117"/>
    </row>
    <row r="174" spans="2:9" ht="15" customHeight="1">
      <c r="B174" s="234"/>
      <c r="C174" s="130" t="s">
        <v>58</v>
      </c>
      <c r="D174" s="102">
        <v>0.1</v>
      </c>
      <c r="E174" s="102">
        <v>2</v>
      </c>
      <c r="F174" s="102">
        <v>1</v>
      </c>
      <c r="G174" s="102"/>
      <c r="H174" s="221">
        <v>2</v>
      </c>
      <c r="I174" s="115"/>
    </row>
    <row r="175" spans="2:9" ht="15" customHeight="1" thickBot="1">
      <c r="B175" s="234"/>
      <c r="C175" s="132" t="s">
        <v>77</v>
      </c>
      <c r="D175" s="101">
        <f>SUM(D174)</f>
        <v>0.1</v>
      </c>
      <c r="E175" s="101">
        <f>SUM(E174)</f>
        <v>2</v>
      </c>
      <c r="F175" s="101">
        <f>SUM(F174)</f>
        <v>1</v>
      </c>
      <c r="G175" s="101">
        <f>SUM(G174)</f>
        <v>0</v>
      </c>
      <c r="H175" s="217">
        <f>SUM(H174)</f>
        <v>2</v>
      </c>
      <c r="I175" s="117"/>
    </row>
    <row r="176" spans="2:9" ht="15" customHeight="1">
      <c r="B176" s="234"/>
      <c r="C176" s="130" t="s">
        <v>101</v>
      </c>
      <c r="D176" s="102">
        <v>0.2</v>
      </c>
      <c r="E176" s="102">
        <v>1.5</v>
      </c>
      <c r="F176" s="102">
        <v>1</v>
      </c>
      <c r="G176" s="102">
        <v>0</v>
      </c>
      <c r="H176" s="221">
        <v>5</v>
      </c>
      <c r="I176" s="115"/>
    </row>
    <row r="177" spans="2:9" ht="15" customHeight="1" thickBot="1">
      <c r="B177" s="234"/>
      <c r="C177" s="132" t="s">
        <v>102</v>
      </c>
      <c r="D177" s="101">
        <f>SUM(D176)</f>
        <v>0.2</v>
      </c>
      <c r="E177" s="101">
        <f>SUM(E176)</f>
        <v>1.5</v>
      </c>
      <c r="F177" s="101">
        <f>SUM(F176)</f>
        <v>1</v>
      </c>
      <c r="G177" s="101">
        <f>SUM(G176)</f>
        <v>0</v>
      </c>
      <c r="H177" s="217">
        <f>SUM(H176)</f>
        <v>5</v>
      </c>
      <c r="I177" s="117"/>
    </row>
    <row r="178" spans="2:9" ht="15" customHeight="1">
      <c r="B178" s="234"/>
      <c r="C178" s="130" t="s">
        <v>51</v>
      </c>
      <c r="D178" s="102">
        <v>2</v>
      </c>
      <c r="E178" s="102">
        <v>42</v>
      </c>
      <c r="F178" s="102">
        <v>39</v>
      </c>
      <c r="G178" s="102"/>
      <c r="H178" s="221">
        <v>15</v>
      </c>
      <c r="I178" s="115"/>
    </row>
    <row r="179" spans="2:9" ht="15" customHeight="1" thickBot="1">
      <c r="B179" s="234"/>
      <c r="C179" s="132" t="s">
        <v>79</v>
      </c>
      <c r="D179" s="101">
        <f>SUM(D178)</f>
        <v>2</v>
      </c>
      <c r="E179" s="101">
        <f>SUM(E178)</f>
        <v>42</v>
      </c>
      <c r="F179" s="101">
        <f>SUM(F178)</f>
        <v>39</v>
      </c>
      <c r="G179" s="101">
        <f>SUM(G178)</f>
        <v>0</v>
      </c>
      <c r="H179" s="217">
        <f>SUM(H178)</f>
        <v>15</v>
      </c>
      <c r="I179" s="117"/>
    </row>
    <row r="180" spans="2:9" ht="15" customHeight="1">
      <c r="B180" s="234"/>
      <c r="C180" s="130" t="s">
        <v>118</v>
      </c>
      <c r="D180" s="102">
        <v>1.8</v>
      </c>
      <c r="E180" s="102">
        <v>11</v>
      </c>
      <c r="F180" s="102">
        <v>8.8</v>
      </c>
      <c r="G180" s="102"/>
      <c r="H180" s="221">
        <v>7</v>
      </c>
      <c r="I180" s="115"/>
    </row>
    <row r="181" spans="2:9" ht="15" customHeight="1" thickBot="1">
      <c r="B181" s="234"/>
      <c r="C181" s="132" t="s">
        <v>119</v>
      </c>
      <c r="D181" s="101">
        <f>SUM(D180)</f>
        <v>1.8</v>
      </c>
      <c r="E181" s="101">
        <f>SUM(E180)</f>
        <v>11</v>
      </c>
      <c r="F181" s="101">
        <f>SUM(F180)</f>
        <v>8.8</v>
      </c>
      <c r="G181" s="101">
        <f>SUM(G180)</f>
        <v>0</v>
      </c>
      <c r="H181" s="217">
        <f>SUM(H180)</f>
        <v>7</v>
      </c>
      <c r="I181" s="117"/>
    </row>
    <row r="182" spans="2:9" ht="15" customHeight="1" thickBot="1">
      <c r="B182" s="235"/>
      <c r="C182" s="135" t="s">
        <v>125</v>
      </c>
      <c r="D182" s="109">
        <f>SUM(D173,D175,D177,D179,D181)</f>
        <v>5.81</v>
      </c>
      <c r="E182" s="109">
        <f>SUM(E173,E175,E177,E179,E181)</f>
        <v>70.16</v>
      </c>
      <c r="F182" s="109">
        <f>SUM(F173,F175,F177,F179,F181)</f>
        <v>62.980000000000004</v>
      </c>
      <c r="G182" s="109">
        <f>SUM(G173,G175,G177,G179,G181)</f>
        <v>0</v>
      </c>
      <c r="H182" s="220">
        <f>SUM(H173,H175,H177,H179,H181)</f>
        <v>48</v>
      </c>
      <c r="I182" s="136"/>
    </row>
    <row r="183" spans="2:9" ht="15" customHeight="1">
      <c r="B183" s="233" t="s">
        <v>90</v>
      </c>
      <c r="C183" s="130" t="s">
        <v>86</v>
      </c>
      <c r="D183" s="102">
        <v>0.15</v>
      </c>
      <c r="E183" s="102">
        <v>1.5</v>
      </c>
      <c r="F183" s="102">
        <v>1.5</v>
      </c>
      <c r="G183" s="102"/>
      <c r="H183" s="221">
        <v>2</v>
      </c>
      <c r="I183" s="115"/>
    </row>
    <row r="184" spans="2:9" ht="15" customHeight="1">
      <c r="B184" s="242"/>
      <c r="C184" s="157" t="s">
        <v>78</v>
      </c>
      <c r="D184" s="105">
        <v>0.04</v>
      </c>
      <c r="E184" s="105">
        <v>0</v>
      </c>
      <c r="F184" s="105">
        <v>0</v>
      </c>
      <c r="G184" s="105"/>
      <c r="H184" s="223">
        <v>1</v>
      </c>
      <c r="I184" s="134"/>
    </row>
    <row r="185" spans="2:9" ht="15" customHeight="1" thickBot="1">
      <c r="B185" s="234"/>
      <c r="C185" s="132" t="s">
        <v>73</v>
      </c>
      <c r="D185" s="101">
        <f>SUM(D183:D184)</f>
        <v>0.19</v>
      </c>
      <c r="E185" s="101">
        <f>SUM(E183:E184)</f>
        <v>1.5</v>
      </c>
      <c r="F185" s="101">
        <f>SUM(F183:F184)</f>
        <v>1.5</v>
      </c>
      <c r="G185" s="101">
        <f>SUM(G183:G184)</f>
        <v>0</v>
      </c>
      <c r="H185" s="217">
        <f>SUM(H183:H184)</f>
        <v>3</v>
      </c>
      <c r="I185" s="117"/>
    </row>
    <row r="186" spans="2:9" ht="15" customHeight="1">
      <c r="B186" s="234"/>
      <c r="C186" s="143" t="s">
        <v>114</v>
      </c>
      <c r="D186" s="144">
        <v>0.2</v>
      </c>
      <c r="E186" s="144">
        <v>1</v>
      </c>
      <c r="F186" s="144">
        <v>0.8</v>
      </c>
      <c r="G186" s="144"/>
      <c r="H186" s="224">
        <v>1</v>
      </c>
      <c r="I186" s="146"/>
    </row>
    <row r="187" spans="2:9" ht="15" customHeight="1" thickBot="1">
      <c r="B187" s="234"/>
      <c r="C187" s="132" t="s">
        <v>146</v>
      </c>
      <c r="D187" s="101">
        <f>SUM(D186)</f>
        <v>0.2</v>
      </c>
      <c r="E187" s="101">
        <f>SUM(E186)</f>
        <v>1</v>
      </c>
      <c r="F187" s="101">
        <f>SUM(F186)</f>
        <v>0.8</v>
      </c>
      <c r="G187" s="101">
        <f>SUM(G186)</f>
        <v>0</v>
      </c>
      <c r="H187" s="217">
        <f>SUM(H186)</f>
        <v>1</v>
      </c>
      <c r="I187" s="117"/>
    </row>
    <row r="188" spans="2:9" ht="15" customHeight="1">
      <c r="B188" s="234"/>
      <c r="C188" s="130" t="s">
        <v>118</v>
      </c>
      <c r="D188" s="102">
        <v>0.4</v>
      </c>
      <c r="E188" s="102">
        <v>2</v>
      </c>
      <c r="F188" s="102">
        <v>2</v>
      </c>
      <c r="G188" s="102"/>
      <c r="H188" s="221">
        <v>2</v>
      </c>
      <c r="I188" s="115"/>
    </row>
    <row r="189" spans="2:9" ht="15" customHeight="1" thickBot="1">
      <c r="B189" s="234"/>
      <c r="C189" s="132" t="s">
        <v>119</v>
      </c>
      <c r="D189" s="101">
        <f>SUM(D188)</f>
        <v>0.4</v>
      </c>
      <c r="E189" s="101">
        <f>SUM(E188)</f>
        <v>2</v>
      </c>
      <c r="F189" s="101">
        <f>SUM(F188)</f>
        <v>2</v>
      </c>
      <c r="G189" s="101">
        <f>SUM(G188)</f>
        <v>0</v>
      </c>
      <c r="H189" s="217">
        <f>SUM(H188)</f>
        <v>2</v>
      </c>
      <c r="I189" s="117"/>
    </row>
    <row r="190" spans="2:9" ht="15" customHeight="1" thickBot="1">
      <c r="B190" s="235"/>
      <c r="C190" s="135" t="s">
        <v>125</v>
      </c>
      <c r="D190" s="109">
        <f>SUM(D185,D187,D189)</f>
        <v>0.79</v>
      </c>
      <c r="E190" s="109">
        <f>SUM(E185,E187,E189)</f>
        <v>4.5</v>
      </c>
      <c r="F190" s="109">
        <f>SUM(F185,F187,F189)</f>
        <v>4.3</v>
      </c>
      <c r="G190" s="109">
        <f>SUM(G185,G187,G189)</f>
        <v>0</v>
      </c>
      <c r="H190" s="220">
        <f>SUM(H185,H187,H189)</f>
        <v>6</v>
      </c>
      <c r="I190" s="136"/>
    </row>
    <row r="191" spans="2:9" ht="15" customHeight="1">
      <c r="B191" s="236" t="s">
        <v>91</v>
      </c>
      <c r="C191" s="130" t="s">
        <v>70</v>
      </c>
      <c r="D191" s="102">
        <v>2.1</v>
      </c>
      <c r="E191" s="108">
        <v>13.1</v>
      </c>
      <c r="F191" s="108">
        <v>3.1</v>
      </c>
      <c r="G191" s="102"/>
      <c r="H191" s="221">
        <v>20</v>
      </c>
      <c r="I191" s="115"/>
    </row>
    <row r="192" spans="2:9" ht="15" customHeight="1">
      <c r="B192" s="237"/>
      <c r="C192" s="131" t="s">
        <v>86</v>
      </c>
      <c r="D192" s="104">
        <v>0.61</v>
      </c>
      <c r="E192" s="110">
        <v>4.2</v>
      </c>
      <c r="F192" s="110">
        <v>4.2</v>
      </c>
      <c r="G192" s="104"/>
      <c r="H192" s="216">
        <v>5</v>
      </c>
      <c r="I192" s="116"/>
    </row>
    <row r="193" spans="2:9" ht="15" customHeight="1">
      <c r="B193" s="237"/>
      <c r="C193" s="131" t="s">
        <v>75</v>
      </c>
      <c r="D193" s="104">
        <v>1.2</v>
      </c>
      <c r="E193" s="110">
        <v>18.3</v>
      </c>
      <c r="F193" s="110">
        <v>16.8</v>
      </c>
      <c r="G193" s="104"/>
      <c r="H193" s="216">
        <v>12</v>
      </c>
      <c r="I193" s="116"/>
    </row>
    <row r="194" spans="2:9" ht="15" customHeight="1">
      <c r="B194" s="237"/>
      <c r="C194" s="131" t="s">
        <v>78</v>
      </c>
      <c r="D194" s="104">
        <v>0.02</v>
      </c>
      <c r="E194" s="110">
        <v>0</v>
      </c>
      <c r="F194" s="110">
        <v>0</v>
      </c>
      <c r="G194" s="104"/>
      <c r="H194" s="216">
        <v>1</v>
      </c>
      <c r="I194" s="116"/>
    </row>
    <row r="195" spans="2:9" ht="15" customHeight="1">
      <c r="B195" s="237"/>
      <c r="C195" s="131" t="s">
        <v>72</v>
      </c>
      <c r="D195" s="104">
        <v>0.52</v>
      </c>
      <c r="E195" s="110">
        <v>8.3</v>
      </c>
      <c r="F195" s="110">
        <v>7.75</v>
      </c>
      <c r="G195" s="104"/>
      <c r="H195" s="216">
        <v>5</v>
      </c>
      <c r="I195" s="116"/>
    </row>
    <row r="196" spans="2:9" ht="15" customHeight="1">
      <c r="B196" s="237"/>
      <c r="C196" s="131" t="s">
        <v>76</v>
      </c>
      <c r="D196" s="104">
        <v>1.8</v>
      </c>
      <c r="E196" s="110">
        <v>11</v>
      </c>
      <c r="F196" s="110">
        <v>10.4</v>
      </c>
      <c r="G196" s="104"/>
      <c r="H196" s="216">
        <v>12</v>
      </c>
      <c r="I196" s="116"/>
    </row>
    <row r="197" spans="2:9" ht="15" customHeight="1" thickBot="1">
      <c r="B197" s="237"/>
      <c r="C197" s="132" t="s">
        <v>73</v>
      </c>
      <c r="D197" s="101">
        <f>SUM(D191:D196)</f>
        <v>6.25</v>
      </c>
      <c r="E197" s="101">
        <f>SUM(E191:E196)</f>
        <v>54.900000000000006</v>
      </c>
      <c r="F197" s="101">
        <f>SUM(F191:F196)</f>
        <v>42.25</v>
      </c>
      <c r="G197" s="101">
        <f>SUM(G191:G196)</f>
        <v>0</v>
      </c>
      <c r="H197" s="217">
        <f>SUM(H191:H196)</f>
        <v>55</v>
      </c>
      <c r="I197" s="117"/>
    </row>
    <row r="198" spans="2:9" ht="15" customHeight="1" thickBot="1">
      <c r="B198" s="238"/>
      <c r="C198" s="135" t="s">
        <v>125</v>
      </c>
      <c r="D198" s="109">
        <f>SUM(D197)</f>
        <v>6.25</v>
      </c>
      <c r="E198" s="109">
        <f>SUM(E197)</f>
        <v>54.900000000000006</v>
      </c>
      <c r="F198" s="109">
        <f>SUM(F197)</f>
        <v>42.25</v>
      </c>
      <c r="G198" s="109">
        <f>SUM(G197)</f>
        <v>0</v>
      </c>
      <c r="H198" s="220">
        <f>SUM(H197)</f>
        <v>55</v>
      </c>
      <c r="I198" s="136"/>
    </row>
    <row r="199" spans="2:9" ht="15" customHeight="1">
      <c r="B199" s="233" t="s">
        <v>4</v>
      </c>
      <c r="C199" s="130" t="s">
        <v>86</v>
      </c>
      <c r="D199" s="102">
        <v>1</v>
      </c>
      <c r="E199" s="108">
        <v>9.9</v>
      </c>
      <c r="F199" s="108">
        <v>9.9</v>
      </c>
      <c r="G199" s="102"/>
      <c r="H199" s="221">
        <v>11</v>
      </c>
      <c r="I199" s="115"/>
    </row>
    <row r="200" spans="2:9" ht="15" customHeight="1">
      <c r="B200" s="234"/>
      <c r="C200" s="131" t="s">
        <v>75</v>
      </c>
      <c r="D200" s="104">
        <v>0.2</v>
      </c>
      <c r="E200" s="110">
        <v>2</v>
      </c>
      <c r="F200" s="110">
        <v>1.8</v>
      </c>
      <c r="G200" s="104"/>
      <c r="H200" s="216">
        <v>4</v>
      </c>
      <c r="I200" s="116"/>
    </row>
    <row r="201" spans="2:9" ht="15" customHeight="1">
      <c r="B201" s="234"/>
      <c r="C201" s="131" t="s">
        <v>92</v>
      </c>
      <c r="D201" s="104">
        <v>0.2</v>
      </c>
      <c r="E201" s="110">
        <v>0</v>
      </c>
      <c r="F201" s="110">
        <v>0</v>
      </c>
      <c r="G201" s="104"/>
      <c r="H201" s="216">
        <v>1</v>
      </c>
      <c r="I201" s="116"/>
    </row>
    <row r="202" spans="2:9" ht="15" customHeight="1">
      <c r="B202" s="234"/>
      <c r="C202" s="131" t="s">
        <v>76</v>
      </c>
      <c r="D202" s="104">
        <v>0.2</v>
      </c>
      <c r="E202" s="110">
        <v>1.6</v>
      </c>
      <c r="F202" s="110">
        <v>1.5</v>
      </c>
      <c r="G202" s="104"/>
      <c r="H202" s="216">
        <v>6</v>
      </c>
      <c r="I202" s="116"/>
    </row>
    <row r="203" spans="2:9" ht="15" customHeight="1" thickBot="1">
      <c r="B203" s="234"/>
      <c r="C203" s="132" t="s">
        <v>73</v>
      </c>
      <c r="D203" s="101">
        <f>SUM(D199:D202)</f>
        <v>1.5999999999999999</v>
      </c>
      <c r="E203" s="101">
        <f>SUM(E199:E202)</f>
        <v>13.5</v>
      </c>
      <c r="F203" s="101">
        <f>SUM(F199:F202)</f>
        <v>13.200000000000001</v>
      </c>
      <c r="G203" s="101">
        <f>SUM(G199:G202)</f>
        <v>0</v>
      </c>
      <c r="H203" s="217">
        <f>SUM(H199:H202)</f>
        <v>22</v>
      </c>
      <c r="I203" s="117"/>
    </row>
    <row r="204" spans="2:9" ht="15" customHeight="1" thickBot="1">
      <c r="B204" s="235"/>
      <c r="C204" s="135" t="s">
        <v>125</v>
      </c>
      <c r="D204" s="109">
        <f>SUM(D203)</f>
        <v>1.5999999999999999</v>
      </c>
      <c r="E204" s="109">
        <f>SUM(E203)</f>
        <v>13.5</v>
      </c>
      <c r="F204" s="109">
        <f>SUM(F203)</f>
        <v>13.200000000000001</v>
      </c>
      <c r="G204" s="109">
        <f>SUM(G203)</f>
        <v>0</v>
      </c>
      <c r="H204" s="220">
        <f>SUM(H203)</f>
        <v>22</v>
      </c>
      <c r="I204" s="136"/>
    </row>
    <row r="205" spans="2:9" ht="15" customHeight="1">
      <c r="B205" s="239" t="s">
        <v>5</v>
      </c>
      <c r="C205" s="130" t="s">
        <v>86</v>
      </c>
      <c r="D205" s="102">
        <v>0.19</v>
      </c>
      <c r="E205" s="108">
        <v>6.5</v>
      </c>
      <c r="F205" s="108">
        <v>6.5</v>
      </c>
      <c r="G205" s="102"/>
      <c r="H205" s="221">
        <v>6</v>
      </c>
      <c r="I205" s="115"/>
    </row>
    <row r="206" spans="2:9" ht="15" customHeight="1">
      <c r="B206" s="240"/>
      <c r="C206" s="131" t="s">
        <v>75</v>
      </c>
      <c r="D206" s="104">
        <v>0.6</v>
      </c>
      <c r="E206" s="110">
        <v>13.5</v>
      </c>
      <c r="F206" s="110">
        <v>13</v>
      </c>
      <c r="G206" s="104"/>
      <c r="H206" s="216">
        <v>8</v>
      </c>
      <c r="I206" s="116"/>
    </row>
    <row r="207" spans="2:9" ht="15" customHeight="1">
      <c r="B207" s="240"/>
      <c r="C207" s="131" t="s">
        <v>78</v>
      </c>
      <c r="D207" s="104">
        <v>0.03</v>
      </c>
      <c r="E207" s="110">
        <v>0</v>
      </c>
      <c r="F207" s="110">
        <v>0</v>
      </c>
      <c r="G207" s="104"/>
      <c r="H207" s="216">
        <v>1</v>
      </c>
      <c r="I207" s="116"/>
    </row>
    <row r="208" spans="2:9" ht="15" customHeight="1">
      <c r="B208" s="240"/>
      <c r="C208" s="131" t="s">
        <v>72</v>
      </c>
      <c r="D208" s="104">
        <v>0.52</v>
      </c>
      <c r="E208" s="110">
        <v>8.3</v>
      </c>
      <c r="F208" s="110">
        <v>7.75</v>
      </c>
      <c r="G208" s="104"/>
      <c r="H208" s="216">
        <v>5</v>
      </c>
      <c r="I208" s="116" t="s">
        <v>93</v>
      </c>
    </row>
    <row r="209" spans="2:9" ht="15" customHeight="1">
      <c r="B209" s="240"/>
      <c r="C209" s="131" t="s">
        <v>76</v>
      </c>
      <c r="D209" s="104">
        <v>1.7</v>
      </c>
      <c r="E209" s="110">
        <v>15</v>
      </c>
      <c r="F209" s="110">
        <v>13.5</v>
      </c>
      <c r="G209" s="104"/>
      <c r="H209" s="216">
        <v>12</v>
      </c>
      <c r="I209" s="116"/>
    </row>
    <row r="210" spans="2:9" ht="15" customHeight="1" thickBot="1">
      <c r="B210" s="240"/>
      <c r="C210" s="132" t="s">
        <v>73</v>
      </c>
      <c r="D210" s="101">
        <f>SUM(D205:D209)</f>
        <v>3.04</v>
      </c>
      <c r="E210" s="101">
        <f>SUM(E205:E209)</f>
        <v>43.3</v>
      </c>
      <c r="F210" s="101">
        <f>SUM(F205:F209)</f>
        <v>40.75</v>
      </c>
      <c r="G210" s="101">
        <f>SUM(G205:G209)</f>
        <v>0</v>
      </c>
      <c r="H210" s="217">
        <f>SUM(H205:H209)</f>
        <v>32</v>
      </c>
      <c r="I210" s="117"/>
    </row>
    <row r="211" spans="2:9" ht="15" customHeight="1">
      <c r="B211" s="240"/>
      <c r="C211" s="143" t="s">
        <v>114</v>
      </c>
      <c r="D211" s="144">
        <v>0.1</v>
      </c>
      <c r="E211" s="145">
        <v>1</v>
      </c>
      <c r="F211" s="145">
        <v>0.8</v>
      </c>
      <c r="G211" s="144"/>
      <c r="H211" s="224">
        <v>1</v>
      </c>
      <c r="I211" s="146"/>
    </row>
    <row r="212" spans="2:9" ht="15" customHeight="1" thickBot="1">
      <c r="B212" s="240"/>
      <c r="C212" s="132" t="s">
        <v>147</v>
      </c>
      <c r="D212" s="101">
        <f>SUM(D211)</f>
        <v>0.1</v>
      </c>
      <c r="E212" s="101">
        <f>SUM(E211)</f>
        <v>1</v>
      </c>
      <c r="F212" s="101">
        <f>SUM(F211)</f>
        <v>0.8</v>
      </c>
      <c r="G212" s="101">
        <f>SUM(G211)</f>
        <v>0</v>
      </c>
      <c r="H212" s="217">
        <f>SUM(H211)</f>
        <v>1</v>
      </c>
      <c r="I212" s="117"/>
    </row>
    <row r="213" spans="2:9" ht="15" customHeight="1">
      <c r="B213" s="240"/>
      <c r="C213" s="130" t="s">
        <v>51</v>
      </c>
      <c r="D213" s="102">
        <v>0.2</v>
      </c>
      <c r="E213" s="108">
        <v>1.9</v>
      </c>
      <c r="F213" s="108">
        <v>1.7</v>
      </c>
      <c r="G213" s="102"/>
      <c r="H213" s="221">
        <v>2</v>
      </c>
      <c r="I213" s="115"/>
    </row>
    <row r="214" spans="2:9" ht="15" customHeight="1" thickBot="1">
      <c r="B214" s="240"/>
      <c r="C214" s="132" t="s">
        <v>79</v>
      </c>
      <c r="D214" s="101">
        <f>SUM(D213)</f>
        <v>0.2</v>
      </c>
      <c r="E214" s="101">
        <f>SUM(E213)</f>
        <v>1.9</v>
      </c>
      <c r="F214" s="101">
        <f>SUM(F213)</f>
        <v>1.7</v>
      </c>
      <c r="G214" s="101">
        <f>SUM(G213)</f>
        <v>0</v>
      </c>
      <c r="H214" s="217">
        <f>SUM(H213)</f>
        <v>2</v>
      </c>
      <c r="I214" s="117"/>
    </row>
    <row r="215" spans="2:9" ht="15" customHeight="1">
      <c r="B215" s="240"/>
      <c r="C215" s="130" t="s">
        <v>118</v>
      </c>
      <c r="D215" s="102">
        <v>1.4</v>
      </c>
      <c r="E215" s="108">
        <v>2.3</v>
      </c>
      <c r="F215" s="108">
        <v>2.1</v>
      </c>
      <c r="G215" s="102"/>
      <c r="H215" s="221">
        <v>2</v>
      </c>
      <c r="I215" s="115"/>
    </row>
    <row r="216" spans="2:9" ht="15" customHeight="1" thickBot="1">
      <c r="B216" s="240"/>
      <c r="C216" s="132" t="s">
        <v>119</v>
      </c>
      <c r="D216" s="101">
        <f>SUM(D215)</f>
        <v>1.4</v>
      </c>
      <c r="E216" s="101">
        <f>SUM(E215)</f>
        <v>2.3</v>
      </c>
      <c r="F216" s="101">
        <f>SUM(F215)</f>
        <v>2.1</v>
      </c>
      <c r="G216" s="101">
        <f>SUM(G215)</f>
        <v>0</v>
      </c>
      <c r="H216" s="217">
        <f>SUM(H215)</f>
        <v>2</v>
      </c>
      <c r="I216" s="117"/>
    </row>
    <row r="217" spans="2:9" ht="15" customHeight="1" thickBot="1">
      <c r="B217" s="241"/>
      <c r="C217" s="135" t="s">
        <v>125</v>
      </c>
      <c r="D217" s="109">
        <f>SUM(D210,D212,D214,D216)</f>
        <v>4.74</v>
      </c>
      <c r="E217" s="109">
        <f>SUM(E210,E212,E214,E216)</f>
        <v>48.49999999999999</v>
      </c>
      <c r="F217" s="109">
        <f>SUM(F210,F212,F214,F216)</f>
        <v>45.35</v>
      </c>
      <c r="G217" s="109">
        <f>SUM(G210,G212,G214,G216)</f>
        <v>0</v>
      </c>
      <c r="H217" s="220">
        <f>SUM(H210,H212,H214,H216)</f>
        <v>37</v>
      </c>
      <c r="I217" s="136"/>
    </row>
    <row r="218" spans="2:9" ht="15" customHeight="1">
      <c r="B218" s="233" t="s">
        <v>42</v>
      </c>
      <c r="C218" s="130" t="s">
        <v>86</v>
      </c>
      <c r="D218" s="102">
        <v>0.1</v>
      </c>
      <c r="E218" s="108">
        <v>1.3</v>
      </c>
      <c r="F218" s="108">
        <v>1.3</v>
      </c>
      <c r="G218" s="102"/>
      <c r="H218" s="221">
        <v>2</v>
      </c>
      <c r="I218" s="115"/>
    </row>
    <row r="219" spans="2:9" ht="15" customHeight="1" thickBot="1">
      <c r="B219" s="234"/>
      <c r="C219" s="132" t="s">
        <v>73</v>
      </c>
      <c r="D219" s="101">
        <f>SUM(D218)</f>
        <v>0.1</v>
      </c>
      <c r="E219" s="101">
        <f>SUM(E218)</f>
        <v>1.3</v>
      </c>
      <c r="F219" s="101">
        <f>SUM(F218)</f>
        <v>1.3</v>
      </c>
      <c r="G219" s="101">
        <f>SUM(G218)</f>
        <v>0</v>
      </c>
      <c r="H219" s="217">
        <f>SUM(H218)</f>
        <v>2</v>
      </c>
      <c r="I219" s="117"/>
    </row>
    <row r="220" spans="2:9" ht="15" customHeight="1">
      <c r="B220" s="234"/>
      <c r="C220" s="130" t="s">
        <v>50</v>
      </c>
      <c r="D220" s="102">
        <v>0.01</v>
      </c>
      <c r="E220" s="108">
        <v>0.3</v>
      </c>
      <c r="F220" s="108">
        <v>0.3</v>
      </c>
      <c r="G220" s="102"/>
      <c r="H220" s="221">
        <v>3</v>
      </c>
      <c r="I220" s="115"/>
    </row>
    <row r="221" spans="2:9" ht="15" customHeight="1" thickBot="1">
      <c r="B221" s="234"/>
      <c r="C221" s="132" t="s">
        <v>67</v>
      </c>
      <c r="D221" s="101">
        <f>SUM(D220)</f>
        <v>0.01</v>
      </c>
      <c r="E221" s="101">
        <f>SUM(E220)</f>
        <v>0.3</v>
      </c>
      <c r="F221" s="101">
        <f>SUM(F220)</f>
        <v>0.3</v>
      </c>
      <c r="G221" s="101">
        <f>SUM(G220)</f>
        <v>0</v>
      </c>
      <c r="H221" s="217">
        <f>SUM(H220)</f>
        <v>3</v>
      </c>
      <c r="I221" s="117"/>
    </row>
    <row r="222" spans="2:9" ht="15" customHeight="1" thickBot="1">
      <c r="B222" s="235"/>
      <c r="C222" s="135" t="s">
        <v>125</v>
      </c>
      <c r="D222" s="109">
        <f>SUM(D219,D221)</f>
        <v>0.11</v>
      </c>
      <c r="E222" s="109">
        <f>SUM(E219,E221)</f>
        <v>1.6</v>
      </c>
      <c r="F222" s="109">
        <f>SUM(F219,F221)</f>
        <v>1.6</v>
      </c>
      <c r="G222" s="109">
        <f>SUM(G219,G221)</f>
        <v>0</v>
      </c>
      <c r="H222" s="220">
        <f>SUM(H219,H221)</f>
        <v>5</v>
      </c>
      <c r="I222" s="136"/>
    </row>
    <row r="223" spans="2:9" ht="15" customHeight="1">
      <c r="B223" s="233" t="s">
        <v>6</v>
      </c>
      <c r="C223" s="130" t="s">
        <v>86</v>
      </c>
      <c r="D223" s="108">
        <v>0.1</v>
      </c>
      <c r="E223" s="108">
        <v>0.8</v>
      </c>
      <c r="F223" s="108">
        <v>0.8</v>
      </c>
      <c r="G223" s="108"/>
      <c r="H223" s="221">
        <v>7</v>
      </c>
      <c r="I223" s="115"/>
    </row>
    <row r="224" spans="2:9" ht="15" customHeight="1">
      <c r="B224" s="234"/>
      <c r="C224" s="131" t="s">
        <v>75</v>
      </c>
      <c r="D224" s="110">
        <v>0.1</v>
      </c>
      <c r="E224" s="110">
        <v>0.7</v>
      </c>
      <c r="F224" s="110">
        <v>0.6</v>
      </c>
      <c r="G224" s="110"/>
      <c r="H224" s="216">
        <v>2</v>
      </c>
      <c r="I224" s="116"/>
    </row>
    <row r="225" spans="2:9" ht="15" customHeight="1">
      <c r="B225" s="234"/>
      <c r="C225" s="131" t="s">
        <v>81</v>
      </c>
      <c r="D225" s="110">
        <v>0.1</v>
      </c>
      <c r="E225" s="110">
        <v>1.4</v>
      </c>
      <c r="F225" s="110">
        <v>1.4</v>
      </c>
      <c r="G225" s="110"/>
      <c r="H225" s="216">
        <v>1</v>
      </c>
      <c r="I225" s="116"/>
    </row>
    <row r="226" spans="2:9" ht="15" customHeight="1">
      <c r="B226" s="234"/>
      <c r="C226" s="131" t="s">
        <v>94</v>
      </c>
      <c r="D226" s="110">
        <v>0.1</v>
      </c>
      <c r="E226" s="110">
        <v>0.4</v>
      </c>
      <c r="F226" s="110">
        <v>0.2</v>
      </c>
      <c r="G226" s="110"/>
      <c r="H226" s="216">
        <v>1</v>
      </c>
      <c r="I226" s="116"/>
    </row>
    <row r="227" spans="2:9" ht="15" customHeight="1" thickBot="1">
      <c r="B227" s="234"/>
      <c r="C227" s="132" t="s">
        <v>73</v>
      </c>
      <c r="D227" s="113">
        <f>SUM(D223:D226)</f>
        <v>0.4</v>
      </c>
      <c r="E227" s="113">
        <f>SUM(E223:E226)</f>
        <v>3.3</v>
      </c>
      <c r="F227" s="113">
        <f>SUM(F223:F226)</f>
        <v>3</v>
      </c>
      <c r="G227" s="113">
        <f>SUM(G223:G226)</f>
        <v>0</v>
      </c>
      <c r="H227" s="225">
        <f>SUM(H223:H226)</f>
        <v>11</v>
      </c>
      <c r="I227" s="117"/>
    </row>
    <row r="228" spans="2:9" ht="15" customHeight="1">
      <c r="B228" s="234"/>
      <c r="C228" s="147" t="s">
        <v>59</v>
      </c>
      <c r="D228" s="149">
        <v>1.3</v>
      </c>
      <c r="E228" s="149">
        <v>16</v>
      </c>
      <c r="F228" s="149">
        <v>14.9</v>
      </c>
      <c r="G228" s="149">
        <v>14.9</v>
      </c>
      <c r="H228" s="226">
        <v>52</v>
      </c>
      <c r="I228" s="150" t="s">
        <v>150</v>
      </c>
    </row>
    <row r="229" spans="2:9" ht="15" customHeight="1" thickBot="1">
      <c r="B229" s="234"/>
      <c r="C229" s="132" t="s">
        <v>66</v>
      </c>
      <c r="D229" s="113">
        <f>SUM(D228)</f>
        <v>1.3</v>
      </c>
      <c r="E229" s="113">
        <f>SUM(E228)</f>
        <v>16</v>
      </c>
      <c r="F229" s="113">
        <f>SUM(F228)</f>
        <v>14.9</v>
      </c>
      <c r="G229" s="113">
        <f>SUM(G228)</f>
        <v>14.9</v>
      </c>
      <c r="H229" s="225">
        <f>SUM(H228)</f>
        <v>52</v>
      </c>
      <c r="I229" s="113"/>
    </row>
    <row r="230" spans="2:9" ht="15" customHeight="1">
      <c r="B230" s="234"/>
      <c r="C230" s="130" t="s">
        <v>101</v>
      </c>
      <c r="D230" s="108">
        <v>0.3</v>
      </c>
      <c r="E230" s="108">
        <v>1.8</v>
      </c>
      <c r="F230" s="108">
        <v>0.5</v>
      </c>
      <c r="G230" s="108">
        <v>0</v>
      </c>
      <c r="H230" s="221">
        <v>6</v>
      </c>
      <c r="I230" s="115"/>
    </row>
    <row r="231" spans="2:9" ht="15" customHeight="1">
      <c r="B231" s="234"/>
      <c r="C231" s="131" t="s">
        <v>103</v>
      </c>
      <c r="D231" s="110">
        <v>5</v>
      </c>
      <c r="E231" s="110">
        <v>3.6</v>
      </c>
      <c r="F231" s="110">
        <v>3.6</v>
      </c>
      <c r="G231" s="110">
        <v>3</v>
      </c>
      <c r="H231" s="216">
        <v>55</v>
      </c>
      <c r="I231" s="116"/>
    </row>
    <row r="232" spans="2:9" ht="15" customHeight="1">
      <c r="B232" s="234"/>
      <c r="C232" s="131" t="s">
        <v>99</v>
      </c>
      <c r="D232" s="110">
        <v>9</v>
      </c>
      <c r="E232" s="110">
        <v>1.6</v>
      </c>
      <c r="F232" s="110">
        <v>1.1</v>
      </c>
      <c r="G232" s="110">
        <v>0.6</v>
      </c>
      <c r="H232" s="216">
        <v>100</v>
      </c>
      <c r="I232" s="116"/>
    </row>
    <row r="233" spans="2:9" ht="15" customHeight="1">
      <c r="B233" s="234"/>
      <c r="C233" s="131" t="s">
        <v>104</v>
      </c>
      <c r="D233" s="110">
        <v>1</v>
      </c>
      <c r="E233" s="110">
        <v>5</v>
      </c>
      <c r="F233" s="110">
        <v>4.4</v>
      </c>
      <c r="G233" s="110"/>
      <c r="H233" s="216">
        <v>12</v>
      </c>
      <c r="I233" s="116"/>
    </row>
    <row r="234" spans="2:9" ht="15" customHeight="1" thickBot="1">
      <c r="B234" s="234"/>
      <c r="C234" s="132" t="s">
        <v>100</v>
      </c>
      <c r="D234" s="113">
        <f>SUM(D230:D233)</f>
        <v>15.3</v>
      </c>
      <c r="E234" s="113">
        <f>SUM(E230:E233)</f>
        <v>12</v>
      </c>
      <c r="F234" s="113">
        <f>SUM(F230:F233)</f>
        <v>9.6</v>
      </c>
      <c r="G234" s="113">
        <f>SUM(G230:G233)</f>
        <v>3.6</v>
      </c>
      <c r="H234" s="225">
        <f>SUM(H230:H233)</f>
        <v>173</v>
      </c>
      <c r="I234" s="117"/>
    </row>
    <row r="235" spans="2:9" ht="15" customHeight="1">
      <c r="B235" s="234"/>
      <c r="C235" s="130" t="s">
        <v>51</v>
      </c>
      <c r="D235" s="108">
        <v>7.8</v>
      </c>
      <c r="E235" s="108">
        <v>56</v>
      </c>
      <c r="F235" s="108">
        <v>54</v>
      </c>
      <c r="G235" s="108">
        <v>29</v>
      </c>
      <c r="H235" s="221">
        <v>34</v>
      </c>
      <c r="I235" s="115"/>
    </row>
    <row r="236" spans="2:9" ht="15" customHeight="1" thickBot="1">
      <c r="B236" s="234"/>
      <c r="C236" s="132" t="s">
        <v>67</v>
      </c>
      <c r="D236" s="113">
        <f>SUM(D235)</f>
        <v>7.8</v>
      </c>
      <c r="E236" s="113">
        <f>SUM(E235)</f>
        <v>56</v>
      </c>
      <c r="F236" s="113">
        <f>SUM(F235)</f>
        <v>54</v>
      </c>
      <c r="G236" s="113">
        <f>SUM(G235)</f>
        <v>29</v>
      </c>
      <c r="H236" s="225">
        <f>SUM(H235)</f>
        <v>34</v>
      </c>
      <c r="I236" s="117"/>
    </row>
    <row r="237" spans="2:9" ht="15" customHeight="1">
      <c r="B237" s="234"/>
      <c r="C237" s="130" t="s">
        <v>118</v>
      </c>
      <c r="D237" s="108">
        <v>2.5</v>
      </c>
      <c r="E237" s="108">
        <v>20</v>
      </c>
      <c r="F237" s="108">
        <v>16</v>
      </c>
      <c r="G237" s="108">
        <v>14</v>
      </c>
      <c r="H237" s="221">
        <v>20</v>
      </c>
      <c r="I237" s="115" t="s">
        <v>122</v>
      </c>
    </row>
    <row r="238" spans="2:9" ht="15" customHeight="1">
      <c r="B238" s="234"/>
      <c r="C238" s="131" t="s">
        <v>121</v>
      </c>
      <c r="D238" s="110">
        <v>1.2</v>
      </c>
      <c r="E238" s="110">
        <v>7.1</v>
      </c>
      <c r="F238" s="110">
        <v>4.3</v>
      </c>
      <c r="G238" s="110">
        <v>4.3</v>
      </c>
      <c r="H238" s="216">
        <v>12</v>
      </c>
      <c r="I238" s="116" t="s">
        <v>122</v>
      </c>
    </row>
    <row r="239" spans="2:9" ht="15" customHeight="1">
      <c r="B239" s="234"/>
      <c r="C239" s="131" t="s">
        <v>120</v>
      </c>
      <c r="D239" s="110">
        <v>4</v>
      </c>
      <c r="E239" s="110">
        <v>25</v>
      </c>
      <c r="F239" s="110">
        <v>20</v>
      </c>
      <c r="G239" s="110"/>
      <c r="H239" s="216">
        <v>15</v>
      </c>
      <c r="I239" s="116" t="s">
        <v>122</v>
      </c>
    </row>
    <row r="240" spans="2:9" ht="15" customHeight="1" thickBot="1">
      <c r="B240" s="234"/>
      <c r="C240" s="132" t="s">
        <v>119</v>
      </c>
      <c r="D240" s="101">
        <f>SUM(D237:D239)</f>
        <v>7.7</v>
      </c>
      <c r="E240" s="101">
        <f>SUM(E237:E239)</f>
        <v>52.1</v>
      </c>
      <c r="F240" s="101">
        <f>SUM(F237:F239)</f>
        <v>40.3</v>
      </c>
      <c r="G240" s="101">
        <f>SUM(G237:G239)</f>
        <v>18.3</v>
      </c>
      <c r="H240" s="217">
        <f>SUM(H237:H239)</f>
        <v>47</v>
      </c>
      <c r="I240" s="117"/>
    </row>
    <row r="241" spans="2:9" ht="15" customHeight="1" thickBot="1">
      <c r="B241" s="235"/>
      <c r="C241" s="135" t="s">
        <v>125</v>
      </c>
      <c r="D241" s="114">
        <f>SUM(D227,D229,D234,D236,D240)</f>
        <v>32.5</v>
      </c>
      <c r="E241" s="114">
        <f>SUM(E227,E229,E234,E236,E240)</f>
        <v>139.4</v>
      </c>
      <c r="F241" s="114">
        <f>SUM(F227,F229,F234,F236,F240)</f>
        <v>121.8</v>
      </c>
      <c r="G241" s="114">
        <f>SUM(G227,G229,G234,G236,G240)</f>
        <v>65.8</v>
      </c>
      <c r="H241" s="227">
        <f>SUM(H227,H229,H234,H236,H240)</f>
        <v>317</v>
      </c>
      <c r="I241" s="136"/>
    </row>
    <row r="242" spans="2:9" ht="15" customHeight="1">
      <c r="B242" s="233" t="s">
        <v>48</v>
      </c>
      <c r="C242" s="130" t="s">
        <v>86</v>
      </c>
      <c r="D242" s="102">
        <v>0.17</v>
      </c>
      <c r="E242" s="102">
        <v>0.9</v>
      </c>
      <c r="F242" s="102">
        <v>0.9</v>
      </c>
      <c r="G242" s="102"/>
      <c r="H242" s="221">
        <v>3</v>
      </c>
      <c r="I242" s="115"/>
    </row>
    <row r="243" spans="2:9" ht="15" customHeight="1">
      <c r="B243" s="242"/>
      <c r="C243" s="157" t="s">
        <v>78</v>
      </c>
      <c r="D243" s="105">
        <v>0.03</v>
      </c>
      <c r="E243" s="105">
        <v>0</v>
      </c>
      <c r="F243" s="105">
        <v>0</v>
      </c>
      <c r="G243" s="105"/>
      <c r="H243" s="223">
        <v>1</v>
      </c>
      <c r="I243" s="134"/>
    </row>
    <row r="244" spans="2:9" ht="15" customHeight="1" thickBot="1">
      <c r="B244" s="234"/>
      <c r="C244" s="132" t="s">
        <v>73</v>
      </c>
      <c r="D244" s="101">
        <f>SUM(D242:D243)</f>
        <v>0.2</v>
      </c>
      <c r="E244" s="101">
        <f>SUM(E242:E243)</f>
        <v>0.9</v>
      </c>
      <c r="F244" s="101">
        <f>SUM(F242:F243)</f>
        <v>0.9</v>
      </c>
      <c r="G244" s="101">
        <f>SUM(G242:G243)</f>
        <v>0</v>
      </c>
      <c r="H244" s="217">
        <f>SUM(H242:H243)</f>
        <v>4</v>
      </c>
      <c r="I244" s="117"/>
    </row>
    <row r="245" spans="2:9" ht="15" customHeight="1">
      <c r="B245" s="234"/>
      <c r="C245" s="130" t="s">
        <v>118</v>
      </c>
      <c r="D245" s="102">
        <v>0.1</v>
      </c>
      <c r="E245" s="102">
        <v>1</v>
      </c>
      <c r="F245" s="102">
        <v>0.9</v>
      </c>
      <c r="G245" s="102"/>
      <c r="H245" s="221">
        <v>1</v>
      </c>
      <c r="I245" s="115"/>
    </row>
    <row r="246" spans="2:9" ht="15" customHeight="1" thickBot="1">
      <c r="B246" s="234"/>
      <c r="C246" s="132" t="s">
        <v>119</v>
      </c>
      <c r="D246" s="101">
        <f>SUM(D245)</f>
        <v>0.1</v>
      </c>
      <c r="E246" s="101">
        <f>SUM(E245)</f>
        <v>1</v>
      </c>
      <c r="F246" s="101">
        <f>SUM(F245)</f>
        <v>0.9</v>
      </c>
      <c r="G246" s="101">
        <f>SUM(G245)</f>
        <v>0</v>
      </c>
      <c r="H246" s="217">
        <f>SUM(H245)</f>
        <v>1</v>
      </c>
      <c r="I246" s="117"/>
    </row>
    <row r="247" spans="2:9" ht="15" customHeight="1" thickBot="1">
      <c r="B247" s="235"/>
      <c r="C247" s="135" t="s">
        <v>125</v>
      </c>
      <c r="D247" s="109">
        <f>SUM(D244,D246)</f>
        <v>0.30000000000000004</v>
      </c>
      <c r="E247" s="109">
        <f>SUM(E244,E246)</f>
        <v>1.9</v>
      </c>
      <c r="F247" s="109">
        <f>SUM(F244,F246)</f>
        <v>1.8</v>
      </c>
      <c r="G247" s="109">
        <f>SUM(G244,G246)</f>
        <v>0</v>
      </c>
      <c r="H247" s="220">
        <f>SUM(H244,H246)</f>
        <v>5</v>
      </c>
      <c r="I247" s="136"/>
    </row>
    <row r="248" spans="2:9" ht="15" customHeight="1">
      <c r="B248" s="233" t="s">
        <v>95</v>
      </c>
      <c r="C248" s="130" t="s">
        <v>86</v>
      </c>
      <c r="D248" s="102">
        <v>0.2</v>
      </c>
      <c r="E248" s="102">
        <v>5</v>
      </c>
      <c r="F248" s="102">
        <v>5</v>
      </c>
      <c r="G248" s="102"/>
      <c r="H248" s="221">
        <v>4</v>
      </c>
      <c r="I248" s="115"/>
    </row>
    <row r="249" spans="2:9" ht="15" customHeight="1">
      <c r="B249" s="234"/>
      <c r="C249" s="131" t="s">
        <v>75</v>
      </c>
      <c r="D249" s="104">
        <v>0.1</v>
      </c>
      <c r="E249" s="104">
        <v>1.3</v>
      </c>
      <c r="F249" s="104">
        <v>1.1</v>
      </c>
      <c r="G249" s="104"/>
      <c r="H249" s="216">
        <v>3</v>
      </c>
      <c r="I249" s="116"/>
    </row>
    <row r="250" spans="2:9" ht="15" customHeight="1">
      <c r="B250" s="234"/>
      <c r="C250" s="131" t="s">
        <v>72</v>
      </c>
      <c r="D250" s="104">
        <v>0.1</v>
      </c>
      <c r="E250" s="104">
        <v>5.5</v>
      </c>
      <c r="F250" s="104">
        <v>5.12</v>
      </c>
      <c r="G250" s="104">
        <v>0.6</v>
      </c>
      <c r="H250" s="216">
        <v>11</v>
      </c>
      <c r="I250" s="116" t="s">
        <v>96</v>
      </c>
    </row>
    <row r="251" spans="2:9" ht="15" customHeight="1">
      <c r="B251" s="234"/>
      <c r="C251" s="131" t="s">
        <v>76</v>
      </c>
      <c r="D251" s="104">
        <v>0.3</v>
      </c>
      <c r="E251" s="104">
        <v>1.6</v>
      </c>
      <c r="F251" s="104">
        <v>1.5</v>
      </c>
      <c r="G251" s="104"/>
      <c r="H251" s="216">
        <v>5</v>
      </c>
      <c r="I251" s="116"/>
    </row>
    <row r="252" spans="2:9" ht="15" customHeight="1" thickBot="1">
      <c r="B252" s="234"/>
      <c r="C252" s="132" t="s">
        <v>73</v>
      </c>
      <c r="D252" s="101">
        <f>SUM(D248:D251)</f>
        <v>0.7</v>
      </c>
      <c r="E252" s="101">
        <f>SUM(E248:E251)</f>
        <v>13.4</v>
      </c>
      <c r="F252" s="101">
        <f>SUM(F248:F251)</f>
        <v>12.719999999999999</v>
      </c>
      <c r="G252" s="101">
        <f>SUM(G248:G251)</f>
        <v>0.6</v>
      </c>
      <c r="H252" s="217">
        <f>SUM(H248:H251)</f>
        <v>23</v>
      </c>
      <c r="I252" s="117"/>
    </row>
    <row r="253" spans="2:9" ht="15" customHeight="1">
      <c r="B253" s="234"/>
      <c r="C253" s="143" t="s">
        <v>114</v>
      </c>
      <c r="D253" s="144">
        <v>0.5</v>
      </c>
      <c r="E253" s="144">
        <v>0.5</v>
      </c>
      <c r="F253" s="144">
        <v>0.4</v>
      </c>
      <c r="G253" s="144">
        <v>0.2</v>
      </c>
      <c r="H253" s="224">
        <v>2</v>
      </c>
      <c r="I253" s="146" t="s">
        <v>148</v>
      </c>
    </row>
    <row r="254" spans="2:9" ht="15" customHeight="1" thickBot="1">
      <c r="B254" s="234"/>
      <c r="C254" s="132" t="s">
        <v>147</v>
      </c>
      <c r="D254" s="101">
        <f>SUM(D253)</f>
        <v>0.5</v>
      </c>
      <c r="E254" s="101">
        <f>SUM(E253)</f>
        <v>0.5</v>
      </c>
      <c r="F254" s="101">
        <f>SUM(F253)</f>
        <v>0.4</v>
      </c>
      <c r="G254" s="101">
        <f>SUM(G253)</f>
        <v>0.2</v>
      </c>
      <c r="H254" s="217">
        <f>SUM(H253)</f>
        <v>2</v>
      </c>
      <c r="I254" s="117"/>
    </row>
    <row r="255" spans="2:9" ht="15" customHeight="1">
      <c r="B255" s="234"/>
      <c r="C255" s="130" t="s">
        <v>101</v>
      </c>
      <c r="D255" s="102">
        <v>0.4</v>
      </c>
      <c r="E255" s="102">
        <v>0.1</v>
      </c>
      <c r="F255" s="102">
        <v>0.1</v>
      </c>
      <c r="G255" s="102">
        <v>0</v>
      </c>
      <c r="H255" s="221">
        <v>3</v>
      </c>
      <c r="I255" s="115"/>
    </row>
    <row r="256" spans="2:9" ht="15" customHeight="1">
      <c r="B256" s="234"/>
      <c r="C256" s="131" t="s">
        <v>105</v>
      </c>
      <c r="D256" s="104">
        <v>0.5</v>
      </c>
      <c r="E256" s="158" t="s">
        <v>142</v>
      </c>
      <c r="F256" s="158" t="s">
        <v>142</v>
      </c>
      <c r="G256" s="104"/>
      <c r="H256" s="216">
        <v>1</v>
      </c>
      <c r="I256" s="116" t="s">
        <v>143</v>
      </c>
    </row>
    <row r="257" spans="2:9" ht="15" customHeight="1">
      <c r="B257" s="234"/>
      <c r="C257" s="131" t="s">
        <v>99</v>
      </c>
      <c r="D257" s="104">
        <v>0.5</v>
      </c>
      <c r="E257" s="104">
        <v>0.15</v>
      </c>
      <c r="F257" s="104">
        <v>0</v>
      </c>
      <c r="G257" s="104">
        <v>0</v>
      </c>
      <c r="H257" s="216">
        <v>10</v>
      </c>
      <c r="I257" s="116"/>
    </row>
    <row r="258" spans="2:9" ht="15" customHeight="1" thickBot="1">
      <c r="B258" s="234"/>
      <c r="C258" s="132" t="s">
        <v>100</v>
      </c>
      <c r="D258" s="101">
        <f>SUM(D255:D257)</f>
        <v>1.4</v>
      </c>
      <c r="E258" s="101">
        <f>SUM(E255:E257)</f>
        <v>0.25</v>
      </c>
      <c r="F258" s="101">
        <f>SUM(F255:F257)</f>
        <v>0.1</v>
      </c>
      <c r="G258" s="101">
        <f>SUM(G255:G257)</f>
        <v>0</v>
      </c>
      <c r="H258" s="217">
        <f>SUM(H255:H257)</f>
        <v>14</v>
      </c>
      <c r="I258" s="117"/>
    </row>
    <row r="259" spans="2:9" ht="15" customHeight="1">
      <c r="B259" s="234"/>
      <c r="C259" s="130" t="s">
        <v>52</v>
      </c>
      <c r="D259" s="102">
        <v>0.2</v>
      </c>
      <c r="E259" s="102">
        <v>2.9</v>
      </c>
      <c r="F259" s="102">
        <v>2.6</v>
      </c>
      <c r="G259" s="102"/>
      <c r="H259" s="221">
        <v>1</v>
      </c>
      <c r="I259" s="115" t="s">
        <v>143</v>
      </c>
    </row>
    <row r="260" spans="2:9" ht="15" customHeight="1" thickBot="1">
      <c r="B260" s="234"/>
      <c r="C260" s="132" t="s">
        <v>67</v>
      </c>
      <c r="D260" s="101">
        <f>SUM(D259)</f>
        <v>0.2</v>
      </c>
      <c r="E260" s="101">
        <f>SUM(E259)</f>
        <v>2.9</v>
      </c>
      <c r="F260" s="101">
        <f>SUM(F259)</f>
        <v>2.6</v>
      </c>
      <c r="G260" s="101">
        <f>SUM(G259)</f>
        <v>0</v>
      </c>
      <c r="H260" s="217">
        <f>SUM(H259)</f>
        <v>1</v>
      </c>
      <c r="I260" s="117"/>
    </row>
    <row r="261" spans="2:9" ht="15" customHeight="1">
      <c r="B261" s="234"/>
      <c r="C261" s="130" t="s">
        <v>120</v>
      </c>
      <c r="D261" s="102">
        <v>1</v>
      </c>
      <c r="E261" s="102">
        <v>1</v>
      </c>
      <c r="F261" s="102">
        <v>1</v>
      </c>
      <c r="G261" s="102">
        <v>0.5</v>
      </c>
      <c r="H261" s="221">
        <v>14</v>
      </c>
      <c r="I261" s="159" t="s">
        <v>139</v>
      </c>
    </row>
    <row r="262" spans="2:9" s="75" customFormat="1" ht="21" customHeight="1" thickBot="1">
      <c r="B262" s="234"/>
      <c r="C262" s="132" t="s">
        <v>119</v>
      </c>
      <c r="D262" s="101">
        <f>SUM(D261)</f>
        <v>1</v>
      </c>
      <c r="E262" s="101">
        <f>SUM(E261)</f>
        <v>1</v>
      </c>
      <c r="F262" s="101">
        <f>SUM(F261)</f>
        <v>1</v>
      </c>
      <c r="G262" s="101">
        <f>SUM(G261)</f>
        <v>0.5</v>
      </c>
      <c r="H262" s="217">
        <f>SUM(H261)</f>
        <v>14</v>
      </c>
      <c r="I262" s="160"/>
    </row>
    <row r="263" spans="2:9" ht="15" customHeight="1" thickBot="1">
      <c r="B263" s="235"/>
      <c r="C263" s="135" t="s">
        <v>125</v>
      </c>
      <c r="D263" s="109">
        <f>SUM(D252,D254,D258,D260,D262)</f>
        <v>3.8</v>
      </c>
      <c r="E263" s="109">
        <f>SUM(E252,E254,E258,E260,E262)</f>
        <v>18.05</v>
      </c>
      <c r="F263" s="109">
        <f>SUM(F252,F254,F258,F260,F262)</f>
        <v>16.82</v>
      </c>
      <c r="G263" s="109">
        <f>SUM(G252,G254,G258,G260,G262)</f>
        <v>1.3</v>
      </c>
      <c r="H263" s="220">
        <f>SUM(H252,H254,H258,H260,H262)</f>
        <v>54</v>
      </c>
      <c r="I263" s="161"/>
    </row>
    <row r="264" spans="2:9" ht="15" customHeight="1" thickBot="1">
      <c r="B264" s="69" t="s">
        <v>7</v>
      </c>
      <c r="C264" s="135" t="s">
        <v>125</v>
      </c>
      <c r="D264" s="109">
        <f>SUMIF($C$7:$C$263,"県計",D7:D263)</f>
        <v>144.85333333333335</v>
      </c>
      <c r="E264" s="109">
        <f>SUMIF($C$7:$C$263,"県計",E7:E263)</f>
        <v>1666.24</v>
      </c>
      <c r="F264" s="109">
        <f>SUMIF($C$7:$C$263,"県計",F7:F263)</f>
        <v>1554.7088888888886</v>
      </c>
      <c r="G264" s="109">
        <f>SUMIF($C$7:$C$263,"県計",G7:G263)</f>
        <v>134.78</v>
      </c>
      <c r="H264" s="220">
        <f>SUMIF($C$7:$C$263,"県計",H7:H263)</f>
        <v>1192</v>
      </c>
      <c r="I264" s="136"/>
    </row>
    <row r="265" spans="2:9" ht="15" customHeight="1">
      <c r="B265" s="76" t="s">
        <v>128</v>
      </c>
      <c r="C265" s="75"/>
      <c r="D265" s="75"/>
      <c r="E265" s="75"/>
      <c r="F265" s="75"/>
      <c r="G265" s="75"/>
      <c r="H265" s="98"/>
      <c r="I265" s="75"/>
    </row>
    <row r="266" spans="3:9" ht="15" customHeight="1">
      <c r="C266" s="48"/>
      <c r="F266" s="49"/>
      <c r="G266" s="50"/>
      <c r="H266" s="51"/>
      <c r="I266" s="52"/>
    </row>
  </sheetData>
  <sheetProtection/>
  <mergeCells count="31">
    <mergeCell ref="B218:B222"/>
    <mergeCell ref="B183:B190"/>
    <mergeCell ref="B17:B19"/>
    <mergeCell ref="B156:B158"/>
    <mergeCell ref="B98:B106"/>
    <mergeCell ref="B82:B93"/>
    <mergeCell ref="B159:B168"/>
    <mergeCell ref="F5:G5"/>
    <mergeCell ref="B58:B62"/>
    <mergeCell ref="B69:B81"/>
    <mergeCell ref="B94:B97"/>
    <mergeCell ref="B144:B155"/>
    <mergeCell ref="B115:B117"/>
    <mergeCell ref="B20:B29"/>
    <mergeCell ref="B7:B11"/>
    <mergeCell ref="B138:B143"/>
    <mergeCell ref="B38:B49"/>
    <mergeCell ref="B12:B16"/>
    <mergeCell ref="B30:B37"/>
    <mergeCell ref="B63:B68"/>
    <mergeCell ref="B50:B57"/>
    <mergeCell ref="B248:B263"/>
    <mergeCell ref="B191:B198"/>
    <mergeCell ref="B199:B204"/>
    <mergeCell ref="B107:B114"/>
    <mergeCell ref="B118:B126"/>
    <mergeCell ref="B223:B241"/>
    <mergeCell ref="B127:B137"/>
    <mergeCell ref="B205:B217"/>
    <mergeCell ref="B242:B247"/>
    <mergeCell ref="B169:B182"/>
  </mergeCells>
  <printOptions horizontalCentered="1"/>
  <pageMargins left="0.1968503937007874" right="0.1968503937007874" top="0.7874015748031497" bottom="0.7874015748031497" header="0" footer="0"/>
  <pageSetup fitToHeight="0" fitToWidth="1" horizontalDpi="600" verticalDpi="600" orientation="portrait" paperSize="9" scale="93" r:id="rId1"/>
  <rowBreaks count="5" manualBreakCount="5">
    <brk id="49" min="1" max="8" man="1"/>
    <brk id="97" min="1" max="8" man="1"/>
    <brk id="143" min="1" max="8" man="1"/>
    <brk id="190" min="1" max="8" man="1"/>
    <brk id="24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87"/>
  <sheetViews>
    <sheetView showGridLines="0" tabSelected="1" view="pageBreakPreview" zoomScaleSheetLayoutView="100" zoomScalePageLayoutView="0" workbookViewId="0" topLeftCell="A1">
      <pane xSplit="2" ySplit="6" topLeftCell="C172" activePane="bottomRight" state="frozen"/>
      <selection pane="topLeft" activeCell="L7" sqref="L6:L7"/>
      <selection pane="topRight" activeCell="L7" sqref="L6:L7"/>
      <selection pane="bottomLeft" activeCell="L7" sqref="L6:L7"/>
      <selection pane="bottomRight" activeCell="E177" sqref="E177"/>
    </sheetView>
  </sheetViews>
  <sheetFormatPr defaultColWidth="9.00390625" defaultRowHeight="15" customHeight="1"/>
  <cols>
    <col min="1" max="1" width="1.625" style="15" customWidth="1"/>
    <col min="2" max="2" width="25.625" style="19" customWidth="1"/>
    <col min="3" max="3" width="12.625" style="15" customWidth="1"/>
    <col min="4" max="4" width="10.625" style="53" customWidth="1"/>
    <col min="5" max="7" width="10.625" style="23" customWidth="1"/>
    <col min="8" max="8" width="10.625" style="54" customWidth="1"/>
    <col min="9" max="9" width="18.625" style="15" customWidth="1"/>
    <col min="10" max="11" width="9.00390625" style="15" customWidth="1"/>
    <col min="12" max="26" width="0" style="15" hidden="1" customWidth="1"/>
    <col min="27" max="16384" width="9.00390625" style="15" customWidth="1"/>
  </cols>
  <sheetData>
    <row r="1" ht="15" customHeight="1">
      <c r="I1" s="23"/>
    </row>
    <row r="2" spans="2:9" ht="18" customHeight="1">
      <c r="B2" s="17" t="s">
        <v>129</v>
      </c>
      <c r="C2" s="12"/>
      <c r="D2" s="55"/>
      <c r="E2" s="56"/>
      <c r="I2" s="92"/>
    </row>
    <row r="3" spans="2:9" ht="15" customHeight="1">
      <c r="B3" s="17"/>
      <c r="C3" s="12"/>
      <c r="D3" s="55"/>
      <c r="E3" s="56"/>
      <c r="H3" s="83"/>
      <c r="I3" s="63"/>
    </row>
    <row r="4" spans="2:3" ht="15" customHeight="1" thickBot="1">
      <c r="B4" s="91" t="s">
        <v>131</v>
      </c>
      <c r="C4" s="29"/>
    </row>
    <row r="5" spans="2:9" ht="15" customHeight="1">
      <c r="B5" s="30" t="s">
        <v>0</v>
      </c>
      <c r="C5" s="31" t="s">
        <v>13</v>
      </c>
      <c r="D5" s="57" t="s">
        <v>27</v>
      </c>
      <c r="E5" s="33" t="s">
        <v>19</v>
      </c>
      <c r="F5" s="252" t="s">
        <v>36</v>
      </c>
      <c r="G5" s="253"/>
      <c r="H5" s="34" t="s">
        <v>37</v>
      </c>
      <c r="I5" s="35" t="s">
        <v>15</v>
      </c>
    </row>
    <row r="6" spans="2:9" ht="15" customHeight="1" thickBot="1">
      <c r="B6" s="36" t="s">
        <v>17</v>
      </c>
      <c r="C6" s="37"/>
      <c r="D6" s="38" t="s">
        <v>38</v>
      </c>
      <c r="E6" s="39" t="s">
        <v>39</v>
      </c>
      <c r="F6" s="39" t="s">
        <v>40</v>
      </c>
      <c r="G6" s="40" t="s">
        <v>16</v>
      </c>
      <c r="H6" s="41" t="s">
        <v>14</v>
      </c>
      <c r="I6" s="42"/>
    </row>
    <row r="7" spans="2:9" ht="15" customHeight="1">
      <c r="B7" s="254" t="s">
        <v>20</v>
      </c>
      <c r="C7" s="162" t="s">
        <v>71</v>
      </c>
      <c r="D7" s="168">
        <v>0.5</v>
      </c>
      <c r="E7" s="169">
        <v>9</v>
      </c>
      <c r="F7" s="169">
        <v>9</v>
      </c>
      <c r="G7" s="168">
        <v>0.7</v>
      </c>
      <c r="H7" s="168">
        <v>4</v>
      </c>
      <c r="I7" s="73"/>
    </row>
    <row r="8" spans="2:9" ht="15" customHeight="1" thickBot="1">
      <c r="B8" s="255"/>
      <c r="C8" s="163" t="s">
        <v>73</v>
      </c>
      <c r="D8" s="172">
        <f>SUM(D7)</f>
        <v>0.5</v>
      </c>
      <c r="E8" s="172">
        <f>SUM(E7)</f>
        <v>9</v>
      </c>
      <c r="F8" s="172">
        <f>SUM(F7)</f>
        <v>9</v>
      </c>
      <c r="G8" s="172">
        <f>SUM(G7)</f>
        <v>0.7</v>
      </c>
      <c r="H8" s="172">
        <f>SUM(H7)</f>
        <v>4</v>
      </c>
      <c r="I8" s="74"/>
    </row>
    <row r="9" spans="2:9" ht="15" customHeight="1">
      <c r="B9" s="255"/>
      <c r="C9" s="162" t="s">
        <v>114</v>
      </c>
      <c r="D9" s="168">
        <v>0.1</v>
      </c>
      <c r="E9" s="169">
        <v>1</v>
      </c>
      <c r="F9" s="169">
        <v>0.1</v>
      </c>
      <c r="G9" s="169">
        <v>0</v>
      </c>
      <c r="H9" s="168">
        <v>1</v>
      </c>
      <c r="I9" s="73"/>
    </row>
    <row r="10" spans="2:9" ht="15" customHeight="1">
      <c r="B10" s="255"/>
      <c r="C10" s="164" t="s">
        <v>133</v>
      </c>
      <c r="D10" s="170">
        <v>0.4</v>
      </c>
      <c r="E10" s="171">
        <v>0.2</v>
      </c>
      <c r="F10" s="171" t="s">
        <v>155</v>
      </c>
      <c r="G10" s="171">
        <v>0</v>
      </c>
      <c r="H10" s="170">
        <v>1</v>
      </c>
      <c r="I10" s="58"/>
    </row>
    <row r="11" spans="2:9" ht="15" customHeight="1">
      <c r="B11" s="255"/>
      <c r="C11" s="164" t="s">
        <v>116</v>
      </c>
      <c r="D11" s="170">
        <v>0.5</v>
      </c>
      <c r="E11" s="171">
        <v>9</v>
      </c>
      <c r="F11" s="171">
        <v>6.8</v>
      </c>
      <c r="G11" s="170">
        <v>1</v>
      </c>
      <c r="H11" s="170">
        <v>5</v>
      </c>
      <c r="I11" s="58"/>
    </row>
    <row r="12" spans="2:9" ht="15" customHeight="1" thickBot="1">
      <c r="B12" s="255"/>
      <c r="C12" s="163" t="s">
        <v>77</v>
      </c>
      <c r="D12" s="172">
        <f>SUM(D9:D11)</f>
        <v>1</v>
      </c>
      <c r="E12" s="172">
        <f>SUM(E9:E11)</f>
        <v>10.2</v>
      </c>
      <c r="F12" s="172">
        <f>SUM(F9:F11)</f>
        <v>6.8999999999999995</v>
      </c>
      <c r="G12" s="172">
        <f>SUM(G9:G11)</f>
        <v>1</v>
      </c>
      <c r="H12" s="172">
        <f>SUM(H9:H11)</f>
        <v>7</v>
      </c>
      <c r="I12" s="74"/>
    </row>
    <row r="13" spans="2:9" ht="15" customHeight="1">
      <c r="B13" s="255"/>
      <c r="C13" s="162" t="s">
        <v>107</v>
      </c>
      <c r="D13" s="168">
        <v>0.1</v>
      </c>
      <c r="E13" s="168">
        <v>1.5</v>
      </c>
      <c r="F13" s="168">
        <v>1</v>
      </c>
      <c r="G13" s="168">
        <v>0.5</v>
      </c>
      <c r="H13" s="168">
        <v>5</v>
      </c>
      <c r="I13" s="73"/>
    </row>
    <row r="14" spans="2:13" s="19" customFormat="1" ht="15" customHeight="1">
      <c r="B14" s="255"/>
      <c r="C14" s="165" t="s">
        <v>101</v>
      </c>
      <c r="D14" s="178">
        <v>0.1</v>
      </c>
      <c r="E14" s="179">
        <v>1</v>
      </c>
      <c r="F14" s="179">
        <v>0.5</v>
      </c>
      <c r="G14" s="178">
        <v>0</v>
      </c>
      <c r="H14" s="178">
        <v>2</v>
      </c>
      <c r="I14" s="60"/>
      <c r="M14" s="19">
        <v>2.28</v>
      </c>
    </row>
    <row r="15" spans="2:9" ht="15" customHeight="1" thickBot="1">
      <c r="B15" s="255"/>
      <c r="C15" s="163" t="s">
        <v>100</v>
      </c>
      <c r="D15" s="172">
        <f>SUM(D13:D14)</f>
        <v>0.2</v>
      </c>
      <c r="E15" s="172">
        <f>SUM(E13:E14)</f>
        <v>2.5</v>
      </c>
      <c r="F15" s="172">
        <f>SUM(F13:F14)</f>
        <v>1.5</v>
      </c>
      <c r="G15" s="172">
        <f>SUM(G13:G14)</f>
        <v>0.5</v>
      </c>
      <c r="H15" s="172">
        <f>SUM(H13:H14)</f>
        <v>7</v>
      </c>
      <c r="I15" s="74"/>
    </row>
    <row r="16" spans="2:9" ht="15" customHeight="1">
      <c r="B16" s="255"/>
      <c r="C16" s="162" t="s">
        <v>124</v>
      </c>
      <c r="D16" s="168">
        <v>14.8</v>
      </c>
      <c r="E16" s="169">
        <v>182.6</v>
      </c>
      <c r="F16" s="169">
        <v>173.5</v>
      </c>
      <c r="G16" s="168">
        <v>17.5</v>
      </c>
      <c r="H16" s="168">
        <v>101</v>
      </c>
      <c r="I16" s="73"/>
    </row>
    <row r="17" spans="2:9" ht="15" customHeight="1">
      <c r="B17" s="255"/>
      <c r="C17" s="164" t="s">
        <v>118</v>
      </c>
      <c r="D17" s="170">
        <v>0.3</v>
      </c>
      <c r="E17" s="171">
        <v>2.5</v>
      </c>
      <c r="F17" s="171">
        <v>1.3</v>
      </c>
      <c r="G17" s="170">
        <v>0.8</v>
      </c>
      <c r="H17" s="170">
        <v>10</v>
      </c>
      <c r="I17" s="58"/>
    </row>
    <row r="18" spans="2:9" ht="15" customHeight="1">
      <c r="B18" s="255"/>
      <c r="C18" s="164" t="s">
        <v>136</v>
      </c>
      <c r="D18" s="178">
        <v>0.2</v>
      </c>
      <c r="E18" s="179">
        <v>0.3</v>
      </c>
      <c r="F18" s="179">
        <v>0.9</v>
      </c>
      <c r="G18" s="178">
        <v>0.1</v>
      </c>
      <c r="H18" s="179">
        <v>1</v>
      </c>
      <c r="I18" s="58"/>
    </row>
    <row r="19" spans="2:9" ht="15" customHeight="1">
      <c r="B19" s="255"/>
      <c r="C19" s="164" t="s">
        <v>140</v>
      </c>
      <c r="D19" s="170">
        <v>3.5</v>
      </c>
      <c r="E19" s="171">
        <v>45</v>
      </c>
      <c r="F19" s="171">
        <v>36</v>
      </c>
      <c r="G19" s="170">
        <v>1</v>
      </c>
      <c r="H19" s="170">
        <v>23</v>
      </c>
      <c r="I19" s="58"/>
    </row>
    <row r="20" spans="2:9" ht="15" customHeight="1">
      <c r="B20" s="255"/>
      <c r="C20" s="164" t="s">
        <v>120</v>
      </c>
      <c r="D20" s="170">
        <v>0.1</v>
      </c>
      <c r="E20" s="171">
        <v>0.1</v>
      </c>
      <c r="F20" s="171">
        <v>0.1</v>
      </c>
      <c r="G20" s="170">
        <v>0</v>
      </c>
      <c r="H20" s="170">
        <v>1</v>
      </c>
      <c r="I20" s="58"/>
    </row>
    <row r="21" spans="2:9" ht="15" customHeight="1">
      <c r="B21" s="255"/>
      <c r="C21" s="164" t="s">
        <v>123</v>
      </c>
      <c r="D21" s="170">
        <f>0.1+0.6</f>
        <v>0.7</v>
      </c>
      <c r="E21" s="171">
        <f>2+3.6</f>
        <v>5.6</v>
      </c>
      <c r="F21" s="171">
        <f>1.2+3</f>
        <v>4.2</v>
      </c>
      <c r="G21" s="170">
        <v>0.2</v>
      </c>
      <c r="H21" s="170">
        <f>1+4</f>
        <v>5</v>
      </c>
      <c r="I21" s="58"/>
    </row>
    <row r="22" spans="2:9" ht="15" customHeight="1" thickBot="1">
      <c r="B22" s="255"/>
      <c r="C22" s="163" t="s">
        <v>119</v>
      </c>
      <c r="D22" s="172">
        <f>SUM(D16:D21)</f>
        <v>19.6</v>
      </c>
      <c r="E22" s="172">
        <f>SUM(E16:E21)</f>
        <v>236.1</v>
      </c>
      <c r="F22" s="172">
        <f>SUM(F16:F21)</f>
        <v>216</v>
      </c>
      <c r="G22" s="172">
        <f>SUM(G16:G21)</f>
        <v>19.6</v>
      </c>
      <c r="H22" s="172">
        <f>SUM(H16:H21)</f>
        <v>141</v>
      </c>
      <c r="I22" s="74"/>
    </row>
    <row r="23" spans="2:9" ht="15" customHeight="1" thickBot="1">
      <c r="B23" s="256"/>
      <c r="C23" s="166" t="s">
        <v>125</v>
      </c>
      <c r="D23" s="180">
        <f>SUM(D8,D12,D15,D22)</f>
        <v>21.3</v>
      </c>
      <c r="E23" s="180">
        <f>SUM(E8,E12,E15,E22)</f>
        <v>257.8</v>
      </c>
      <c r="F23" s="180">
        <f>SUM(F8,F12,F15,F22)</f>
        <v>233.4</v>
      </c>
      <c r="G23" s="180">
        <f>SUM(G8,G12,G15,G22)</f>
        <v>21.8</v>
      </c>
      <c r="H23" s="180">
        <f>SUM(H8,H12,H15,H22)</f>
        <v>159</v>
      </c>
      <c r="I23" s="61"/>
    </row>
    <row r="24" spans="2:9" ht="15" customHeight="1">
      <c r="B24" s="254" t="s">
        <v>24</v>
      </c>
      <c r="C24" s="162" t="s">
        <v>70</v>
      </c>
      <c r="D24" s="168">
        <v>0.2</v>
      </c>
      <c r="E24" s="169">
        <v>0.9</v>
      </c>
      <c r="F24" s="169">
        <v>0.9</v>
      </c>
      <c r="G24" s="168"/>
      <c r="H24" s="168">
        <v>1</v>
      </c>
      <c r="I24" s="73"/>
    </row>
    <row r="25" spans="2:9" ht="15" customHeight="1">
      <c r="B25" s="255"/>
      <c r="C25" s="164" t="s">
        <v>71</v>
      </c>
      <c r="D25" s="170">
        <v>0.2</v>
      </c>
      <c r="E25" s="171">
        <v>1.2</v>
      </c>
      <c r="F25" s="171">
        <v>1.2</v>
      </c>
      <c r="G25" s="170"/>
      <c r="H25" s="170">
        <v>1</v>
      </c>
      <c r="I25" s="58"/>
    </row>
    <row r="26" spans="2:9" ht="15" customHeight="1">
      <c r="B26" s="255"/>
      <c r="C26" s="164" t="s">
        <v>94</v>
      </c>
      <c r="D26" s="170">
        <v>0.7</v>
      </c>
      <c r="E26" s="171">
        <v>4.9</v>
      </c>
      <c r="F26" s="171">
        <v>4.7</v>
      </c>
      <c r="G26" s="170"/>
      <c r="H26" s="170">
        <v>4</v>
      </c>
      <c r="I26" s="58"/>
    </row>
    <row r="27" spans="2:9" ht="15" customHeight="1" thickBot="1">
      <c r="B27" s="255"/>
      <c r="C27" s="163" t="s">
        <v>73</v>
      </c>
      <c r="D27" s="172">
        <f>SUM(D24:D26)</f>
        <v>1.1</v>
      </c>
      <c r="E27" s="172">
        <f>SUM(E24:E26)</f>
        <v>7</v>
      </c>
      <c r="F27" s="172">
        <f>SUM(F24:F26)</f>
        <v>6.800000000000001</v>
      </c>
      <c r="G27" s="172">
        <f>SUM(G24:G26)</f>
        <v>0</v>
      </c>
      <c r="H27" s="172">
        <f>SUM(H24:H26)</f>
        <v>6</v>
      </c>
      <c r="I27" s="74"/>
    </row>
    <row r="28" spans="2:9" ht="15" customHeight="1">
      <c r="B28" s="255"/>
      <c r="C28" s="162" t="s">
        <v>60</v>
      </c>
      <c r="D28" s="168">
        <v>0.81</v>
      </c>
      <c r="E28" s="169">
        <v>2.8000000000000003</v>
      </c>
      <c r="F28" s="169">
        <v>2.8000000000000003</v>
      </c>
      <c r="G28" s="168">
        <v>0</v>
      </c>
      <c r="H28" s="168">
        <v>7</v>
      </c>
      <c r="I28" s="73"/>
    </row>
    <row r="29" spans="2:9" ht="15" customHeight="1" thickBot="1">
      <c r="B29" s="255"/>
      <c r="C29" s="163" t="s">
        <v>69</v>
      </c>
      <c r="D29" s="172">
        <f>SUM(D28)</f>
        <v>0.81</v>
      </c>
      <c r="E29" s="172">
        <f>SUM(E28)</f>
        <v>2.8000000000000003</v>
      </c>
      <c r="F29" s="172">
        <f>SUM(F28)</f>
        <v>2.8000000000000003</v>
      </c>
      <c r="G29" s="172">
        <f>SUM(G28)</f>
        <v>0</v>
      </c>
      <c r="H29" s="172">
        <f>SUM(H28)</f>
        <v>7</v>
      </c>
      <c r="I29" s="74"/>
    </row>
    <row r="30" spans="2:9" ht="15" customHeight="1">
      <c r="B30" s="255"/>
      <c r="C30" s="162" t="s">
        <v>114</v>
      </c>
      <c r="D30" s="168">
        <v>0.6</v>
      </c>
      <c r="E30" s="169">
        <v>12</v>
      </c>
      <c r="F30" s="169">
        <v>9.6</v>
      </c>
      <c r="G30" s="168"/>
      <c r="H30" s="168">
        <v>5</v>
      </c>
      <c r="I30" s="73"/>
    </row>
    <row r="31" spans="2:9" ht="15" customHeight="1">
      <c r="B31" s="255"/>
      <c r="C31" s="164" t="s">
        <v>115</v>
      </c>
      <c r="D31" s="170">
        <v>0.4</v>
      </c>
      <c r="E31" s="171">
        <v>2.5</v>
      </c>
      <c r="F31" s="171">
        <v>0.2</v>
      </c>
      <c r="G31" s="170">
        <v>0</v>
      </c>
      <c r="H31" s="170">
        <v>2</v>
      </c>
      <c r="I31" s="58"/>
    </row>
    <row r="32" spans="2:9" ht="15" customHeight="1">
      <c r="B32" s="255"/>
      <c r="C32" s="164" t="s">
        <v>116</v>
      </c>
      <c r="D32" s="170">
        <v>0.1</v>
      </c>
      <c r="E32" s="171">
        <v>1</v>
      </c>
      <c r="F32" s="171">
        <v>0.2</v>
      </c>
      <c r="G32" s="170">
        <v>0</v>
      </c>
      <c r="H32" s="170">
        <v>1</v>
      </c>
      <c r="I32" s="58"/>
    </row>
    <row r="33" spans="2:9" ht="15" customHeight="1">
      <c r="B33" s="255"/>
      <c r="C33" s="164" t="s">
        <v>117</v>
      </c>
      <c r="D33" s="170">
        <v>0.2</v>
      </c>
      <c r="E33" s="171">
        <v>3</v>
      </c>
      <c r="F33" s="171">
        <v>1.1</v>
      </c>
      <c r="G33" s="170">
        <v>0</v>
      </c>
      <c r="H33" s="170">
        <v>1</v>
      </c>
      <c r="I33" s="58"/>
    </row>
    <row r="34" spans="2:9" ht="15" customHeight="1" thickBot="1">
      <c r="B34" s="255"/>
      <c r="C34" s="163" t="s">
        <v>77</v>
      </c>
      <c r="D34" s="172">
        <v>1.3</v>
      </c>
      <c r="E34" s="172">
        <v>18.5</v>
      </c>
      <c r="F34" s="172">
        <v>11.099999999999998</v>
      </c>
      <c r="G34" s="172">
        <v>0</v>
      </c>
      <c r="H34" s="172">
        <v>9</v>
      </c>
      <c r="I34" s="74"/>
    </row>
    <row r="35" spans="2:9" ht="15" customHeight="1">
      <c r="B35" s="255"/>
      <c r="C35" s="162" t="s">
        <v>107</v>
      </c>
      <c r="D35" s="168">
        <v>0.1</v>
      </c>
      <c r="E35" s="168">
        <v>1.5</v>
      </c>
      <c r="F35" s="168">
        <v>1</v>
      </c>
      <c r="G35" s="168">
        <v>0.5</v>
      </c>
      <c r="H35" s="168">
        <v>5</v>
      </c>
      <c r="I35" s="73"/>
    </row>
    <row r="36" spans="2:9" ht="15" customHeight="1">
      <c r="B36" s="255"/>
      <c r="C36" s="165" t="s">
        <v>101</v>
      </c>
      <c r="D36" s="178">
        <v>0.5</v>
      </c>
      <c r="E36" s="179">
        <v>5</v>
      </c>
      <c r="F36" s="179">
        <v>4.5</v>
      </c>
      <c r="G36" s="178">
        <v>0</v>
      </c>
      <c r="H36" s="178">
        <v>6</v>
      </c>
      <c r="I36" s="60"/>
    </row>
    <row r="37" spans="2:9" ht="15" customHeight="1">
      <c r="B37" s="255"/>
      <c r="C37" s="164" t="s">
        <v>99</v>
      </c>
      <c r="D37" s="170">
        <v>0.03</v>
      </c>
      <c r="E37" s="171">
        <v>0.12</v>
      </c>
      <c r="F37" s="171">
        <v>0.12</v>
      </c>
      <c r="G37" s="170">
        <v>0</v>
      </c>
      <c r="H37" s="170">
        <v>1</v>
      </c>
      <c r="I37" s="58"/>
    </row>
    <row r="38" spans="2:9" ht="15" customHeight="1">
      <c r="B38" s="255"/>
      <c r="C38" s="164" t="s">
        <v>106</v>
      </c>
      <c r="D38" s="170">
        <v>0.1</v>
      </c>
      <c r="E38" s="171">
        <v>1</v>
      </c>
      <c r="F38" s="171">
        <v>1</v>
      </c>
      <c r="G38" s="170">
        <v>0</v>
      </c>
      <c r="H38" s="170">
        <v>1</v>
      </c>
      <c r="I38" s="58"/>
    </row>
    <row r="39" spans="2:9" ht="15" customHeight="1" thickBot="1">
      <c r="B39" s="255"/>
      <c r="C39" s="163" t="s">
        <v>100</v>
      </c>
      <c r="D39" s="172">
        <f>SUM(D35:D38)</f>
        <v>0.73</v>
      </c>
      <c r="E39" s="172">
        <f>SUM(E35:E38)</f>
        <v>7.62</v>
      </c>
      <c r="F39" s="172">
        <f>SUM(F35:F38)</f>
        <v>6.62</v>
      </c>
      <c r="G39" s="172">
        <f>SUM(G35:G38)</f>
        <v>0.5</v>
      </c>
      <c r="H39" s="172">
        <f>SUM(H35:H38)</f>
        <v>13</v>
      </c>
      <c r="I39" s="74"/>
    </row>
    <row r="40" spans="2:9" ht="15" customHeight="1">
      <c r="B40" s="255"/>
      <c r="C40" s="162" t="s">
        <v>52</v>
      </c>
      <c r="D40" s="168">
        <v>0.17</v>
      </c>
      <c r="E40" s="169">
        <v>2.5</v>
      </c>
      <c r="F40" s="169">
        <v>1.8</v>
      </c>
      <c r="G40" s="168"/>
      <c r="H40" s="168">
        <v>1</v>
      </c>
      <c r="I40" s="73"/>
    </row>
    <row r="41" spans="2:9" ht="15" customHeight="1">
      <c r="B41" s="255"/>
      <c r="C41" s="164" t="s">
        <v>53</v>
      </c>
      <c r="D41" s="170">
        <v>2.86</v>
      </c>
      <c r="E41" s="171">
        <v>43</v>
      </c>
      <c r="F41" s="171" t="s">
        <v>152</v>
      </c>
      <c r="G41" s="170">
        <v>0.7</v>
      </c>
      <c r="H41" s="170">
        <v>16</v>
      </c>
      <c r="I41" s="58"/>
    </row>
    <row r="42" spans="2:9" ht="15" customHeight="1">
      <c r="B42" s="255"/>
      <c r="C42" s="164" t="s">
        <v>51</v>
      </c>
      <c r="D42" s="170">
        <v>1.48</v>
      </c>
      <c r="E42" s="171">
        <v>13.5</v>
      </c>
      <c r="F42" s="171">
        <v>10</v>
      </c>
      <c r="G42" s="170">
        <v>2.5</v>
      </c>
      <c r="H42" s="170">
        <v>15</v>
      </c>
      <c r="I42" s="58"/>
    </row>
    <row r="43" spans="2:9" ht="13.5" customHeight="1">
      <c r="B43" s="255"/>
      <c r="C43" s="164" t="s">
        <v>54</v>
      </c>
      <c r="D43" s="170">
        <v>0.2</v>
      </c>
      <c r="E43" s="171">
        <v>1.7</v>
      </c>
      <c r="F43" s="171">
        <v>1.7</v>
      </c>
      <c r="G43" s="170"/>
      <c r="H43" s="170">
        <v>3</v>
      </c>
      <c r="I43" s="58"/>
    </row>
    <row r="44" spans="2:9" ht="15" customHeight="1">
      <c r="B44" s="255"/>
      <c r="C44" s="164" t="s">
        <v>50</v>
      </c>
      <c r="D44" s="170">
        <v>0.13</v>
      </c>
      <c r="E44" s="171">
        <v>2.3</v>
      </c>
      <c r="F44" s="171">
        <v>1.5</v>
      </c>
      <c r="G44" s="170"/>
      <c r="H44" s="170">
        <v>3</v>
      </c>
      <c r="I44" s="58"/>
    </row>
    <row r="45" spans="2:9" ht="15" customHeight="1">
      <c r="B45" s="255"/>
      <c r="C45" s="164" t="s">
        <v>55</v>
      </c>
      <c r="D45" s="170">
        <v>0.06</v>
      </c>
      <c r="E45" s="171">
        <v>0</v>
      </c>
      <c r="F45" s="171">
        <v>0</v>
      </c>
      <c r="G45" s="170">
        <v>0</v>
      </c>
      <c r="H45" s="170">
        <v>2</v>
      </c>
      <c r="I45" s="58"/>
    </row>
    <row r="46" spans="2:9" ht="15" customHeight="1">
      <c r="B46" s="255"/>
      <c r="C46" s="164" t="s">
        <v>56</v>
      </c>
      <c r="D46" s="170">
        <v>0</v>
      </c>
      <c r="E46" s="171">
        <v>0</v>
      </c>
      <c r="F46" s="171">
        <v>0</v>
      </c>
      <c r="G46" s="170">
        <v>0</v>
      </c>
      <c r="H46" s="170">
        <v>0</v>
      </c>
      <c r="I46" s="58"/>
    </row>
    <row r="47" spans="2:9" ht="15" customHeight="1" thickBot="1">
      <c r="B47" s="255"/>
      <c r="C47" s="167" t="s">
        <v>67</v>
      </c>
      <c r="D47" s="180">
        <f>SUM(D40:D46)</f>
        <v>4.8999999999999995</v>
      </c>
      <c r="E47" s="180">
        <f>SUM(E40:E46)</f>
        <v>63</v>
      </c>
      <c r="F47" s="180">
        <f>SUM(F40:F46)</f>
        <v>15</v>
      </c>
      <c r="G47" s="180">
        <f>SUM(G40:G46)</f>
        <v>3.2</v>
      </c>
      <c r="H47" s="180">
        <f>SUM(H40:H46)</f>
        <v>40</v>
      </c>
      <c r="I47" s="61"/>
    </row>
    <row r="48" spans="2:9" ht="15" customHeight="1" thickBot="1">
      <c r="B48" s="256"/>
      <c r="C48" s="166" t="s">
        <v>125</v>
      </c>
      <c r="D48" s="180">
        <f>SUM(D27,D29,D34,D39,D47)</f>
        <v>8.84</v>
      </c>
      <c r="E48" s="180">
        <f>SUM(E27,E29,E34,E39,E47)</f>
        <v>98.92</v>
      </c>
      <c r="F48" s="180">
        <f>SUM(F27,F29,F34,F39,F47)</f>
        <v>42.32</v>
      </c>
      <c r="G48" s="180">
        <f>SUM(G27,G29,G34,G39,G47)</f>
        <v>3.7</v>
      </c>
      <c r="H48" s="180">
        <f>SUM(H27,H29,H34,H39,H47)</f>
        <v>75</v>
      </c>
      <c r="I48" s="61"/>
    </row>
    <row r="49" spans="2:9" ht="15" customHeight="1">
      <c r="B49" s="254" t="s">
        <v>97</v>
      </c>
      <c r="C49" s="162" t="s">
        <v>71</v>
      </c>
      <c r="D49" s="168">
        <v>0.7</v>
      </c>
      <c r="E49" s="169">
        <v>9.6</v>
      </c>
      <c r="F49" s="169">
        <v>9.6</v>
      </c>
      <c r="G49" s="169">
        <v>1</v>
      </c>
      <c r="H49" s="169">
        <v>4</v>
      </c>
      <c r="I49" s="43"/>
    </row>
    <row r="50" spans="2:9" ht="15" customHeight="1">
      <c r="B50" s="255"/>
      <c r="C50" s="164" t="s">
        <v>75</v>
      </c>
      <c r="D50" s="170">
        <v>0.3</v>
      </c>
      <c r="E50" s="171">
        <v>3.8</v>
      </c>
      <c r="F50" s="171">
        <v>3.6</v>
      </c>
      <c r="G50" s="171"/>
      <c r="H50" s="171">
        <v>4</v>
      </c>
      <c r="I50" s="44"/>
    </row>
    <row r="51" spans="2:9" ht="15" customHeight="1">
      <c r="B51" s="255"/>
      <c r="C51" s="164" t="s">
        <v>78</v>
      </c>
      <c r="D51" s="170">
        <v>0.1</v>
      </c>
      <c r="E51" s="171">
        <v>0</v>
      </c>
      <c r="F51" s="171">
        <v>0</v>
      </c>
      <c r="G51" s="171"/>
      <c r="H51" s="171">
        <v>1</v>
      </c>
      <c r="I51" s="44"/>
    </row>
    <row r="52" spans="2:9" ht="15" customHeight="1">
      <c r="B52" s="255"/>
      <c r="C52" s="164" t="s">
        <v>72</v>
      </c>
      <c r="D52" s="170">
        <v>0.6</v>
      </c>
      <c r="E52" s="171">
        <v>0.43</v>
      </c>
      <c r="F52" s="171">
        <v>0.4</v>
      </c>
      <c r="G52" s="171"/>
      <c r="H52" s="171">
        <v>5</v>
      </c>
      <c r="I52" s="44"/>
    </row>
    <row r="53" spans="2:9" ht="15" customHeight="1">
      <c r="B53" s="255"/>
      <c r="C53" s="164" t="s">
        <v>94</v>
      </c>
      <c r="D53" s="170">
        <v>0.7</v>
      </c>
      <c r="E53" s="171">
        <v>0.1</v>
      </c>
      <c r="F53" s="171">
        <v>0.1</v>
      </c>
      <c r="G53" s="171"/>
      <c r="H53" s="171">
        <v>2</v>
      </c>
      <c r="I53" s="44"/>
    </row>
    <row r="54" spans="2:9" ht="15" customHeight="1" thickBot="1">
      <c r="B54" s="255"/>
      <c r="C54" s="163" t="s">
        <v>73</v>
      </c>
      <c r="D54" s="172">
        <f>SUM(D49:D53)</f>
        <v>2.4000000000000004</v>
      </c>
      <c r="E54" s="172">
        <f>SUM(E49:E53)</f>
        <v>13.929999999999998</v>
      </c>
      <c r="F54" s="172">
        <f>SUM(F49:F53)</f>
        <v>13.7</v>
      </c>
      <c r="G54" s="172">
        <f>SUM(G49:G53)</f>
        <v>1</v>
      </c>
      <c r="H54" s="172">
        <f>SUM(H49:H53)</f>
        <v>16</v>
      </c>
      <c r="I54" s="45"/>
    </row>
    <row r="55" spans="2:9" ht="15" customHeight="1">
      <c r="B55" s="255"/>
      <c r="C55" s="162" t="s">
        <v>60</v>
      </c>
      <c r="D55" s="168">
        <v>4.529999999999999</v>
      </c>
      <c r="E55" s="169">
        <v>44.480000000000004</v>
      </c>
      <c r="F55" s="169">
        <v>44.480000000000004</v>
      </c>
      <c r="G55" s="169">
        <v>0</v>
      </c>
      <c r="H55" s="169">
        <v>45</v>
      </c>
      <c r="I55" s="43"/>
    </row>
    <row r="56" spans="2:9" ht="15" customHeight="1">
      <c r="B56" s="255"/>
      <c r="C56" s="164" t="s">
        <v>61</v>
      </c>
      <c r="D56" s="170">
        <v>0.64</v>
      </c>
      <c r="E56" s="170">
        <v>4.8684</v>
      </c>
      <c r="F56" s="171">
        <v>4.8564</v>
      </c>
      <c r="G56" s="171">
        <v>0.012</v>
      </c>
      <c r="H56" s="171">
        <v>4</v>
      </c>
      <c r="I56" s="44"/>
    </row>
    <row r="57" spans="2:9" ht="15" customHeight="1">
      <c r="B57" s="255"/>
      <c r="C57" s="164" t="s">
        <v>62</v>
      </c>
      <c r="D57" s="178">
        <v>2.96</v>
      </c>
      <c r="E57" s="179">
        <v>41</v>
      </c>
      <c r="F57" s="179">
        <v>36.98</v>
      </c>
      <c r="G57" s="179">
        <v>0</v>
      </c>
      <c r="H57" s="179">
        <v>31</v>
      </c>
      <c r="I57" s="44"/>
    </row>
    <row r="58" spans="2:9" ht="15" customHeight="1">
      <c r="B58" s="255"/>
      <c r="C58" s="164" t="s">
        <v>63</v>
      </c>
      <c r="D58" s="178">
        <v>9.77</v>
      </c>
      <c r="E58" s="179">
        <v>157.7</v>
      </c>
      <c r="F58" s="179">
        <v>111.2</v>
      </c>
      <c r="G58" s="179">
        <v>46.5</v>
      </c>
      <c r="H58" s="179">
        <v>59</v>
      </c>
      <c r="I58" s="99"/>
    </row>
    <row r="59" spans="2:9" ht="15" customHeight="1">
      <c r="B59" s="255"/>
      <c r="C59" s="164" t="s">
        <v>64</v>
      </c>
      <c r="D59" s="170">
        <v>1.574</v>
      </c>
      <c r="E59" s="171">
        <v>19.5</v>
      </c>
      <c r="F59" s="171">
        <v>16</v>
      </c>
      <c r="G59" s="171">
        <v>3.5</v>
      </c>
      <c r="H59" s="171">
        <v>12</v>
      </c>
      <c r="I59" s="44"/>
    </row>
    <row r="60" spans="2:9" ht="15" customHeight="1">
      <c r="B60" s="255"/>
      <c r="C60" s="164" t="s">
        <v>59</v>
      </c>
      <c r="D60" s="170">
        <v>0.1</v>
      </c>
      <c r="E60" s="171">
        <v>0.2</v>
      </c>
      <c r="F60" s="171">
        <v>0.2</v>
      </c>
      <c r="G60" s="171">
        <v>0</v>
      </c>
      <c r="H60" s="171">
        <v>1</v>
      </c>
      <c r="I60" s="44"/>
    </row>
    <row r="61" spans="2:9" ht="15" customHeight="1">
      <c r="B61" s="255"/>
      <c r="C61" s="164" t="s">
        <v>65</v>
      </c>
      <c r="D61" s="170">
        <v>1.1</v>
      </c>
      <c r="E61" s="171">
        <v>8</v>
      </c>
      <c r="F61" s="171">
        <v>8</v>
      </c>
      <c r="G61" s="171">
        <v>0.1</v>
      </c>
      <c r="H61" s="171">
        <v>3</v>
      </c>
      <c r="I61" s="44"/>
    </row>
    <row r="62" spans="2:9" ht="15" customHeight="1" thickBot="1">
      <c r="B62" s="255"/>
      <c r="C62" s="163" t="s">
        <v>69</v>
      </c>
      <c r="D62" s="172">
        <f>SUM(D55:D61)</f>
        <v>20.674000000000003</v>
      </c>
      <c r="E62" s="172">
        <f>SUM(E55:E61)</f>
        <v>275.7484</v>
      </c>
      <c r="F62" s="172">
        <f>SUM(F55:F61)</f>
        <v>221.7164</v>
      </c>
      <c r="G62" s="172">
        <f>SUM(G55:G61)</f>
        <v>50.112</v>
      </c>
      <c r="H62" s="172">
        <f>SUM(H55:H61)</f>
        <v>155</v>
      </c>
      <c r="I62" s="45"/>
    </row>
    <row r="63" spans="2:9" ht="15" customHeight="1">
      <c r="B63" s="255"/>
      <c r="C63" s="177" t="s">
        <v>114</v>
      </c>
      <c r="D63" s="181">
        <v>1.2</v>
      </c>
      <c r="E63" s="182">
        <v>16.5</v>
      </c>
      <c r="F63" s="182">
        <v>9.2</v>
      </c>
      <c r="G63" s="182"/>
      <c r="H63" s="182">
        <v>9</v>
      </c>
      <c r="I63" s="73"/>
    </row>
    <row r="64" spans="2:9" ht="15" customHeight="1">
      <c r="B64" s="255"/>
      <c r="C64" s="164" t="s">
        <v>127</v>
      </c>
      <c r="D64" s="170">
        <v>0.3</v>
      </c>
      <c r="E64" s="171">
        <v>0.2</v>
      </c>
      <c r="F64" s="171" t="s">
        <v>141</v>
      </c>
      <c r="G64" s="171" t="s">
        <v>141</v>
      </c>
      <c r="H64" s="171">
        <v>1</v>
      </c>
      <c r="I64" s="44"/>
    </row>
    <row r="65" spans="2:9" ht="15" customHeight="1">
      <c r="B65" s="255"/>
      <c r="C65" s="164" t="s">
        <v>116</v>
      </c>
      <c r="D65" s="170">
        <v>0.7</v>
      </c>
      <c r="E65" s="171">
        <v>11</v>
      </c>
      <c r="F65" s="171">
        <v>7.5</v>
      </c>
      <c r="G65" s="171">
        <v>1</v>
      </c>
      <c r="H65" s="171">
        <v>5</v>
      </c>
      <c r="I65" s="44"/>
    </row>
    <row r="66" spans="2:9" ht="15" customHeight="1">
      <c r="B66" s="255"/>
      <c r="C66" s="164" t="s">
        <v>117</v>
      </c>
      <c r="D66" s="170">
        <v>0.2</v>
      </c>
      <c r="E66" s="171">
        <v>3.5</v>
      </c>
      <c r="F66" s="171">
        <v>2.5</v>
      </c>
      <c r="G66" s="171">
        <v>0.5</v>
      </c>
      <c r="H66" s="171">
        <v>1</v>
      </c>
      <c r="I66" s="44"/>
    </row>
    <row r="67" spans="2:9" ht="15" customHeight="1" thickBot="1">
      <c r="B67" s="256"/>
      <c r="C67" s="163" t="s">
        <v>77</v>
      </c>
      <c r="D67" s="172">
        <f>SUM(D63:D66)</f>
        <v>2.4000000000000004</v>
      </c>
      <c r="E67" s="172">
        <f>SUM(E63:E66)</f>
        <v>31.2</v>
      </c>
      <c r="F67" s="172">
        <f>SUM(F63:F66)</f>
        <v>19.2</v>
      </c>
      <c r="G67" s="172">
        <f>SUM(G63:G66)</f>
        <v>1.5</v>
      </c>
      <c r="H67" s="172">
        <f>SUM(H63:H66)</f>
        <v>16</v>
      </c>
      <c r="I67" s="45"/>
    </row>
    <row r="68" spans="2:9" ht="15" customHeight="1">
      <c r="B68" s="254" t="s">
        <v>97</v>
      </c>
      <c r="C68" s="162" t="s">
        <v>107</v>
      </c>
      <c r="D68" s="168">
        <v>0.2</v>
      </c>
      <c r="E68" s="169">
        <v>2</v>
      </c>
      <c r="F68" s="169">
        <v>1.5</v>
      </c>
      <c r="G68" s="169">
        <v>0.5</v>
      </c>
      <c r="H68" s="169">
        <v>5</v>
      </c>
      <c r="I68" s="77"/>
    </row>
    <row r="69" spans="2:9" ht="15" customHeight="1">
      <c r="B69" s="255"/>
      <c r="C69" s="173" t="s">
        <v>108</v>
      </c>
      <c r="D69" s="183">
        <v>4.3</v>
      </c>
      <c r="E69" s="184">
        <v>60.2</v>
      </c>
      <c r="F69" s="184">
        <v>60.2</v>
      </c>
      <c r="G69" s="184">
        <v>0</v>
      </c>
      <c r="H69" s="184">
        <v>26</v>
      </c>
      <c r="I69" s="70"/>
    </row>
    <row r="70" spans="2:9" ht="15" customHeight="1">
      <c r="B70" s="255"/>
      <c r="C70" s="164" t="s">
        <v>109</v>
      </c>
      <c r="D70" s="170">
        <v>0.6000000000000001</v>
      </c>
      <c r="E70" s="171">
        <v>4.9</v>
      </c>
      <c r="F70" s="171">
        <v>4.3</v>
      </c>
      <c r="G70" s="171">
        <v>0.6000000000000001</v>
      </c>
      <c r="H70" s="171">
        <v>5</v>
      </c>
      <c r="I70" s="44"/>
    </row>
    <row r="71" spans="2:9" ht="15" customHeight="1">
      <c r="B71" s="255"/>
      <c r="C71" s="164" t="s">
        <v>101</v>
      </c>
      <c r="D71" s="170">
        <v>0.6</v>
      </c>
      <c r="E71" s="171">
        <v>5</v>
      </c>
      <c r="F71" s="171">
        <v>4</v>
      </c>
      <c r="G71" s="171">
        <v>0</v>
      </c>
      <c r="H71" s="171">
        <v>3</v>
      </c>
      <c r="I71" s="44"/>
    </row>
    <row r="72" spans="2:9" ht="15" customHeight="1">
      <c r="B72" s="255"/>
      <c r="C72" s="164" t="s">
        <v>110</v>
      </c>
      <c r="D72" s="170">
        <v>2.4</v>
      </c>
      <c r="E72" s="171">
        <v>32.8</v>
      </c>
      <c r="F72" s="171">
        <v>32.8</v>
      </c>
      <c r="G72" s="171" t="s">
        <v>142</v>
      </c>
      <c r="H72" s="171">
        <v>13</v>
      </c>
      <c r="I72" s="44"/>
    </row>
    <row r="73" spans="2:9" ht="15" customHeight="1">
      <c r="B73" s="255"/>
      <c r="C73" s="164" t="s">
        <v>105</v>
      </c>
      <c r="D73" s="170">
        <v>0.3</v>
      </c>
      <c r="E73" s="171">
        <v>1.7</v>
      </c>
      <c r="F73" s="171">
        <v>1.4</v>
      </c>
      <c r="G73" s="171">
        <v>0</v>
      </c>
      <c r="H73" s="171">
        <v>2</v>
      </c>
      <c r="I73" s="44"/>
    </row>
    <row r="74" spans="2:9" ht="15" customHeight="1">
      <c r="B74" s="255"/>
      <c r="C74" s="164" t="s">
        <v>103</v>
      </c>
      <c r="D74" s="170">
        <v>0.4</v>
      </c>
      <c r="E74" s="171">
        <v>0.2</v>
      </c>
      <c r="F74" s="171">
        <v>0.2</v>
      </c>
      <c r="G74" s="171"/>
      <c r="H74" s="171">
        <v>3</v>
      </c>
      <c r="I74" s="58"/>
    </row>
    <row r="75" spans="2:9" ht="15" customHeight="1">
      <c r="B75" s="255"/>
      <c r="C75" s="164" t="s">
        <v>111</v>
      </c>
      <c r="D75" s="170">
        <v>0.01</v>
      </c>
      <c r="E75" s="171">
        <v>0.07</v>
      </c>
      <c r="F75" s="171">
        <v>0.01</v>
      </c>
      <c r="G75" s="171"/>
      <c r="H75" s="171">
        <v>1</v>
      </c>
      <c r="I75" s="58"/>
    </row>
    <row r="76" spans="2:9" ht="15" customHeight="1">
      <c r="B76" s="255"/>
      <c r="C76" s="164" t="s">
        <v>99</v>
      </c>
      <c r="D76" s="170">
        <v>0.03</v>
      </c>
      <c r="E76" s="171">
        <v>0.05</v>
      </c>
      <c r="F76" s="171">
        <v>0.07</v>
      </c>
      <c r="G76" s="171">
        <v>0.02</v>
      </c>
      <c r="H76" s="171">
        <v>2</v>
      </c>
      <c r="I76" s="58"/>
    </row>
    <row r="77" spans="2:9" ht="15" customHeight="1">
      <c r="B77" s="255"/>
      <c r="C77" s="164" t="s">
        <v>112</v>
      </c>
      <c r="D77" s="170">
        <v>0.65</v>
      </c>
      <c r="E77" s="171">
        <v>1.7</v>
      </c>
      <c r="F77" s="171">
        <v>1.6</v>
      </c>
      <c r="G77" s="171">
        <v>0.1</v>
      </c>
      <c r="H77" s="171">
        <v>4</v>
      </c>
      <c r="I77" s="58"/>
    </row>
    <row r="78" spans="2:9" ht="15" customHeight="1" thickBot="1">
      <c r="B78" s="255"/>
      <c r="C78" s="163" t="s">
        <v>100</v>
      </c>
      <c r="D78" s="172">
        <f>SUM(D68:D77)</f>
        <v>9.49</v>
      </c>
      <c r="E78" s="172">
        <f>SUM(E68:E77)</f>
        <v>108.62</v>
      </c>
      <c r="F78" s="172">
        <f>SUM(F68:F77)</f>
        <v>106.08</v>
      </c>
      <c r="G78" s="172">
        <f>SUM(G68:G77)</f>
        <v>1.2200000000000002</v>
      </c>
      <c r="H78" s="172">
        <f>SUM(H68:H77)</f>
        <v>64</v>
      </c>
      <c r="I78" s="74"/>
    </row>
    <row r="79" spans="2:9" ht="15" customHeight="1">
      <c r="B79" s="255"/>
      <c r="C79" s="162" t="s">
        <v>52</v>
      </c>
      <c r="D79" s="168">
        <v>0.61</v>
      </c>
      <c r="E79" s="169">
        <v>7.9</v>
      </c>
      <c r="F79" s="169">
        <v>6.1</v>
      </c>
      <c r="G79" s="169"/>
      <c r="H79" s="169">
        <v>5</v>
      </c>
      <c r="I79" s="43"/>
    </row>
    <row r="80" spans="2:9" ht="15" customHeight="1">
      <c r="B80" s="255"/>
      <c r="C80" s="164" t="s">
        <v>53</v>
      </c>
      <c r="D80" s="170">
        <v>0.3</v>
      </c>
      <c r="E80" s="171">
        <v>2.2</v>
      </c>
      <c r="F80" s="171">
        <v>2.2</v>
      </c>
      <c r="G80" s="171">
        <v>0</v>
      </c>
      <c r="H80" s="171">
        <v>4</v>
      </c>
      <c r="I80" s="44"/>
    </row>
    <row r="81" spans="2:9" ht="15" customHeight="1">
      <c r="B81" s="255"/>
      <c r="C81" s="164" t="s">
        <v>51</v>
      </c>
      <c r="D81" s="170">
        <v>2.7</v>
      </c>
      <c r="E81" s="171">
        <v>43</v>
      </c>
      <c r="F81" s="171">
        <v>33.5</v>
      </c>
      <c r="G81" s="171">
        <v>9.5</v>
      </c>
      <c r="H81" s="171">
        <v>21</v>
      </c>
      <c r="I81" s="44"/>
    </row>
    <row r="82" spans="2:9" ht="15" customHeight="1">
      <c r="B82" s="255"/>
      <c r="C82" s="164" t="s">
        <v>57</v>
      </c>
      <c r="D82" s="170">
        <v>0.52</v>
      </c>
      <c r="E82" s="171">
        <v>7.2</v>
      </c>
      <c r="F82" s="171">
        <v>5.5</v>
      </c>
      <c r="G82" s="171">
        <v>1.7</v>
      </c>
      <c r="H82" s="171">
        <v>3</v>
      </c>
      <c r="I82" s="44"/>
    </row>
    <row r="83" spans="2:9" ht="15" customHeight="1">
      <c r="B83" s="255"/>
      <c r="C83" s="164" t="s">
        <v>54</v>
      </c>
      <c r="D83" s="170">
        <v>0.5</v>
      </c>
      <c r="E83" s="171">
        <v>5.7</v>
      </c>
      <c r="F83" s="171">
        <v>5.7</v>
      </c>
      <c r="G83" s="171"/>
      <c r="H83" s="171">
        <v>4</v>
      </c>
      <c r="I83" s="44"/>
    </row>
    <row r="84" spans="2:9" ht="15" customHeight="1">
      <c r="B84" s="255"/>
      <c r="C84" s="164" t="s">
        <v>50</v>
      </c>
      <c r="D84" s="170">
        <v>0.245</v>
      </c>
      <c r="E84" s="171">
        <v>1.5</v>
      </c>
      <c r="F84" s="171">
        <v>0.9</v>
      </c>
      <c r="G84" s="171"/>
      <c r="H84" s="171">
        <v>4</v>
      </c>
      <c r="I84" s="44"/>
    </row>
    <row r="85" spans="2:9" ht="15" customHeight="1">
      <c r="B85" s="255"/>
      <c r="C85" s="164" t="s">
        <v>55</v>
      </c>
      <c r="D85" s="170">
        <v>0.545</v>
      </c>
      <c r="E85" s="171">
        <v>4.4</v>
      </c>
      <c r="F85" s="171">
        <v>4.4</v>
      </c>
      <c r="G85" s="171">
        <v>0.4</v>
      </c>
      <c r="H85" s="171">
        <v>6</v>
      </c>
      <c r="I85" s="44"/>
    </row>
    <row r="86" spans="2:9" ht="15" customHeight="1">
      <c r="B86" s="255"/>
      <c r="C86" s="164" t="s">
        <v>56</v>
      </c>
      <c r="D86" s="170">
        <v>0.41</v>
      </c>
      <c r="E86" s="171">
        <v>8</v>
      </c>
      <c r="F86" s="171">
        <v>8</v>
      </c>
      <c r="G86" s="171">
        <v>0</v>
      </c>
      <c r="H86" s="171">
        <v>4</v>
      </c>
      <c r="I86" s="44"/>
    </row>
    <row r="87" spans="2:9" ht="15" customHeight="1" thickBot="1">
      <c r="B87" s="255"/>
      <c r="C87" s="163" t="s">
        <v>67</v>
      </c>
      <c r="D87" s="172">
        <f>SUM(D79:D86)</f>
        <v>5.830000000000001</v>
      </c>
      <c r="E87" s="172">
        <f>SUM(E79:E86)</f>
        <v>79.9</v>
      </c>
      <c r="F87" s="172">
        <f>SUM(F79:F86)</f>
        <v>66.3</v>
      </c>
      <c r="G87" s="172">
        <f>SUM(G79:G86)</f>
        <v>11.6</v>
      </c>
      <c r="H87" s="172">
        <f>SUM(H79:H86)</f>
        <v>51</v>
      </c>
      <c r="I87" s="45"/>
    </row>
    <row r="88" spans="2:9" ht="15" customHeight="1">
      <c r="B88" s="255"/>
      <c r="C88" s="162" t="s">
        <v>124</v>
      </c>
      <c r="D88" s="181">
        <v>0.4</v>
      </c>
      <c r="E88" s="182">
        <v>5.7</v>
      </c>
      <c r="F88" s="182">
        <v>5.4</v>
      </c>
      <c r="G88" s="182">
        <v>0</v>
      </c>
      <c r="H88" s="182">
        <v>4</v>
      </c>
      <c r="I88" s="43"/>
    </row>
    <row r="89" spans="2:9" ht="15" customHeight="1">
      <c r="B89" s="255"/>
      <c r="C89" s="164" t="s">
        <v>118</v>
      </c>
      <c r="D89" s="170">
        <v>0.7</v>
      </c>
      <c r="E89" s="171">
        <v>6.3</v>
      </c>
      <c r="F89" s="171">
        <v>3.2</v>
      </c>
      <c r="G89" s="171">
        <v>0.8</v>
      </c>
      <c r="H89" s="171">
        <v>10</v>
      </c>
      <c r="I89" s="44"/>
    </row>
    <row r="90" spans="2:9" ht="15" customHeight="1">
      <c r="B90" s="255"/>
      <c r="C90" s="164" t="s">
        <v>121</v>
      </c>
      <c r="D90" s="170">
        <v>0.5</v>
      </c>
      <c r="E90" s="171">
        <v>3</v>
      </c>
      <c r="F90" s="171">
        <v>2.5</v>
      </c>
      <c r="G90" s="171">
        <v>0</v>
      </c>
      <c r="H90" s="171">
        <v>2</v>
      </c>
      <c r="I90" s="44"/>
    </row>
    <row r="91" spans="2:9" ht="15" customHeight="1">
      <c r="B91" s="255"/>
      <c r="C91" s="164" t="s">
        <v>120</v>
      </c>
      <c r="D91" s="185">
        <v>0.6</v>
      </c>
      <c r="E91" s="186">
        <v>4</v>
      </c>
      <c r="F91" s="186">
        <v>3.5</v>
      </c>
      <c r="G91" s="186">
        <v>1.5</v>
      </c>
      <c r="H91" s="186">
        <v>7</v>
      </c>
      <c r="I91" s="44"/>
    </row>
    <row r="92" spans="2:9" ht="15" customHeight="1">
      <c r="B92" s="255"/>
      <c r="C92" s="164" t="s">
        <v>123</v>
      </c>
      <c r="D92" s="170">
        <f>0.6+0.9</f>
        <v>1.5</v>
      </c>
      <c r="E92" s="171">
        <f>12+1.5</f>
        <v>13.5</v>
      </c>
      <c r="F92" s="171">
        <f>7.2+1</f>
        <v>8.2</v>
      </c>
      <c r="G92" s="171">
        <v>1.2</v>
      </c>
      <c r="H92" s="171">
        <f>5+6</f>
        <v>11</v>
      </c>
      <c r="I92" s="44"/>
    </row>
    <row r="93" spans="2:9" ht="15" customHeight="1" thickBot="1">
      <c r="B93" s="255"/>
      <c r="C93" s="163" t="s">
        <v>119</v>
      </c>
      <c r="D93" s="172">
        <f>SUM(D88:D92)</f>
        <v>3.7</v>
      </c>
      <c r="E93" s="172">
        <f>SUM(E88:E92)</f>
        <v>32.5</v>
      </c>
      <c r="F93" s="172">
        <f>SUM(F88:F92)</f>
        <v>22.8</v>
      </c>
      <c r="G93" s="172">
        <f>SUM(G88:G92)</f>
        <v>3.5</v>
      </c>
      <c r="H93" s="172">
        <f>SUM(H88:H92)</f>
        <v>34</v>
      </c>
      <c r="I93" s="45"/>
    </row>
    <row r="94" spans="2:9" ht="15" customHeight="1" thickBot="1">
      <c r="B94" s="256"/>
      <c r="C94" s="166" t="s">
        <v>126</v>
      </c>
      <c r="D94" s="180">
        <f>SUM(D54,D62,D67,D78,D87,D93)</f>
        <v>44.49400000000001</v>
      </c>
      <c r="E94" s="180">
        <f>SUM(E54,E62,E67,E78,E87,E93)</f>
        <v>541.8984</v>
      </c>
      <c r="F94" s="180">
        <f>SUM(F54,F62,F67,F78,F87,F93)</f>
        <v>449.7964</v>
      </c>
      <c r="G94" s="180">
        <f>SUM(G54,G62,G67,G78,G87,G93)</f>
        <v>68.932</v>
      </c>
      <c r="H94" s="180">
        <f>SUM(H54,H62,H67,H78,H87,H93)</f>
        <v>336</v>
      </c>
      <c r="I94" s="78"/>
    </row>
    <row r="95" spans="2:9" ht="15" customHeight="1">
      <c r="B95" s="257" t="s">
        <v>25</v>
      </c>
      <c r="C95" s="162" t="s">
        <v>114</v>
      </c>
      <c r="D95" s="168">
        <v>0.1</v>
      </c>
      <c r="E95" s="169">
        <v>2</v>
      </c>
      <c r="F95" s="169">
        <v>1.6</v>
      </c>
      <c r="G95" s="168"/>
      <c r="H95" s="169">
        <v>3</v>
      </c>
      <c r="I95" s="43"/>
    </row>
    <row r="96" spans="2:9" ht="15" customHeight="1" thickBot="1">
      <c r="B96" s="258"/>
      <c r="C96" s="163" t="s">
        <v>77</v>
      </c>
      <c r="D96" s="172">
        <f aca="true" t="shared" si="0" ref="D96:H97">SUM(D95)</f>
        <v>0.1</v>
      </c>
      <c r="E96" s="172">
        <f t="shared" si="0"/>
        <v>2</v>
      </c>
      <c r="F96" s="172">
        <f t="shared" si="0"/>
        <v>1.6</v>
      </c>
      <c r="G96" s="172">
        <f t="shared" si="0"/>
        <v>0</v>
      </c>
      <c r="H96" s="172">
        <f t="shared" si="0"/>
        <v>3</v>
      </c>
      <c r="I96" s="45"/>
    </row>
    <row r="97" spans="2:9" ht="15" customHeight="1" thickBot="1">
      <c r="B97" s="259"/>
      <c r="C97" s="166" t="s">
        <v>125</v>
      </c>
      <c r="D97" s="180">
        <f t="shared" si="0"/>
        <v>0.1</v>
      </c>
      <c r="E97" s="180">
        <f t="shared" si="0"/>
        <v>2</v>
      </c>
      <c r="F97" s="180">
        <f t="shared" si="0"/>
        <v>1.6</v>
      </c>
      <c r="G97" s="180">
        <f t="shared" si="0"/>
        <v>0</v>
      </c>
      <c r="H97" s="180">
        <f t="shared" si="0"/>
        <v>3</v>
      </c>
      <c r="I97" s="78"/>
    </row>
    <row r="98" spans="2:9" ht="15" customHeight="1">
      <c r="B98" s="254" t="s">
        <v>21</v>
      </c>
      <c r="C98" s="162" t="s">
        <v>70</v>
      </c>
      <c r="D98" s="168">
        <f>SUMIF($C$7:$C$97,C98,$D$7:$D$97)</f>
        <v>0.2</v>
      </c>
      <c r="E98" s="168">
        <f>SUMIF($C$7:$C$97,C98,$E$7:$E$97)</f>
        <v>0.9</v>
      </c>
      <c r="F98" s="168">
        <f>SUMIF($C$7:$C$97,C98,$F$7:$F$97)</f>
        <v>0.9</v>
      </c>
      <c r="G98" s="168">
        <f>SUMIF($C$7:$C$97,C98,$G$7:$G$97)</f>
        <v>0</v>
      </c>
      <c r="H98" s="168">
        <f>SUMIF($C$7:$C$97,C98,$H$7:$H$97)</f>
        <v>1</v>
      </c>
      <c r="I98" s="43"/>
    </row>
    <row r="99" spans="2:9" ht="15" customHeight="1">
      <c r="B99" s="255"/>
      <c r="C99" s="164" t="s">
        <v>71</v>
      </c>
      <c r="D99" s="171">
        <f aca="true" t="shared" si="1" ref="D99:D138">SUMIF($C$7:$C$97,C99,$D$7:$D$97)</f>
        <v>1.4</v>
      </c>
      <c r="E99" s="171">
        <f aca="true" t="shared" si="2" ref="E99:E146">SUMIF($C$7:$C$97,C99,$E$7:$E$97)</f>
        <v>19.799999999999997</v>
      </c>
      <c r="F99" s="171">
        <f aca="true" t="shared" si="3" ref="F99:F145">SUMIF($C$7:$C$97,C99,$F$7:$F$97)</f>
        <v>19.799999999999997</v>
      </c>
      <c r="G99" s="171">
        <f aca="true" t="shared" si="4" ref="G99:G146">SUMIF($C$7:$C$97,C99,$G$7:$G$97)</f>
        <v>1.7</v>
      </c>
      <c r="H99" s="171">
        <f aca="true" t="shared" si="5" ref="H99:H146">SUMIF($C$7:$C$97,C99,$H$7:$H$97)</f>
        <v>9</v>
      </c>
      <c r="I99" s="58"/>
    </row>
    <row r="100" spans="2:9" ht="15" customHeight="1">
      <c r="B100" s="255"/>
      <c r="C100" s="164" t="s">
        <v>75</v>
      </c>
      <c r="D100" s="171">
        <f t="shared" si="1"/>
        <v>0.3</v>
      </c>
      <c r="E100" s="171">
        <f t="shared" si="2"/>
        <v>3.8</v>
      </c>
      <c r="F100" s="171">
        <f t="shared" si="3"/>
        <v>3.6</v>
      </c>
      <c r="G100" s="171">
        <f t="shared" si="4"/>
        <v>0</v>
      </c>
      <c r="H100" s="171">
        <f t="shared" si="5"/>
        <v>4</v>
      </c>
      <c r="I100" s="58"/>
    </row>
    <row r="101" spans="2:9" ht="15" customHeight="1">
      <c r="B101" s="255"/>
      <c r="C101" s="164" t="s">
        <v>78</v>
      </c>
      <c r="D101" s="171">
        <f t="shared" si="1"/>
        <v>0.1</v>
      </c>
      <c r="E101" s="171">
        <f t="shared" si="2"/>
        <v>0</v>
      </c>
      <c r="F101" s="171">
        <f t="shared" si="3"/>
        <v>0</v>
      </c>
      <c r="G101" s="171">
        <f t="shared" si="4"/>
        <v>0</v>
      </c>
      <c r="H101" s="171">
        <f t="shared" si="5"/>
        <v>1</v>
      </c>
      <c r="I101" s="58"/>
    </row>
    <row r="102" spans="2:9" ht="15" customHeight="1">
      <c r="B102" s="255"/>
      <c r="C102" s="164" t="s">
        <v>72</v>
      </c>
      <c r="D102" s="171">
        <f t="shared" si="1"/>
        <v>0.6</v>
      </c>
      <c r="E102" s="171">
        <f t="shared" si="2"/>
        <v>0.43</v>
      </c>
      <c r="F102" s="171">
        <f t="shared" si="3"/>
        <v>0.4</v>
      </c>
      <c r="G102" s="171">
        <f t="shared" si="4"/>
        <v>0</v>
      </c>
      <c r="H102" s="171">
        <f t="shared" si="5"/>
        <v>5</v>
      </c>
      <c r="I102" s="58"/>
    </row>
    <row r="103" spans="2:9" ht="15" customHeight="1">
      <c r="B103" s="255"/>
      <c r="C103" s="164" t="s">
        <v>94</v>
      </c>
      <c r="D103" s="171">
        <f t="shared" si="1"/>
        <v>1.4</v>
      </c>
      <c r="E103" s="171">
        <f t="shared" si="2"/>
        <v>5</v>
      </c>
      <c r="F103" s="171">
        <f t="shared" si="3"/>
        <v>4.8</v>
      </c>
      <c r="G103" s="171">
        <f t="shared" si="4"/>
        <v>0</v>
      </c>
      <c r="H103" s="171">
        <f t="shared" si="5"/>
        <v>6</v>
      </c>
      <c r="I103" s="58"/>
    </row>
    <row r="104" spans="2:9" ht="15" customHeight="1" thickBot="1">
      <c r="B104" s="255"/>
      <c r="C104" s="163" t="s">
        <v>73</v>
      </c>
      <c r="D104" s="187">
        <f>SUMIF($C$7:$C$97,C104,$D$7:$D$97)</f>
        <v>4</v>
      </c>
      <c r="E104" s="187">
        <f t="shared" si="2"/>
        <v>29.93</v>
      </c>
      <c r="F104" s="187">
        <f t="shared" si="3"/>
        <v>29.5</v>
      </c>
      <c r="G104" s="187">
        <f t="shared" si="4"/>
        <v>1.7</v>
      </c>
      <c r="H104" s="187">
        <f t="shared" si="5"/>
        <v>26</v>
      </c>
      <c r="I104" s="74"/>
    </row>
    <row r="105" spans="2:9" ht="15" customHeight="1">
      <c r="B105" s="255"/>
      <c r="C105" s="162" t="s">
        <v>60</v>
      </c>
      <c r="D105" s="188">
        <f t="shared" si="1"/>
        <v>5.34</v>
      </c>
      <c r="E105" s="188">
        <f t="shared" si="2"/>
        <v>47.28</v>
      </c>
      <c r="F105" s="188">
        <f t="shared" si="3"/>
        <v>47.28</v>
      </c>
      <c r="G105" s="188">
        <f t="shared" si="4"/>
        <v>0</v>
      </c>
      <c r="H105" s="188">
        <f t="shared" si="5"/>
        <v>52</v>
      </c>
      <c r="I105" s="73"/>
    </row>
    <row r="106" spans="2:9" ht="15" customHeight="1">
      <c r="B106" s="255"/>
      <c r="C106" s="164" t="s">
        <v>61</v>
      </c>
      <c r="D106" s="189">
        <f t="shared" si="1"/>
        <v>0.64</v>
      </c>
      <c r="E106" s="189">
        <f t="shared" si="2"/>
        <v>4.8684</v>
      </c>
      <c r="F106" s="189">
        <f t="shared" si="3"/>
        <v>4.8564</v>
      </c>
      <c r="G106" s="189">
        <f t="shared" si="4"/>
        <v>0.012</v>
      </c>
      <c r="H106" s="189">
        <f t="shared" si="5"/>
        <v>4</v>
      </c>
      <c r="I106" s="58"/>
    </row>
    <row r="107" spans="2:9" ht="15" customHeight="1">
      <c r="B107" s="255"/>
      <c r="C107" s="164" t="s">
        <v>62</v>
      </c>
      <c r="D107" s="189">
        <f t="shared" si="1"/>
        <v>2.96</v>
      </c>
      <c r="E107" s="189">
        <f t="shared" si="2"/>
        <v>41</v>
      </c>
      <c r="F107" s="189">
        <f t="shared" si="3"/>
        <v>36.98</v>
      </c>
      <c r="G107" s="189">
        <f t="shared" si="4"/>
        <v>0</v>
      </c>
      <c r="H107" s="189">
        <f t="shared" si="5"/>
        <v>31</v>
      </c>
      <c r="I107" s="58"/>
    </row>
    <row r="108" spans="2:9" ht="15" customHeight="1">
      <c r="B108" s="255"/>
      <c r="C108" s="164" t="s">
        <v>63</v>
      </c>
      <c r="D108" s="189">
        <f t="shared" si="1"/>
        <v>9.77</v>
      </c>
      <c r="E108" s="189">
        <f t="shared" si="2"/>
        <v>157.7</v>
      </c>
      <c r="F108" s="189">
        <f t="shared" si="3"/>
        <v>111.2</v>
      </c>
      <c r="G108" s="189">
        <f t="shared" si="4"/>
        <v>46.5</v>
      </c>
      <c r="H108" s="189">
        <f t="shared" si="5"/>
        <v>59</v>
      </c>
      <c r="I108" s="58"/>
    </row>
    <row r="109" spans="1:9" ht="15" customHeight="1">
      <c r="A109" s="84"/>
      <c r="B109" s="255"/>
      <c r="C109" s="164" t="s">
        <v>64</v>
      </c>
      <c r="D109" s="189">
        <f t="shared" si="1"/>
        <v>1.574</v>
      </c>
      <c r="E109" s="189">
        <f t="shared" si="2"/>
        <v>19.5</v>
      </c>
      <c r="F109" s="189">
        <f t="shared" si="3"/>
        <v>16</v>
      </c>
      <c r="G109" s="189">
        <f t="shared" si="4"/>
        <v>3.5</v>
      </c>
      <c r="H109" s="189">
        <f t="shared" si="5"/>
        <v>12</v>
      </c>
      <c r="I109" s="71"/>
    </row>
    <row r="110" spans="1:9" ht="15" customHeight="1">
      <c r="A110" s="84"/>
      <c r="B110" s="255"/>
      <c r="C110" s="164" t="s">
        <v>59</v>
      </c>
      <c r="D110" s="189">
        <f t="shared" si="1"/>
        <v>0.1</v>
      </c>
      <c r="E110" s="189">
        <f t="shared" si="2"/>
        <v>0.2</v>
      </c>
      <c r="F110" s="189">
        <f t="shared" si="3"/>
        <v>0.2</v>
      </c>
      <c r="G110" s="189">
        <f t="shared" si="4"/>
        <v>0</v>
      </c>
      <c r="H110" s="189">
        <f t="shared" si="5"/>
        <v>1</v>
      </c>
      <c r="I110" s="71"/>
    </row>
    <row r="111" spans="1:9" ht="15" customHeight="1">
      <c r="A111" s="84"/>
      <c r="B111" s="255"/>
      <c r="C111" s="164" t="s">
        <v>65</v>
      </c>
      <c r="D111" s="189">
        <f>SUMIF($C$7:$C$97,C111,$D$7:$D$97)</f>
        <v>1.1</v>
      </c>
      <c r="E111" s="189">
        <f t="shared" si="2"/>
        <v>8</v>
      </c>
      <c r="F111" s="189">
        <f t="shared" si="3"/>
        <v>8</v>
      </c>
      <c r="G111" s="189">
        <f t="shared" si="4"/>
        <v>0.1</v>
      </c>
      <c r="H111" s="189">
        <f t="shared" si="5"/>
        <v>3</v>
      </c>
      <c r="I111" s="71"/>
    </row>
    <row r="112" spans="1:9" ht="15" customHeight="1" thickBot="1">
      <c r="A112" s="84"/>
      <c r="B112" s="255"/>
      <c r="C112" s="163" t="s">
        <v>69</v>
      </c>
      <c r="D112" s="190">
        <f t="shared" si="1"/>
        <v>21.484</v>
      </c>
      <c r="E112" s="190">
        <f t="shared" si="2"/>
        <v>278.5484</v>
      </c>
      <c r="F112" s="190">
        <f t="shared" si="3"/>
        <v>224.5164</v>
      </c>
      <c r="G112" s="190">
        <f t="shared" si="4"/>
        <v>50.112</v>
      </c>
      <c r="H112" s="190">
        <f t="shared" si="5"/>
        <v>162</v>
      </c>
      <c r="I112" s="79"/>
    </row>
    <row r="113" spans="2:9" ht="15" customHeight="1">
      <c r="B113" s="255"/>
      <c r="C113" s="162" t="s">
        <v>114</v>
      </c>
      <c r="D113" s="169">
        <f>SUMIF($C$7:$C$97,C113,$D$7:$D$97)</f>
        <v>2</v>
      </c>
      <c r="E113" s="169">
        <f t="shared" si="2"/>
        <v>31.5</v>
      </c>
      <c r="F113" s="169">
        <f t="shared" si="3"/>
        <v>20.5</v>
      </c>
      <c r="G113" s="169">
        <f t="shared" si="4"/>
        <v>0</v>
      </c>
      <c r="H113" s="169">
        <f t="shared" si="5"/>
        <v>18</v>
      </c>
      <c r="I113" s="73"/>
    </row>
    <row r="114" spans="2:9" ht="15" customHeight="1">
      <c r="B114" s="255"/>
      <c r="C114" s="164" t="s">
        <v>115</v>
      </c>
      <c r="D114" s="171">
        <f t="shared" si="1"/>
        <v>1.1</v>
      </c>
      <c r="E114" s="171">
        <f t="shared" si="2"/>
        <v>2.9000000000000004</v>
      </c>
      <c r="F114" s="171">
        <f t="shared" si="3"/>
        <v>0.2</v>
      </c>
      <c r="G114" s="171">
        <f t="shared" si="4"/>
        <v>0</v>
      </c>
      <c r="H114" s="171">
        <f t="shared" si="5"/>
        <v>4</v>
      </c>
      <c r="I114" s="58"/>
    </row>
    <row r="115" spans="2:9" ht="15" customHeight="1">
      <c r="B115" s="255"/>
      <c r="C115" s="164" t="s">
        <v>116</v>
      </c>
      <c r="D115" s="171">
        <f t="shared" si="1"/>
        <v>1.2999999999999998</v>
      </c>
      <c r="E115" s="171">
        <f t="shared" si="2"/>
        <v>21</v>
      </c>
      <c r="F115" s="171">
        <f t="shared" si="3"/>
        <v>14.5</v>
      </c>
      <c r="G115" s="171">
        <f t="shared" si="4"/>
        <v>2</v>
      </c>
      <c r="H115" s="171">
        <f t="shared" si="5"/>
        <v>11</v>
      </c>
      <c r="I115" s="58"/>
    </row>
    <row r="116" spans="2:9" ht="15" customHeight="1">
      <c r="B116" s="255"/>
      <c r="C116" s="164" t="s">
        <v>117</v>
      </c>
      <c r="D116" s="171">
        <f t="shared" si="1"/>
        <v>0.4</v>
      </c>
      <c r="E116" s="171">
        <f t="shared" si="2"/>
        <v>6.5</v>
      </c>
      <c r="F116" s="171">
        <f t="shared" si="3"/>
        <v>3.6</v>
      </c>
      <c r="G116" s="171">
        <f t="shared" si="4"/>
        <v>0.5</v>
      </c>
      <c r="H116" s="171">
        <f t="shared" si="5"/>
        <v>2</v>
      </c>
      <c r="I116" s="58"/>
    </row>
    <row r="117" spans="2:9" ht="15" customHeight="1" thickBot="1">
      <c r="B117" s="255"/>
      <c r="C117" s="163" t="s">
        <v>77</v>
      </c>
      <c r="D117" s="187">
        <f t="shared" si="1"/>
        <v>4.8</v>
      </c>
      <c r="E117" s="187">
        <f t="shared" si="2"/>
        <v>61.9</v>
      </c>
      <c r="F117" s="187">
        <f t="shared" si="3"/>
        <v>38.8</v>
      </c>
      <c r="G117" s="187">
        <f t="shared" si="4"/>
        <v>2.5</v>
      </c>
      <c r="H117" s="187">
        <f t="shared" si="5"/>
        <v>35</v>
      </c>
      <c r="I117" s="74"/>
    </row>
    <row r="118" spans="2:9" ht="15" customHeight="1">
      <c r="B118" s="255"/>
      <c r="C118" s="162" t="s">
        <v>107</v>
      </c>
      <c r="D118" s="169">
        <f t="shared" si="1"/>
        <v>0.4</v>
      </c>
      <c r="E118" s="169">
        <f t="shared" si="2"/>
        <v>5</v>
      </c>
      <c r="F118" s="169">
        <f t="shared" si="3"/>
        <v>3.5</v>
      </c>
      <c r="G118" s="169">
        <f t="shared" si="4"/>
        <v>1.5</v>
      </c>
      <c r="H118" s="169">
        <f t="shared" si="5"/>
        <v>15</v>
      </c>
      <c r="I118" s="43"/>
    </row>
    <row r="119" spans="2:9" ht="15" customHeight="1">
      <c r="B119" s="255"/>
      <c r="C119" s="164" t="s">
        <v>108</v>
      </c>
      <c r="D119" s="171">
        <f t="shared" si="1"/>
        <v>4.3</v>
      </c>
      <c r="E119" s="171">
        <f t="shared" si="2"/>
        <v>60.2</v>
      </c>
      <c r="F119" s="171">
        <f t="shared" si="3"/>
        <v>60.2</v>
      </c>
      <c r="G119" s="171">
        <f t="shared" si="4"/>
        <v>0</v>
      </c>
      <c r="H119" s="171">
        <f t="shared" si="5"/>
        <v>26</v>
      </c>
      <c r="I119" s="44"/>
    </row>
    <row r="120" spans="2:9" ht="15" customHeight="1">
      <c r="B120" s="255"/>
      <c r="C120" s="164" t="s">
        <v>109</v>
      </c>
      <c r="D120" s="171">
        <f t="shared" si="1"/>
        <v>0.6000000000000001</v>
      </c>
      <c r="E120" s="171">
        <f t="shared" si="2"/>
        <v>4.9</v>
      </c>
      <c r="F120" s="171">
        <f t="shared" si="3"/>
        <v>4.3</v>
      </c>
      <c r="G120" s="171">
        <f t="shared" si="4"/>
        <v>0.6000000000000001</v>
      </c>
      <c r="H120" s="171">
        <f t="shared" si="5"/>
        <v>5</v>
      </c>
      <c r="I120" s="44"/>
    </row>
    <row r="121" spans="2:9" ht="15" customHeight="1">
      <c r="B121" s="255"/>
      <c r="C121" s="164" t="s">
        <v>101</v>
      </c>
      <c r="D121" s="171">
        <f t="shared" si="1"/>
        <v>1.2</v>
      </c>
      <c r="E121" s="171">
        <f t="shared" si="2"/>
        <v>11</v>
      </c>
      <c r="F121" s="171">
        <f t="shared" si="3"/>
        <v>9</v>
      </c>
      <c r="G121" s="171">
        <f t="shared" si="4"/>
        <v>0</v>
      </c>
      <c r="H121" s="171">
        <f t="shared" si="5"/>
        <v>11</v>
      </c>
      <c r="I121" s="44"/>
    </row>
    <row r="122" spans="2:9" ht="15" customHeight="1">
      <c r="B122" s="255"/>
      <c r="C122" s="164" t="s">
        <v>110</v>
      </c>
      <c r="D122" s="171">
        <f t="shared" si="1"/>
        <v>2.4</v>
      </c>
      <c r="E122" s="171">
        <f t="shared" si="2"/>
        <v>32.8</v>
      </c>
      <c r="F122" s="171">
        <f t="shared" si="3"/>
        <v>32.8</v>
      </c>
      <c r="G122" s="171">
        <f>SUMIF($C$7:$C$97,C122,$G$7:$G$97)</f>
        <v>0</v>
      </c>
      <c r="H122" s="171">
        <f t="shared" si="5"/>
        <v>13</v>
      </c>
      <c r="I122" s="44"/>
    </row>
    <row r="123" spans="2:9" ht="15" customHeight="1">
      <c r="B123" s="255"/>
      <c r="C123" s="164" t="s">
        <v>105</v>
      </c>
      <c r="D123" s="171">
        <f t="shared" si="1"/>
        <v>0.3</v>
      </c>
      <c r="E123" s="171">
        <f t="shared" si="2"/>
        <v>1.7</v>
      </c>
      <c r="F123" s="171">
        <f>SUMIF($C$7:$C$97,C123,$F$7:$F$97)</f>
        <v>1.4</v>
      </c>
      <c r="G123" s="171">
        <f t="shared" si="4"/>
        <v>0</v>
      </c>
      <c r="H123" s="171">
        <f t="shared" si="5"/>
        <v>2</v>
      </c>
      <c r="I123" s="44"/>
    </row>
    <row r="124" spans="2:9" ht="15" customHeight="1">
      <c r="B124" s="255"/>
      <c r="C124" s="164" t="s">
        <v>103</v>
      </c>
      <c r="D124" s="171">
        <f t="shared" si="1"/>
        <v>0.4</v>
      </c>
      <c r="E124" s="171">
        <f>SUMIF($C$7:$C$97,C124,$E$7:$E$97)</f>
        <v>0.2</v>
      </c>
      <c r="F124" s="171">
        <f t="shared" si="3"/>
        <v>0.2</v>
      </c>
      <c r="G124" s="171">
        <f t="shared" si="4"/>
        <v>0</v>
      </c>
      <c r="H124" s="171">
        <f t="shared" si="5"/>
        <v>3</v>
      </c>
      <c r="I124" s="44"/>
    </row>
    <row r="125" spans="2:9" ht="15" customHeight="1">
      <c r="B125" s="255"/>
      <c r="C125" s="164" t="s">
        <v>111</v>
      </c>
      <c r="D125" s="171">
        <f t="shared" si="1"/>
        <v>0.01</v>
      </c>
      <c r="E125" s="171">
        <f t="shared" si="2"/>
        <v>0.07</v>
      </c>
      <c r="F125" s="171">
        <f t="shared" si="3"/>
        <v>0.01</v>
      </c>
      <c r="G125" s="171">
        <f t="shared" si="4"/>
        <v>0</v>
      </c>
      <c r="H125" s="171">
        <f t="shared" si="5"/>
        <v>1</v>
      </c>
      <c r="I125" s="44"/>
    </row>
    <row r="126" spans="2:9" ht="15" customHeight="1">
      <c r="B126" s="255"/>
      <c r="C126" s="164" t="s">
        <v>99</v>
      </c>
      <c r="D126" s="171">
        <f t="shared" si="1"/>
        <v>0.06</v>
      </c>
      <c r="E126" s="171">
        <f t="shared" si="2"/>
        <v>0.16999999999999998</v>
      </c>
      <c r="F126" s="171">
        <f t="shared" si="3"/>
        <v>0.19</v>
      </c>
      <c r="G126" s="171">
        <f t="shared" si="4"/>
        <v>0.02</v>
      </c>
      <c r="H126" s="171">
        <f t="shared" si="5"/>
        <v>3</v>
      </c>
      <c r="I126" s="44"/>
    </row>
    <row r="127" spans="2:9" ht="15" customHeight="1">
      <c r="B127" s="255"/>
      <c r="C127" s="164" t="s">
        <v>106</v>
      </c>
      <c r="D127" s="171">
        <f t="shared" si="1"/>
        <v>0.1</v>
      </c>
      <c r="E127" s="171">
        <f t="shared" si="2"/>
        <v>1</v>
      </c>
      <c r="F127" s="171">
        <f t="shared" si="3"/>
        <v>1</v>
      </c>
      <c r="G127" s="171">
        <f t="shared" si="4"/>
        <v>0</v>
      </c>
      <c r="H127" s="171">
        <f t="shared" si="5"/>
        <v>1</v>
      </c>
      <c r="I127" s="44"/>
    </row>
    <row r="128" spans="2:9" ht="15" customHeight="1">
      <c r="B128" s="255"/>
      <c r="C128" s="164" t="s">
        <v>112</v>
      </c>
      <c r="D128" s="171">
        <f>SUMIF($C$7:$C$97,C128,$D$7:$D$97)</f>
        <v>0.65</v>
      </c>
      <c r="E128" s="171">
        <f t="shared" si="2"/>
        <v>1.7</v>
      </c>
      <c r="F128" s="171">
        <f t="shared" si="3"/>
        <v>1.6</v>
      </c>
      <c r="G128" s="171">
        <f t="shared" si="4"/>
        <v>0.1</v>
      </c>
      <c r="H128" s="171">
        <f t="shared" si="5"/>
        <v>4</v>
      </c>
      <c r="I128" s="44"/>
    </row>
    <row r="129" spans="2:9" ht="15" customHeight="1" thickBot="1">
      <c r="B129" s="256"/>
      <c r="C129" s="163" t="s">
        <v>100</v>
      </c>
      <c r="D129" s="171">
        <f>SUMIF($C$7:$C$97,C129,$D$7:$D$97)</f>
        <v>10.42</v>
      </c>
      <c r="E129" s="171">
        <f t="shared" si="2"/>
        <v>118.74000000000001</v>
      </c>
      <c r="F129" s="171">
        <f t="shared" si="3"/>
        <v>114.2</v>
      </c>
      <c r="G129" s="171">
        <f t="shared" si="4"/>
        <v>2.22</v>
      </c>
      <c r="H129" s="171">
        <f t="shared" si="5"/>
        <v>84</v>
      </c>
      <c r="I129" s="74"/>
    </row>
    <row r="130" spans="2:9" ht="15" customHeight="1">
      <c r="B130" s="257" t="s">
        <v>21</v>
      </c>
      <c r="C130" s="162" t="s">
        <v>52</v>
      </c>
      <c r="D130" s="169">
        <f t="shared" si="1"/>
        <v>0.78</v>
      </c>
      <c r="E130" s="169">
        <f t="shared" si="2"/>
        <v>10.4</v>
      </c>
      <c r="F130" s="169">
        <f t="shared" si="3"/>
        <v>7.8999999999999995</v>
      </c>
      <c r="G130" s="169">
        <f t="shared" si="4"/>
        <v>0</v>
      </c>
      <c r="H130" s="169">
        <f t="shared" si="5"/>
        <v>6</v>
      </c>
      <c r="I130" s="73"/>
    </row>
    <row r="131" spans="2:9" ht="15" customHeight="1">
      <c r="B131" s="258"/>
      <c r="C131" s="164" t="s">
        <v>53</v>
      </c>
      <c r="D131" s="171">
        <f t="shared" si="1"/>
        <v>3.1599999999999997</v>
      </c>
      <c r="E131" s="171">
        <f t="shared" si="2"/>
        <v>45.2</v>
      </c>
      <c r="F131" s="171">
        <f>SUMIF($C$7:$C$97,C131,$F$7:$F$97)</f>
        <v>2.2</v>
      </c>
      <c r="G131" s="171">
        <f t="shared" si="4"/>
        <v>0.7</v>
      </c>
      <c r="H131" s="171">
        <f t="shared" si="5"/>
        <v>20</v>
      </c>
      <c r="I131" s="58"/>
    </row>
    <row r="132" spans="2:9" ht="15" customHeight="1">
      <c r="B132" s="258"/>
      <c r="C132" s="164" t="s">
        <v>51</v>
      </c>
      <c r="D132" s="171">
        <f t="shared" si="1"/>
        <v>4.18</v>
      </c>
      <c r="E132" s="171">
        <f t="shared" si="2"/>
        <v>56.5</v>
      </c>
      <c r="F132" s="171">
        <f t="shared" si="3"/>
        <v>43.5</v>
      </c>
      <c r="G132" s="171">
        <f t="shared" si="4"/>
        <v>12</v>
      </c>
      <c r="H132" s="171">
        <f t="shared" si="5"/>
        <v>36</v>
      </c>
      <c r="I132" s="58"/>
    </row>
    <row r="133" spans="2:9" ht="15" customHeight="1">
      <c r="B133" s="258"/>
      <c r="C133" s="164" t="s">
        <v>57</v>
      </c>
      <c r="D133" s="171">
        <f t="shared" si="1"/>
        <v>0.52</v>
      </c>
      <c r="E133" s="171">
        <f t="shared" si="2"/>
        <v>7.2</v>
      </c>
      <c r="F133" s="171">
        <f t="shared" si="3"/>
        <v>5.5</v>
      </c>
      <c r="G133" s="171">
        <f t="shared" si="4"/>
        <v>1.7</v>
      </c>
      <c r="H133" s="171">
        <f t="shared" si="5"/>
        <v>3</v>
      </c>
      <c r="I133" s="58"/>
    </row>
    <row r="134" spans="2:9" ht="15" customHeight="1">
      <c r="B134" s="258"/>
      <c r="C134" s="164" t="s">
        <v>54</v>
      </c>
      <c r="D134" s="171">
        <f t="shared" si="1"/>
        <v>0.7</v>
      </c>
      <c r="E134" s="171">
        <f t="shared" si="2"/>
        <v>7.4</v>
      </c>
      <c r="F134" s="171">
        <f t="shared" si="3"/>
        <v>7.4</v>
      </c>
      <c r="G134" s="171">
        <f t="shared" si="4"/>
        <v>0</v>
      </c>
      <c r="H134" s="171">
        <f t="shared" si="5"/>
        <v>7</v>
      </c>
      <c r="I134" s="58"/>
    </row>
    <row r="135" spans="2:9" ht="15" customHeight="1">
      <c r="B135" s="258"/>
      <c r="C135" s="164" t="s">
        <v>50</v>
      </c>
      <c r="D135" s="171">
        <f t="shared" si="1"/>
        <v>0.375</v>
      </c>
      <c r="E135" s="171">
        <f t="shared" si="2"/>
        <v>3.8</v>
      </c>
      <c r="F135" s="171">
        <f t="shared" si="3"/>
        <v>2.4</v>
      </c>
      <c r="G135" s="171">
        <f t="shared" si="4"/>
        <v>0</v>
      </c>
      <c r="H135" s="171">
        <f t="shared" si="5"/>
        <v>7</v>
      </c>
      <c r="I135" s="58"/>
    </row>
    <row r="136" spans="2:9" ht="15" customHeight="1">
      <c r="B136" s="258"/>
      <c r="C136" s="164" t="s">
        <v>55</v>
      </c>
      <c r="D136" s="171">
        <f t="shared" si="1"/>
        <v>0.605</v>
      </c>
      <c r="E136" s="171">
        <f t="shared" si="2"/>
        <v>4.4</v>
      </c>
      <c r="F136" s="171">
        <f t="shared" si="3"/>
        <v>4.4</v>
      </c>
      <c r="G136" s="171">
        <f t="shared" si="4"/>
        <v>0.4</v>
      </c>
      <c r="H136" s="171">
        <f t="shared" si="5"/>
        <v>8</v>
      </c>
      <c r="I136" s="58"/>
    </row>
    <row r="137" spans="2:9" ht="15" customHeight="1">
      <c r="B137" s="258"/>
      <c r="C137" s="164" t="s">
        <v>56</v>
      </c>
      <c r="D137" s="171">
        <f t="shared" si="1"/>
        <v>0.41</v>
      </c>
      <c r="E137" s="171">
        <f t="shared" si="2"/>
        <v>8</v>
      </c>
      <c r="F137" s="171">
        <f t="shared" si="3"/>
        <v>8</v>
      </c>
      <c r="G137" s="171">
        <f t="shared" si="4"/>
        <v>0</v>
      </c>
      <c r="H137" s="171">
        <f t="shared" si="5"/>
        <v>4</v>
      </c>
      <c r="I137" s="58"/>
    </row>
    <row r="138" spans="2:9" ht="15" customHeight="1" thickBot="1">
      <c r="B138" s="258"/>
      <c r="C138" s="163" t="s">
        <v>79</v>
      </c>
      <c r="D138" s="187">
        <f t="shared" si="1"/>
        <v>10.73</v>
      </c>
      <c r="E138" s="187">
        <f t="shared" si="2"/>
        <v>142.9</v>
      </c>
      <c r="F138" s="187">
        <f t="shared" si="3"/>
        <v>81.3</v>
      </c>
      <c r="G138" s="187">
        <f t="shared" si="4"/>
        <v>14.8</v>
      </c>
      <c r="H138" s="187">
        <f t="shared" si="5"/>
        <v>91</v>
      </c>
      <c r="I138" s="74"/>
    </row>
    <row r="139" spans="2:9" ht="15" customHeight="1">
      <c r="B139" s="258"/>
      <c r="C139" s="162" t="s">
        <v>124</v>
      </c>
      <c r="D139" s="188">
        <f aca="true" t="shared" si="6" ref="D139:D144">SUMIF($C$7:$C$97,C139,$D$7:$D$97)</f>
        <v>15.200000000000001</v>
      </c>
      <c r="E139" s="188">
        <f t="shared" si="2"/>
        <v>188.29999999999998</v>
      </c>
      <c r="F139" s="188">
        <f t="shared" si="3"/>
        <v>178.9</v>
      </c>
      <c r="G139" s="188">
        <f t="shared" si="4"/>
        <v>17.5</v>
      </c>
      <c r="H139" s="188">
        <f t="shared" si="5"/>
        <v>105</v>
      </c>
      <c r="I139" s="73"/>
    </row>
    <row r="140" spans="2:9" ht="15" customHeight="1">
      <c r="B140" s="258"/>
      <c r="C140" s="164" t="s">
        <v>118</v>
      </c>
      <c r="D140" s="189">
        <f t="shared" si="6"/>
        <v>1</v>
      </c>
      <c r="E140" s="189">
        <f t="shared" si="2"/>
        <v>8.8</v>
      </c>
      <c r="F140" s="189">
        <f t="shared" si="3"/>
        <v>4.5</v>
      </c>
      <c r="G140" s="189">
        <f t="shared" si="4"/>
        <v>1.6</v>
      </c>
      <c r="H140" s="189">
        <f t="shared" si="5"/>
        <v>20</v>
      </c>
      <c r="I140" s="58"/>
    </row>
    <row r="141" spans="2:9" ht="15" customHeight="1">
      <c r="B141" s="258"/>
      <c r="C141" s="164" t="s">
        <v>136</v>
      </c>
      <c r="D141" s="189">
        <f t="shared" si="6"/>
        <v>0.2</v>
      </c>
      <c r="E141" s="189">
        <f t="shared" si="2"/>
        <v>0.3</v>
      </c>
      <c r="F141" s="189">
        <f t="shared" si="3"/>
        <v>0.9</v>
      </c>
      <c r="G141" s="189">
        <f t="shared" si="4"/>
        <v>0.1</v>
      </c>
      <c r="H141" s="189">
        <f t="shared" si="5"/>
        <v>1</v>
      </c>
      <c r="I141" s="58"/>
    </row>
    <row r="142" spans="2:9" ht="15" customHeight="1">
      <c r="B142" s="258"/>
      <c r="C142" s="164" t="s">
        <v>121</v>
      </c>
      <c r="D142" s="189">
        <f t="shared" si="6"/>
        <v>4</v>
      </c>
      <c r="E142" s="189">
        <f t="shared" si="2"/>
        <v>48</v>
      </c>
      <c r="F142" s="189">
        <f t="shared" si="3"/>
        <v>38.5</v>
      </c>
      <c r="G142" s="189">
        <f t="shared" si="4"/>
        <v>1</v>
      </c>
      <c r="H142" s="189">
        <f t="shared" si="5"/>
        <v>25</v>
      </c>
      <c r="I142" s="58"/>
    </row>
    <row r="143" spans="2:9" ht="15" customHeight="1">
      <c r="B143" s="258"/>
      <c r="C143" s="164" t="s">
        <v>120</v>
      </c>
      <c r="D143" s="189">
        <f t="shared" si="6"/>
        <v>0.7</v>
      </c>
      <c r="E143" s="189">
        <f t="shared" si="2"/>
        <v>4.1</v>
      </c>
      <c r="F143" s="189">
        <f t="shared" si="3"/>
        <v>3.6</v>
      </c>
      <c r="G143" s="189">
        <f t="shared" si="4"/>
        <v>1.5</v>
      </c>
      <c r="H143" s="189">
        <f t="shared" si="5"/>
        <v>8</v>
      </c>
      <c r="I143" s="58"/>
    </row>
    <row r="144" spans="2:9" ht="15" customHeight="1">
      <c r="B144" s="258"/>
      <c r="C144" s="164" t="s">
        <v>123</v>
      </c>
      <c r="D144" s="189">
        <f t="shared" si="6"/>
        <v>2.2</v>
      </c>
      <c r="E144" s="189">
        <f t="shared" si="2"/>
        <v>19.1</v>
      </c>
      <c r="F144" s="189">
        <f t="shared" si="3"/>
        <v>12.399999999999999</v>
      </c>
      <c r="G144" s="189">
        <f t="shared" si="4"/>
        <v>1.4</v>
      </c>
      <c r="H144" s="189">
        <f t="shared" si="5"/>
        <v>16</v>
      </c>
      <c r="I144" s="58"/>
    </row>
    <row r="145" spans="2:9" ht="15" customHeight="1" thickBot="1">
      <c r="B145" s="258"/>
      <c r="C145" s="163" t="s">
        <v>119</v>
      </c>
      <c r="D145" s="190">
        <f>SUM(D139:D144)</f>
        <v>23.3</v>
      </c>
      <c r="E145" s="190">
        <f t="shared" si="2"/>
        <v>268.6</v>
      </c>
      <c r="F145" s="190">
        <f t="shared" si="3"/>
        <v>238.8</v>
      </c>
      <c r="G145" s="190">
        <f t="shared" si="4"/>
        <v>23.1</v>
      </c>
      <c r="H145" s="190">
        <f t="shared" si="5"/>
        <v>175</v>
      </c>
      <c r="I145" s="74"/>
    </row>
    <row r="146" spans="2:9" ht="15" customHeight="1" thickBot="1">
      <c r="B146" s="259"/>
      <c r="C146" s="166" t="s">
        <v>126</v>
      </c>
      <c r="D146" s="191">
        <f>SUM(D104,D112,D117,D129,D138,D145)</f>
        <v>74.734</v>
      </c>
      <c r="E146" s="191">
        <f t="shared" si="2"/>
        <v>900.6184000000001</v>
      </c>
      <c r="F146" s="190">
        <f>SUMIF($C$7:$C$97,C146,$F$7:$F$97)</f>
        <v>727.1164</v>
      </c>
      <c r="G146" s="191">
        <f t="shared" si="4"/>
        <v>94.432</v>
      </c>
      <c r="H146" s="191">
        <f t="shared" si="5"/>
        <v>573</v>
      </c>
      <c r="I146" s="61"/>
    </row>
    <row r="147" spans="2:9" ht="15" customHeight="1" thickBot="1">
      <c r="B147" s="254" t="s">
        <v>49</v>
      </c>
      <c r="C147" s="162" t="s">
        <v>62</v>
      </c>
      <c r="D147" s="168">
        <v>2.5</v>
      </c>
      <c r="E147" s="169">
        <v>10</v>
      </c>
      <c r="F147" s="169">
        <v>6.1</v>
      </c>
      <c r="G147" s="168">
        <v>0</v>
      </c>
      <c r="H147" s="168">
        <v>32</v>
      </c>
      <c r="I147" s="43"/>
    </row>
    <row r="148" spans="2:26" ht="15" customHeight="1">
      <c r="B148" s="255"/>
      <c r="C148" s="164" t="s">
        <v>158</v>
      </c>
      <c r="D148" s="212">
        <v>10.166666666666666</v>
      </c>
      <c r="E148" s="213">
        <v>16.883928571428573</v>
      </c>
      <c r="F148" s="214">
        <v>16.883928571428573</v>
      </c>
      <c r="G148" s="229">
        <v>0</v>
      </c>
      <c r="H148" s="230">
        <v>155</v>
      </c>
      <c r="I148" s="44"/>
      <c r="L148" s="164" t="s">
        <v>158</v>
      </c>
      <c r="M148" s="229">
        <v>11.2</v>
      </c>
      <c r="N148" s="231">
        <v>18.6</v>
      </c>
      <c r="O148" s="231">
        <v>18.6</v>
      </c>
      <c r="P148" s="229">
        <v>0</v>
      </c>
      <c r="Q148" s="230">
        <v>171</v>
      </c>
      <c r="R148" s="44"/>
      <c r="T148" s="164" t="s">
        <v>158</v>
      </c>
      <c r="U148" s="232">
        <f>D148/M148</f>
        <v>0.9077380952380952</v>
      </c>
      <c r="V148" s="232">
        <f>E148/N148</f>
        <v>0.9077380952380952</v>
      </c>
      <c r="W148" s="232">
        <f>F148/O148</f>
        <v>0.9077380952380952</v>
      </c>
      <c r="X148" s="232" t="e">
        <f>G148/P148</f>
        <v>#DIV/0!</v>
      </c>
      <c r="Y148" s="232">
        <f>H148/Q148</f>
        <v>0.9064327485380117</v>
      </c>
      <c r="Z148" s="44"/>
    </row>
    <row r="149" spans="2:9" ht="15" customHeight="1">
      <c r="B149" s="255"/>
      <c r="C149" s="164" t="s">
        <v>59</v>
      </c>
      <c r="D149" s="170">
        <v>5</v>
      </c>
      <c r="E149" s="171">
        <v>0.5</v>
      </c>
      <c r="F149" s="171">
        <v>0.1</v>
      </c>
      <c r="G149" s="170">
        <v>0</v>
      </c>
      <c r="H149" s="170">
        <v>10</v>
      </c>
      <c r="I149" s="58"/>
    </row>
    <row r="150" spans="2:9" ht="15" customHeight="1" thickBot="1">
      <c r="B150" s="255"/>
      <c r="C150" s="163" t="s">
        <v>66</v>
      </c>
      <c r="D150" s="172">
        <f>SUM(D147:D149)</f>
        <v>17.666666666666664</v>
      </c>
      <c r="E150" s="172">
        <f>SUM(E147:E149)</f>
        <v>27.383928571428573</v>
      </c>
      <c r="F150" s="172">
        <f>SUM(F147:F149)</f>
        <v>23.083928571428572</v>
      </c>
      <c r="G150" s="172">
        <f>SUM(G147:G149)</f>
        <v>0</v>
      </c>
      <c r="H150" s="172">
        <f>SUM(H147:H149)</f>
        <v>197</v>
      </c>
      <c r="I150" s="74"/>
    </row>
    <row r="151" spans="2:9" ht="15" customHeight="1">
      <c r="B151" s="255"/>
      <c r="C151" s="174" t="s">
        <v>108</v>
      </c>
      <c r="D151" s="192">
        <v>3.8</v>
      </c>
      <c r="E151" s="193">
        <v>1.6</v>
      </c>
      <c r="F151" s="193">
        <v>1.6</v>
      </c>
      <c r="G151" s="192">
        <v>0</v>
      </c>
      <c r="H151" s="192">
        <v>6</v>
      </c>
      <c r="I151" s="80"/>
    </row>
    <row r="152" spans="2:9" ht="15" customHeight="1">
      <c r="B152" s="255"/>
      <c r="C152" s="164" t="s">
        <v>101</v>
      </c>
      <c r="D152" s="170">
        <v>2</v>
      </c>
      <c r="E152" s="171">
        <v>10.5</v>
      </c>
      <c r="F152" s="171">
        <v>6</v>
      </c>
      <c r="G152" s="170">
        <v>0</v>
      </c>
      <c r="H152" s="170">
        <v>3</v>
      </c>
      <c r="I152" s="44" t="s">
        <v>144</v>
      </c>
    </row>
    <row r="153" spans="2:9" ht="15" customHeight="1">
      <c r="B153" s="255"/>
      <c r="C153" s="164" t="s">
        <v>113</v>
      </c>
      <c r="D153" s="170">
        <v>2.5</v>
      </c>
      <c r="E153" s="171">
        <v>7.6</v>
      </c>
      <c r="F153" s="171">
        <v>7</v>
      </c>
      <c r="G153" s="170"/>
      <c r="H153" s="170">
        <v>48</v>
      </c>
      <c r="I153" s="58"/>
    </row>
    <row r="154" spans="2:9" ht="15" customHeight="1">
      <c r="B154" s="255"/>
      <c r="C154" s="164" t="s">
        <v>99</v>
      </c>
      <c r="D154" s="170">
        <v>0.5</v>
      </c>
      <c r="E154" s="171">
        <v>3.8</v>
      </c>
      <c r="F154" s="171">
        <v>3</v>
      </c>
      <c r="G154" s="170">
        <v>0</v>
      </c>
      <c r="H154" s="170">
        <v>4</v>
      </c>
      <c r="I154" s="58"/>
    </row>
    <row r="155" spans="2:9" ht="15" customHeight="1" thickBot="1">
      <c r="B155" s="255"/>
      <c r="C155" s="163" t="s">
        <v>100</v>
      </c>
      <c r="D155" s="172">
        <f>SUM(D151:D154)</f>
        <v>8.8</v>
      </c>
      <c r="E155" s="172">
        <f>SUM(E151:E154)</f>
        <v>23.5</v>
      </c>
      <c r="F155" s="172">
        <f>SUM(F151:F154)</f>
        <v>17.6</v>
      </c>
      <c r="G155" s="172">
        <f>SUM(G151:G154)</f>
        <v>0</v>
      </c>
      <c r="H155" s="172">
        <f>SUM(H151:H154)</f>
        <v>61</v>
      </c>
      <c r="I155" s="74"/>
    </row>
    <row r="156" spans="2:9" ht="15" customHeight="1">
      <c r="B156" s="255"/>
      <c r="C156" s="162" t="s">
        <v>51</v>
      </c>
      <c r="D156" s="168">
        <v>7.6</v>
      </c>
      <c r="E156" s="169">
        <v>7.1</v>
      </c>
      <c r="F156" s="169">
        <v>7.1</v>
      </c>
      <c r="G156" s="168">
        <v>0</v>
      </c>
      <c r="H156" s="168">
        <v>80</v>
      </c>
      <c r="I156" s="43"/>
    </row>
    <row r="157" spans="2:9" ht="15" customHeight="1">
      <c r="B157" s="255"/>
      <c r="C157" s="164" t="s">
        <v>56</v>
      </c>
      <c r="D157" s="170">
        <v>1</v>
      </c>
      <c r="E157" s="171">
        <v>0</v>
      </c>
      <c r="F157" s="171">
        <v>0</v>
      </c>
      <c r="G157" s="170">
        <v>0</v>
      </c>
      <c r="H157" s="170">
        <v>2</v>
      </c>
      <c r="I157" s="44"/>
    </row>
    <row r="158" spans="2:9" ht="15" customHeight="1" thickBot="1">
      <c r="B158" s="255"/>
      <c r="C158" s="163" t="s">
        <v>67</v>
      </c>
      <c r="D158" s="172">
        <f>SUM(D156:D157)</f>
        <v>8.6</v>
      </c>
      <c r="E158" s="172">
        <f>SUM(E156:E157)</f>
        <v>7.1</v>
      </c>
      <c r="F158" s="172">
        <f>SUM(F156:F157)</f>
        <v>7.1</v>
      </c>
      <c r="G158" s="172">
        <f>SUM(G156:G157)</f>
        <v>0</v>
      </c>
      <c r="H158" s="172">
        <f>SUM(H156:H157)</f>
        <v>82</v>
      </c>
      <c r="I158" s="45"/>
    </row>
    <row r="159" spans="2:9" ht="15" customHeight="1">
      <c r="B159" s="255"/>
      <c r="C159" s="162" t="s">
        <v>118</v>
      </c>
      <c r="D159" s="168">
        <v>0.4</v>
      </c>
      <c r="E159" s="169">
        <v>1</v>
      </c>
      <c r="F159" s="169">
        <v>0.8</v>
      </c>
      <c r="G159" s="168"/>
      <c r="H159" s="168">
        <v>1</v>
      </c>
      <c r="I159" s="43"/>
    </row>
    <row r="160" spans="2:9" ht="15" customHeight="1">
      <c r="B160" s="255"/>
      <c r="C160" s="164" t="s">
        <v>120</v>
      </c>
      <c r="D160" s="170">
        <v>0.6</v>
      </c>
      <c r="E160" s="171">
        <v>2</v>
      </c>
      <c r="F160" s="171">
        <v>0.5</v>
      </c>
      <c r="G160" s="170">
        <v>0</v>
      </c>
      <c r="H160" s="170">
        <v>1</v>
      </c>
      <c r="I160" s="44"/>
    </row>
    <row r="161" spans="2:9" ht="15" customHeight="1" thickBot="1">
      <c r="B161" s="255"/>
      <c r="C161" s="163" t="s">
        <v>119</v>
      </c>
      <c r="D161" s="190">
        <f>SUM(D159:D160)</f>
        <v>1</v>
      </c>
      <c r="E161" s="190">
        <f>SUM(E159:E160)</f>
        <v>3</v>
      </c>
      <c r="F161" s="190">
        <f>SUM(F159:F160)</f>
        <v>1.3</v>
      </c>
      <c r="G161" s="190">
        <f>SUM(G159:G160)</f>
        <v>0</v>
      </c>
      <c r="H161" s="190">
        <f>SUM(H159:H160)</f>
        <v>2</v>
      </c>
      <c r="I161" s="45"/>
    </row>
    <row r="162" spans="2:9" ht="15" customHeight="1" thickBot="1">
      <c r="B162" s="256"/>
      <c r="C162" s="166" t="s">
        <v>126</v>
      </c>
      <c r="D162" s="180">
        <f>SUM(D150,D155,D158,D161)</f>
        <v>36.06666666666666</v>
      </c>
      <c r="E162" s="180">
        <f>SUM(E150,E155,E158,E161)</f>
        <v>60.98392857142857</v>
      </c>
      <c r="F162" s="180">
        <f>SUM(F150,F155,F158,F161)</f>
        <v>49.08392857142857</v>
      </c>
      <c r="G162" s="180">
        <f>SUM(G150,G155,G158,G161)</f>
        <v>0</v>
      </c>
      <c r="H162" s="180">
        <f>SUM(H150,H155,H158,H161)</f>
        <v>342</v>
      </c>
      <c r="I162" s="78"/>
    </row>
    <row r="163" spans="2:9" ht="15" customHeight="1">
      <c r="B163" s="254" t="s">
        <v>3</v>
      </c>
      <c r="C163" s="162" t="s">
        <v>59</v>
      </c>
      <c r="D163" s="168">
        <v>5</v>
      </c>
      <c r="E163" s="169">
        <v>0.3</v>
      </c>
      <c r="F163" s="169">
        <v>0.3</v>
      </c>
      <c r="G163" s="168">
        <v>0</v>
      </c>
      <c r="H163" s="168">
        <v>50</v>
      </c>
      <c r="I163" s="43"/>
    </row>
    <row r="164" spans="2:9" ht="15" customHeight="1" thickBot="1">
      <c r="B164" s="255"/>
      <c r="C164" s="163" t="s">
        <v>66</v>
      </c>
      <c r="D164" s="172">
        <f aca="true" t="shared" si="7" ref="D164:H165">SUM(D163)</f>
        <v>5</v>
      </c>
      <c r="E164" s="172">
        <f t="shared" si="7"/>
        <v>0.3</v>
      </c>
      <c r="F164" s="172">
        <f t="shared" si="7"/>
        <v>0.3</v>
      </c>
      <c r="G164" s="172">
        <f t="shared" si="7"/>
        <v>0</v>
      </c>
      <c r="H164" s="172">
        <f t="shared" si="7"/>
        <v>50</v>
      </c>
      <c r="I164" s="45"/>
    </row>
    <row r="165" spans="2:9" ht="15" customHeight="1" thickBot="1">
      <c r="B165" s="256"/>
      <c r="C165" s="166" t="s">
        <v>126</v>
      </c>
      <c r="D165" s="180">
        <f t="shared" si="7"/>
        <v>5</v>
      </c>
      <c r="E165" s="180">
        <f t="shared" si="7"/>
        <v>0.3</v>
      </c>
      <c r="F165" s="180">
        <f t="shared" si="7"/>
        <v>0.3</v>
      </c>
      <c r="G165" s="180">
        <f t="shared" si="7"/>
        <v>0</v>
      </c>
      <c r="H165" s="180">
        <f t="shared" si="7"/>
        <v>50</v>
      </c>
      <c r="I165" s="78"/>
    </row>
    <row r="166" spans="2:9" ht="15" customHeight="1">
      <c r="B166" s="255" t="s">
        <v>35</v>
      </c>
      <c r="C166" s="162" t="s">
        <v>71</v>
      </c>
      <c r="D166" s="168">
        <v>0.1</v>
      </c>
      <c r="E166" s="169">
        <v>0.1</v>
      </c>
      <c r="F166" s="169">
        <v>0.1</v>
      </c>
      <c r="G166" s="168"/>
      <c r="H166" s="168">
        <v>1</v>
      </c>
      <c r="I166" s="43"/>
    </row>
    <row r="167" spans="2:9" ht="15" customHeight="1" thickBot="1">
      <c r="B167" s="255"/>
      <c r="C167" s="163" t="s">
        <v>73</v>
      </c>
      <c r="D167" s="172">
        <f>SUM(D166)</f>
        <v>0.1</v>
      </c>
      <c r="E167" s="172">
        <f>SUM(E166)</f>
        <v>0.1</v>
      </c>
      <c r="F167" s="172">
        <f>SUM(F166)</f>
        <v>0.1</v>
      </c>
      <c r="G167" s="172">
        <f>SUM(G166)</f>
        <v>0</v>
      </c>
      <c r="H167" s="172">
        <f>SUM(H166)</f>
        <v>1</v>
      </c>
      <c r="I167" s="45"/>
    </row>
    <row r="168" spans="2:9" ht="15" customHeight="1">
      <c r="B168" s="255"/>
      <c r="C168" s="162" t="s">
        <v>60</v>
      </c>
      <c r="D168" s="207">
        <v>3.7</v>
      </c>
      <c r="E168" s="208">
        <v>7</v>
      </c>
      <c r="F168" s="208">
        <v>5.9</v>
      </c>
      <c r="G168" s="207">
        <v>0.2</v>
      </c>
      <c r="H168" s="207">
        <v>1</v>
      </c>
      <c r="I168" s="209" t="s">
        <v>157</v>
      </c>
    </row>
    <row r="169" spans="2:9" ht="15" customHeight="1">
      <c r="B169" s="255"/>
      <c r="C169" s="164" t="s">
        <v>62</v>
      </c>
      <c r="D169" s="170">
        <v>3.8</v>
      </c>
      <c r="E169" s="171">
        <v>3</v>
      </c>
      <c r="F169" s="171">
        <v>3</v>
      </c>
      <c r="G169" s="170">
        <v>3</v>
      </c>
      <c r="H169" s="170">
        <v>15</v>
      </c>
      <c r="I169" s="72"/>
    </row>
    <row r="170" spans="2:9" ht="15" customHeight="1" thickBot="1">
      <c r="B170" s="255"/>
      <c r="C170" s="163" t="s">
        <v>66</v>
      </c>
      <c r="D170" s="172">
        <f>SUM(D168:D169)</f>
        <v>7.5</v>
      </c>
      <c r="E170" s="172">
        <f>SUM(E168:E169)</f>
        <v>10</v>
      </c>
      <c r="F170" s="172">
        <f>SUM(F168:F169)</f>
        <v>8.9</v>
      </c>
      <c r="G170" s="172">
        <f>SUM(G168:G169)</f>
        <v>3.2</v>
      </c>
      <c r="H170" s="172">
        <f>SUM(H168:H169)</f>
        <v>16</v>
      </c>
      <c r="I170" s="81"/>
    </row>
    <row r="171" spans="2:9" ht="15" customHeight="1">
      <c r="B171" s="255"/>
      <c r="C171" s="162" t="s">
        <v>114</v>
      </c>
      <c r="D171" s="168">
        <v>0.6</v>
      </c>
      <c r="E171" s="169">
        <v>3</v>
      </c>
      <c r="F171" s="169">
        <v>2</v>
      </c>
      <c r="G171" s="168">
        <v>1.1</v>
      </c>
      <c r="H171" s="168">
        <v>3</v>
      </c>
      <c r="I171" s="43"/>
    </row>
    <row r="172" spans="2:9" ht="15" customHeight="1" thickBot="1">
      <c r="B172" s="255"/>
      <c r="C172" s="163" t="s">
        <v>77</v>
      </c>
      <c r="D172" s="172">
        <f>SUM(D171)</f>
        <v>0.6</v>
      </c>
      <c r="E172" s="172">
        <f>SUM(E171)</f>
        <v>3</v>
      </c>
      <c r="F172" s="172">
        <f>SUM(F171)</f>
        <v>2</v>
      </c>
      <c r="G172" s="172">
        <f>SUM(G171)</f>
        <v>1.1</v>
      </c>
      <c r="H172" s="172">
        <f>SUM(H171)</f>
        <v>3</v>
      </c>
      <c r="I172" s="45"/>
    </row>
    <row r="173" spans="2:9" ht="15" customHeight="1">
      <c r="B173" s="255"/>
      <c r="C173" s="162" t="s">
        <v>101</v>
      </c>
      <c r="D173" s="168">
        <v>0.2</v>
      </c>
      <c r="E173" s="169">
        <v>1</v>
      </c>
      <c r="F173" s="169">
        <v>1</v>
      </c>
      <c r="G173" s="168">
        <v>0</v>
      </c>
      <c r="H173" s="168">
        <v>1</v>
      </c>
      <c r="I173" s="43"/>
    </row>
    <row r="174" spans="2:9" ht="15" customHeight="1">
      <c r="B174" s="255"/>
      <c r="C174" s="164" t="s">
        <v>99</v>
      </c>
      <c r="D174" s="170">
        <v>0.2</v>
      </c>
      <c r="E174" s="171">
        <v>0.1</v>
      </c>
      <c r="F174" s="171">
        <v>0.1</v>
      </c>
      <c r="G174" s="170">
        <v>0.1</v>
      </c>
      <c r="H174" s="170">
        <v>2</v>
      </c>
      <c r="I174" s="58"/>
    </row>
    <row r="175" spans="2:9" ht="15" customHeight="1">
      <c r="B175" s="255"/>
      <c r="C175" s="164" t="s">
        <v>113</v>
      </c>
      <c r="D175" s="170">
        <v>0.8</v>
      </c>
      <c r="E175" s="171">
        <v>1</v>
      </c>
      <c r="F175" s="171">
        <v>0.8</v>
      </c>
      <c r="G175" s="170"/>
      <c r="H175" s="170">
        <v>4</v>
      </c>
      <c r="I175" s="58"/>
    </row>
    <row r="176" spans="2:9" ht="15" customHeight="1" thickBot="1">
      <c r="B176" s="255"/>
      <c r="C176" s="163" t="s">
        <v>100</v>
      </c>
      <c r="D176" s="172">
        <f>SUM(D173:D175)</f>
        <v>1.2000000000000002</v>
      </c>
      <c r="E176" s="172">
        <f>SUM(E173:E175)</f>
        <v>2.1</v>
      </c>
      <c r="F176" s="172">
        <f>SUM(F173:F175)</f>
        <v>1.9000000000000001</v>
      </c>
      <c r="G176" s="172">
        <f>SUM(G173:G175)</f>
        <v>0.1</v>
      </c>
      <c r="H176" s="172">
        <f>SUM(H173:H175)</f>
        <v>7</v>
      </c>
      <c r="I176" s="74"/>
    </row>
    <row r="177" spans="2:9" ht="15" customHeight="1">
      <c r="B177" s="255"/>
      <c r="C177" s="162" t="s">
        <v>51</v>
      </c>
      <c r="D177" s="168">
        <v>2</v>
      </c>
      <c r="E177" s="169">
        <v>0.9</v>
      </c>
      <c r="F177" s="169">
        <v>0.8</v>
      </c>
      <c r="G177" s="168">
        <v>0</v>
      </c>
      <c r="H177" s="168">
        <v>25</v>
      </c>
      <c r="I177" s="43"/>
    </row>
    <row r="178" spans="2:9" ht="15" customHeight="1">
      <c r="B178" s="255"/>
      <c r="C178" s="164" t="s">
        <v>50</v>
      </c>
      <c r="D178" s="170">
        <v>1.1</v>
      </c>
      <c r="E178" s="171">
        <v>1.5</v>
      </c>
      <c r="F178" s="171">
        <v>1.3</v>
      </c>
      <c r="G178" s="170"/>
      <c r="H178" s="170">
        <v>15</v>
      </c>
      <c r="I178" s="72" t="s">
        <v>153</v>
      </c>
    </row>
    <row r="179" spans="2:9" ht="15" customHeight="1" thickBot="1">
      <c r="B179" s="255"/>
      <c r="C179" s="163" t="s">
        <v>67</v>
      </c>
      <c r="D179" s="172">
        <f>SUM(D177:D178)</f>
        <v>3.1</v>
      </c>
      <c r="E179" s="172">
        <f>SUM(E177:E178)</f>
        <v>2.4</v>
      </c>
      <c r="F179" s="172">
        <f>SUM(F177:F178)</f>
        <v>2.1</v>
      </c>
      <c r="G179" s="172">
        <f>SUM(G177:G178)</f>
        <v>0</v>
      </c>
      <c r="H179" s="172">
        <f>SUM(H177:H178)</f>
        <v>40</v>
      </c>
      <c r="I179" s="45"/>
    </row>
    <row r="180" spans="2:9" ht="15" customHeight="1">
      <c r="B180" s="255"/>
      <c r="C180" s="162" t="s">
        <v>118</v>
      </c>
      <c r="D180" s="168">
        <v>0.5</v>
      </c>
      <c r="E180" s="169">
        <v>0.3</v>
      </c>
      <c r="F180" s="169">
        <v>0.2</v>
      </c>
      <c r="G180" s="168"/>
      <c r="H180" s="168">
        <v>4</v>
      </c>
      <c r="I180" s="43"/>
    </row>
    <row r="181" spans="2:9" ht="15" customHeight="1">
      <c r="B181" s="255"/>
      <c r="C181" s="164" t="s">
        <v>121</v>
      </c>
      <c r="D181" s="170">
        <v>0.5</v>
      </c>
      <c r="E181" s="171">
        <v>0.3</v>
      </c>
      <c r="F181" s="171">
        <v>0.2</v>
      </c>
      <c r="G181" s="170">
        <v>0</v>
      </c>
      <c r="H181" s="170">
        <v>4</v>
      </c>
      <c r="I181" s="44"/>
    </row>
    <row r="182" spans="2:9" ht="15" customHeight="1">
      <c r="B182" s="255"/>
      <c r="C182" s="164" t="s">
        <v>120</v>
      </c>
      <c r="D182" s="170">
        <v>0.4</v>
      </c>
      <c r="E182" s="171">
        <v>0.4</v>
      </c>
      <c r="F182" s="171">
        <v>0.4</v>
      </c>
      <c r="G182" s="170">
        <v>0.1</v>
      </c>
      <c r="H182" s="170">
        <v>2</v>
      </c>
      <c r="I182" s="44"/>
    </row>
    <row r="183" spans="2:9" ht="15" customHeight="1">
      <c r="B183" s="255"/>
      <c r="C183" s="164" t="s">
        <v>123</v>
      </c>
      <c r="D183" s="170">
        <v>2</v>
      </c>
      <c r="E183" s="171">
        <v>19</v>
      </c>
      <c r="F183" s="171">
        <v>12</v>
      </c>
      <c r="G183" s="170">
        <v>2.5</v>
      </c>
      <c r="H183" s="170">
        <v>10</v>
      </c>
      <c r="I183" s="44"/>
    </row>
    <row r="184" spans="2:9" ht="15" customHeight="1" thickBot="1">
      <c r="B184" s="255"/>
      <c r="C184" s="163" t="s">
        <v>119</v>
      </c>
      <c r="D184" s="190">
        <f>SUM(D180:D183)</f>
        <v>3.4</v>
      </c>
      <c r="E184" s="190">
        <f>SUM(E180:E183)</f>
        <v>20</v>
      </c>
      <c r="F184" s="190">
        <f>SUM(F180:F183)</f>
        <v>12.8</v>
      </c>
      <c r="G184" s="190">
        <f>SUM(G180:G183)</f>
        <v>2.6</v>
      </c>
      <c r="H184" s="190">
        <f>SUM(H180:H183)</f>
        <v>20</v>
      </c>
      <c r="I184" s="45"/>
    </row>
    <row r="185" spans="2:9" ht="15" customHeight="1" thickBot="1">
      <c r="B185" s="255"/>
      <c r="C185" s="175" t="s">
        <v>126</v>
      </c>
      <c r="D185" s="194">
        <f>SUM(D167,D170,D172,D176,D179,D184)</f>
        <v>15.899999999999999</v>
      </c>
      <c r="E185" s="194">
        <f>SUM(E167,E170,E172,E176,E179,E184)</f>
        <v>37.599999999999994</v>
      </c>
      <c r="F185" s="194">
        <f>SUM(F167,F170,F172,F176,F179,F184)</f>
        <v>27.8</v>
      </c>
      <c r="G185" s="194">
        <f>SUM(G167,G170,G172,G176,G179,G184)</f>
        <v>7</v>
      </c>
      <c r="H185" s="194">
        <f>SUM(H167,H170,H172,H176,H179,H184)</f>
        <v>87</v>
      </c>
      <c r="I185" s="82"/>
    </row>
    <row r="186" spans="2:9" ht="15" customHeight="1" thickBot="1">
      <c r="B186" s="46" t="s">
        <v>2</v>
      </c>
      <c r="C186" s="176"/>
      <c r="D186" s="195">
        <f>SUMIF($C$7:$C$185,"県計",D7:D185)</f>
        <v>206.4346666666667</v>
      </c>
      <c r="E186" s="195">
        <f>SUMIF($C$7:$C$185,"県計",E7:E185)</f>
        <v>1900.1207285714286</v>
      </c>
      <c r="F186" s="195">
        <f>SUMIF($C$7:$C$185,"県計",F7:F185)</f>
        <v>1531.4167285714284</v>
      </c>
      <c r="G186" s="195">
        <f>SUMIF($C$7:$C$185,"県計",G7:G185)</f>
        <v>195.864</v>
      </c>
      <c r="H186" s="195">
        <f>SUMIF($C$7:$C$185,"県計",H7:H185)</f>
        <v>1625</v>
      </c>
      <c r="I186" s="47"/>
    </row>
    <row r="187" s="75" customFormat="1" ht="21" customHeight="1">
      <c r="B187" s="76" t="s">
        <v>128</v>
      </c>
    </row>
  </sheetData>
  <sheetProtection/>
  <mergeCells count="11">
    <mergeCell ref="B130:B146"/>
    <mergeCell ref="F5:G5"/>
    <mergeCell ref="B147:B162"/>
    <mergeCell ref="B163:B165"/>
    <mergeCell ref="B166:B185"/>
    <mergeCell ref="B95:B97"/>
    <mergeCell ref="B24:B48"/>
    <mergeCell ref="B49:B67"/>
    <mergeCell ref="B68:B94"/>
    <mergeCell ref="B7:B23"/>
    <mergeCell ref="B98:B129"/>
  </mergeCells>
  <printOptions horizontalCentered="1"/>
  <pageMargins left="0.1968503937007874" right="0.1968503937007874" top="0.7874015748031497" bottom="0.7874015748031497" header="0" footer="0"/>
  <pageSetup fitToHeight="0" fitToWidth="1" horizontalDpi="600" verticalDpi="600" orientation="portrait" paperSize="9" scale="91" r:id="rId3"/>
  <rowBreaks count="3" manualBreakCount="3">
    <brk id="48" max="8" man="1"/>
    <brk id="97" max="8" man="1"/>
    <brk id="146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8"/>
  <sheetViews>
    <sheetView showGridLines="0" view="pageBreakPreview" zoomScaleSheetLayoutView="10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7" sqref="L6:L7"/>
    </sheetView>
  </sheetViews>
  <sheetFormatPr defaultColWidth="9.00390625" defaultRowHeight="15" customHeight="1"/>
  <cols>
    <col min="1" max="1" width="1.625" style="15" customWidth="1"/>
    <col min="2" max="2" width="25.625" style="19" customWidth="1"/>
    <col min="3" max="3" width="12.625" style="15" customWidth="1"/>
    <col min="4" max="4" width="10.625" style="18" customWidth="1"/>
    <col min="5" max="7" width="10.625" style="15" customWidth="1"/>
    <col min="8" max="8" width="10.625" style="16" customWidth="1"/>
    <col min="9" max="9" width="18.625" style="15" customWidth="1"/>
    <col min="10" max="16384" width="9.00390625" style="15" customWidth="1"/>
  </cols>
  <sheetData>
    <row r="1" ht="15" customHeight="1">
      <c r="I1" s="23"/>
    </row>
    <row r="2" spans="2:9" ht="18" customHeight="1">
      <c r="B2" s="17" t="s">
        <v>129</v>
      </c>
      <c r="C2" s="12"/>
      <c r="D2" s="13"/>
      <c r="E2" s="14"/>
      <c r="I2" s="92"/>
    </row>
    <row r="3" spans="2:9" ht="15" customHeight="1">
      <c r="B3" s="17"/>
      <c r="C3" s="12"/>
      <c r="D3" s="13"/>
      <c r="E3" s="14"/>
      <c r="H3" s="83"/>
      <c r="I3" s="63"/>
    </row>
    <row r="4" spans="2:5" ht="15" customHeight="1" thickBot="1">
      <c r="B4" s="2" t="s">
        <v>132</v>
      </c>
      <c r="C4" s="3"/>
      <c r="E4" s="18"/>
    </row>
    <row r="5" spans="2:9" s="1" customFormat="1" ht="15" customHeight="1" thickBot="1">
      <c r="B5" s="4" t="s">
        <v>0</v>
      </c>
      <c r="C5" s="21" t="s">
        <v>13</v>
      </c>
      <c r="D5" s="22" t="s">
        <v>27</v>
      </c>
      <c r="E5" s="8" t="s">
        <v>19</v>
      </c>
      <c r="F5" s="260" t="s">
        <v>28</v>
      </c>
      <c r="G5" s="261"/>
      <c r="H5" s="5" t="s">
        <v>29</v>
      </c>
      <c r="I5" s="6" t="s">
        <v>15</v>
      </c>
    </row>
    <row r="6" spans="2:9" s="1" customFormat="1" ht="15" customHeight="1" thickBot="1">
      <c r="B6" s="88" t="s">
        <v>17</v>
      </c>
      <c r="C6" s="87"/>
      <c r="D6" s="9" t="s">
        <v>30</v>
      </c>
      <c r="E6" s="10" t="s">
        <v>31</v>
      </c>
      <c r="F6" s="10" t="s">
        <v>32</v>
      </c>
      <c r="G6" s="24" t="s">
        <v>16</v>
      </c>
      <c r="H6" s="11" t="s">
        <v>14</v>
      </c>
      <c r="I6" s="7"/>
    </row>
    <row r="7" spans="2:9" ht="15" customHeight="1">
      <c r="B7" s="254" t="s">
        <v>11</v>
      </c>
      <c r="C7" s="118" t="s">
        <v>81</v>
      </c>
      <c r="D7" s="196">
        <v>0.7</v>
      </c>
      <c r="E7" s="197">
        <v>0.18</v>
      </c>
      <c r="F7" s="198">
        <v>0.18</v>
      </c>
      <c r="G7" s="199"/>
      <c r="H7" s="200">
        <v>1</v>
      </c>
      <c r="I7" s="119" t="s">
        <v>135</v>
      </c>
    </row>
    <row r="8" spans="2:9" ht="15" customHeight="1" thickBot="1">
      <c r="B8" s="255"/>
      <c r="C8" s="120" t="s">
        <v>73</v>
      </c>
      <c r="D8" s="201">
        <f>SUM(D7)</f>
        <v>0.7</v>
      </c>
      <c r="E8" s="201">
        <f>SUM(E7)</f>
        <v>0.18</v>
      </c>
      <c r="F8" s="201">
        <f>SUM(F7)</f>
        <v>0.18</v>
      </c>
      <c r="G8" s="201">
        <f>SUM(G7)</f>
        <v>0</v>
      </c>
      <c r="H8" s="201">
        <f>SUM(H7)</f>
        <v>1</v>
      </c>
      <c r="I8" s="100"/>
    </row>
    <row r="9" spans="2:9" ht="15" customHeight="1">
      <c r="B9" s="255"/>
      <c r="C9" s="121" t="s">
        <v>68</v>
      </c>
      <c r="D9" s="197">
        <v>8.2</v>
      </c>
      <c r="E9" s="197">
        <v>2.1</v>
      </c>
      <c r="F9" s="198">
        <v>2.1</v>
      </c>
      <c r="G9" s="199">
        <v>2.1</v>
      </c>
      <c r="H9" s="200">
        <v>22</v>
      </c>
      <c r="I9" s="103"/>
    </row>
    <row r="10" spans="2:9" ht="15" customHeight="1" thickBot="1">
      <c r="B10" s="255"/>
      <c r="C10" s="120" t="s">
        <v>69</v>
      </c>
      <c r="D10" s="201">
        <f>SUM(D9)</f>
        <v>8.2</v>
      </c>
      <c r="E10" s="201">
        <f>SUM(E9)</f>
        <v>2.1</v>
      </c>
      <c r="F10" s="201">
        <f>SUM(F9)</f>
        <v>2.1</v>
      </c>
      <c r="G10" s="201">
        <f>SUM(G9)</f>
        <v>2.1</v>
      </c>
      <c r="H10" s="201">
        <f>SUM(H9)</f>
        <v>22</v>
      </c>
      <c r="I10" s="100"/>
    </row>
    <row r="11" spans="2:9" ht="15" customHeight="1" thickBot="1">
      <c r="B11" s="256"/>
      <c r="C11" s="122" t="s">
        <v>126</v>
      </c>
      <c r="D11" s="202">
        <f>SUM(D8,D10)</f>
        <v>8.899999999999999</v>
      </c>
      <c r="E11" s="202">
        <f>SUM(E8,E10)</f>
        <v>2.2800000000000002</v>
      </c>
      <c r="F11" s="202">
        <f>SUM(F8,F10)</f>
        <v>2.2800000000000002</v>
      </c>
      <c r="G11" s="202">
        <f>SUM(G8,G10)</f>
        <v>2.1</v>
      </c>
      <c r="H11" s="202">
        <f>SUM(H8,H10)</f>
        <v>23</v>
      </c>
      <c r="I11" s="107"/>
    </row>
    <row r="12" spans="2:9" ht="15" customHeight="1">
      <c r="B12" s="255" t="s">
        <v>98</v>
      </c>
      <c r="C12" s="118" t="s">
        <v>72</v>
      </c>
      <c r="D12" s="196">
        <v>0.1</v>
      </c>
      <c r="E12" s="197">
        <v>0.8</v>
      </c>
      <c r="F12" s="198">
        <v>0.7</v>
      </c>
      <c r="G12" s="199">
        <v>0</v>
      </c>
      <c r="H12" s="200">
        <v>1</v>
      </c>
      <c r="I12" s="103"/>
    </row>
    <row r="13" spans="2:9" ht="15" customHeight="1" thickBot="1">
      <c r="B13" s="255"/>
      <c r="C13" s="123" t="s">
        <v>73</v>
      </c>
      <c r="D13" s="203">
        <f>SUM(D12)</f>
        <v>0.1</v>
      </c>
      <c r="E13" s="203">
        <f>SUM(E12)</f>
        <v>0.8</v>
      </c>
      <c r="F13" s="203">
        <f>SUM(F12)</f>
        <v>0.7</v>
      </c>
      <c r="G13" s="203">
        <f>SUM(G12)</f>
        <v>0</v>
      </c>
      <c r="H13" s="203">
        <f>SUM(H12)</f>
        <v>1</v>
      </c>
      <c r="I13" s="100"/>
    </row>
    <row r="14" spans="2:9" ht="15" customHeight="1">
      <c r="B14" s="255"/>
      <c r="C14" s="121" t="s">
        <v>56</v>
      </c>
      <c r="D14" s="199">
        <v>0.1</v>
      </c>
      <c r="E14" s="196">
        <v>1.3</v>
      </c>
      <c r="F14" s="197">
        <v>1.2</v>
      </c>
      <c r="G14" s="198"/>
      <c r="H14" s="199">
        <v>1</v>
      </c>
      <c r="I14" s="103"/>
    </row>
    <row r="15" spans="2:9" ht="15" customHeight="1" thickBot="1">
      <c r="B15" s="255"/>
      <c r="C15" s="120" t="s">
        <v>67</v>
      </c>
      <c r="D15" s="201">
        <f>SUM(D14)</f>
        <v>0.1</v>
      </c>
      <c r="E15" s="201">
        <f>SUM(E14)</f>
        <v>1.3</v>
      </c>
      <c r="F15" s="201">
        <f>SUM(F14)</f>
        <v>1.2</v>
      </c>
      <c r="G15" s="201">
        <f>SUM(G14)</f>
        <v>0</v>
      </c>
      <c r="H15" s="201">
        <f>SUM(H14)</f>
        <v>1</v>
      </c>
      <c r="I15" s="100"/>
    </row>
    <row r="16" spans="2:9" ht="15" customHeight="1" thickBot="1">
      <c r="B16" s="255"/>
      <c r="C16" s="124" t="s">
        <v>126</v>
      </c>
      <c r="D16" s="204">
        <f>SUM(D13,D15)</f>
        <v>0.2</v>
      </c>
      <c r="E16" s="204">
        <f>SUM(E13,E15)</f>
        <v>2.1</v>
      </c>
      <c r="F16" s="204">
        <f>SUM(F13,F15)</f>
        <v>1.9</v>
      </c>
      <c r="G16" s="204">
        <f>SUM(G13,G15)</f>
        <v>0</v>
      </c>
      <c r="H16" s="204">
        <f>SUM(H13,H15)</f>
        <v>2</v>
      </c>
      <c r="I16" s="106"/>
    </row>
    <row r="17" spans="2:9" ht="15" customHeight="1">
      <c r="B17" s="254" t="s">
        <v>12</v>
      </c>
      <c r="C17" s="89" t="s">
        <v>60</v>
      </c>
      <c r="D17" s="205">
        <v>0.78</v>
      </c>
      <c r="E17" s="93">
        <v>4.5</v>
      </c>
      <c r="F17" s="93">
        <v>4.4</v>
      </c>
      <c r="G17" s="205">
        <v>0</v>
      </c>
      <c r="H17" s="205">
        <v>3</v>
      </c>
      <c r="I17" s="43" t="s">
        <v>151</v>
      </c>
    </row>
    <row r="18" spans="2:9" ht="15" customHeight="1" thickBot="1">
      <c r="B18" s="255"/>
      <c r="C18" s="126" t="s">
        <v>69</v>
      </c>
      <c r="D18" s="201">
        <f>SUM(D17)</f>
        <v>0.78</v>
      </c>
      <c r="E18" s="201">
        <f>SUM(E17)</f>
        <v>4.5</v>
      </c>
      <c r="F18" s="201">
        <f>SUM(F17)</f>
        <v>4.4</v>
      </c>
      <c r="G18" s="201">
        <f>SUM(G17)</f>
        <v>0</v>
      </c>
      <c r="H18" s="201">
        <f>SUM(H17)</f>
        <v>3</v>
      </c>
      <c r="I18" s="107"/>
    </row>
    <row r="19" spans="2:9" ht="15" customHeight="1">
      <c r="B19" s="255"/>
      <c r="C19" s="125" t="s">
        <v>58</v>
      </c>
      <c r="D19" s="199">
        <v>0.2</v>
      </c>
      <c r="E19" s="197" t="s">
        <v>154</v>
      </c>
      <c r="F19" s="197" t="s">
        <v>154</v>
      </c>
      <c r="G19" s="197" t="s">
        <v>154</v>
      </c>
      <c r="H19" s="199">
        <v>1</v>
      </c>
      <c r="I19" s="103" t="s">
        <v>145</v>
      </c>
    </row>
    <row r="20" spans="2:9" ht="15" customHeight="1" thickBot="1">
      <c r="B20" s="255"/>
      <c r="C20" s="126" t="s">
        <v>77</v>
      </c>
      <c r="D20" s="201">
        <f>SUM(D19)</f>
        <v>0.2</v>
      </c>
      <c r="E20" s="201">
        <f>SUM(E19)</f>
        <v>0</v>
      </c>
      <c r="F20" s="201">
        <f>SUM(F19)</f>
        <v>0</v>
      </c>
      <c r="G20" s="201">
        <f>SUM(G19)</f>
        <v>0</v>
      </c>
      <c r="H20" s="201">
        <f>SUM(H19)</f>
        <v>1</v>
      </c>
      <c r="I20" s="107"/>
    </row>
    <row r="21" spans="2:9" ht="15" customHeight="1">
      <c r="B21" s="255"/>
      <c r="C21" s="125" t="s">
        <v>106</v>
      </c>
      <c r="D21" s="199">
        <v>0.1</v>
      </c>
      <c r="E21" s="197">
        <v>0.5</v>
      </c>
      <c r="F21" s="197">
        <v>0.4</v>
      </c>
      <c r="G21" s="199">
        <v>0.1</v>
      </c>
      <c r="H21" s="199">
        <v>1</v>
      </c>
      <c r="I21" s="103" t="s">
        <v>145</v>
      </c>
    </row>
    <row r="22" spans="2:9" ht="15" customHeight="1" thickBot="1">
      <c r="B22" s="255"/>
      <c r="C22" s="126" t="s">
        <v>100</v>
      </c>
      <c r="D22" s="201">
        <f>D21</f>
        <v>0.1</v>
      </c>
      <c r="E22" s="201">
        <f>E21</f>
        <v>0.5</v>
      </c>
      <c r="F22" s="201">
        <f>F21</f>
        <v>0.4</v>
      </c>
      <c r="G22" s="201">
        <f>G21</f>
        <v>0.1</v>
      </c>
      <c r="H22" s="201">
        <f>H21</f>
        <v>1</v>
      </c>
      <c r="I22" s="107"/>
    </row>
    <row r="23" spans="2:9" ht="15" customHeight="1" thickBot="1">
      <c r="B23" s="256"/>
      <c r="C23" s="127" t="s">
        <v>126</v>
      </c>
      <c r="D23" s="202">
        <f>SUM(D18,D20,D22)</f>
        <v>1.08</v>
      </c>
      <c r="E23" s="202">
        <f>SUM(E18,E20,E22)</f>
        <v>5</v>
      </c>
      <c r="F23" s="202">
        <f>SUM(F18,F20,F22)</f>
        <v>4.800000000000001</v>
      </c>
      <c r="G23" s="202">
        <f>SUM(G18,G20,G22)</f>
        <v>0.1</v>
      </c>
      <c r="H23" s="202">
        <f>SUM(H18,H20,H22)</f>
        <v>5</v>
      </c>
      <c r="I23" s="107"/>
    </row>
    <row r="24" spans="2:9" ht="15" customHeight="1" thickBot="1">
      <c r="B24" s="46" t="s">
        <v>1</v>
      </c>
      <c r="C24" s="128"/>
      <c r="D24" s="206">
        <f>SUMIF($C$7:$C$24,"県計",D7:D23)</f>
        <v>10.179999999999998</v>
      </c>
      <c r="E24" s="206">
        <f>SUMIF($C$7:$C$24,"県計",E7:E23)</f>
        <v>9.38</v>
      </c>
      <c r="F24" s="206">
        <f>SUMIF($C$7:$C$24,"県計",F7:F23)</f>
        <v>8.98</v>
      </c>
      <c r="G24" s="206">
        <f>SUMIF($C$7:$C$24,"県計",G7:G23)</f>
        <v>2.2</v>
      </c>
      <c r="H24" s="206">
        <f>SUMIF($C$7:$C$24,"県計",H7:H23)</f>
        <v>30</v>
      </c>
      <c r="I24" s="129"/>
    </row>
    <row r="25" spans="2:8" s="75" customFormat="1" ht="21" customHeight="1">
      <c r="B25" s="76" t="s">
        <v>128</v>
      </c>
      <c r="D25" s="85"/>
      <c r="E25" s="85"/>
      <c r="F25" s="85"/>
      <c r="G25" s="85"/>
      <c r="H25" s="86"/>
    </row>
    <row r="28" spans="6:7" ht="15" customHeight="1">
      <c r="F28" s="20"/>
      <c r="G28" s="20"/>
    </row>
  </sheetData>
  <sheetProtection/>
  <mergeCells count="4">
    <mergeCell ref="F5:G5"/>
    <mergeCell ref="B7:B11"/>
    <mergeCell ref="B12:B16"/>
    <mergeCell ref="B17:B23"/>
  </mergeCells>
  <printOptions horizontalCentered="1"/>
  <pageMargins left="0.1968503937007874" right="0.1968503937007874" top="0.7874015748031497" bottom="0.7874015748031497" header="0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福岡県</cp:lastModifiedBy>
  <cp:lastPrinted>2022-07-29T04:55:00Z</cp:lastPrinted>
  <dcterms:created xsi:type="dcterms:W3CDTF">1997-04-04T09:25:02Z</dcterms:created>
  <dcterms:modified xsi:type="dcterms:W3CDTF">2022-07-29T04:57:12Z</dcterms:modified>
  <cp:category/>
  <cp:version/>
  <cp:contentType/>
  <cp:contentStatus/>
</cp:coreProperties>
</file>