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485" windowWidth="9810" windowHeight="6405" activeTab="0"/>
  </bookViews>
  <sheets>
    <sheet name="Ｈ１６上水道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'Ｈ１６上水道'!$B$1:$I$52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<sst xmlns="http://schemas.openxmlformats.org/spreadsheetml/2006/main" count="135" uniqueCount="98">
  <si>
    <t>香春町</t>
  </si>
  <si>
    <t>２　国庫補助事業の概要</t>
  </si>
  <si>
    <t>区分</t>
  </si>
  <si>
    <t>事　業　者　名</t>
  </si>
  <si>
    <t>補助対象
事業費</t>
  </si>
  <si>
    <t>補助率</t>
  </si>
  <si>
    <t>国庫
補助金</t>
  </si>
  <si>
    <t>工　　期</t>
  </si>
  <si>
    <t>繰 越 額</t>
  </si>
  <si>
    <t>（千円）</t>
  </si>
  <si>
    <t>福岡市</t>
  </si>
  <si>
    <t>五ケ山ダム</t>
  </si>
  <si>
    <t>S63～H22</t>
  </si>
  <si>
    <t>伊良原ダム</t>
  </si>
  <si>
    <t>海水淡水化施設（遠導）</t>
  </si>
  <si>
    <t>広　域　化　施　設</t>
  </si>
  <si>
    <t>二期拡張</t>
  </si>
  <si>
    <t>創　設</t>
  </si>
  <si>
    <t>三・四期拡張</t>
  </si>
  <si>
    <t>豊前市</t>
  </si>
  <si>
    <t>八期拡張</t>
  </si>
  <si>
    <t>行橋市</t>
  </si>
  <si>
    <t>五期拡張</t>
  </si>
  <si>
    <t>福岡地区水道企業団</t>
  </si>
  <si>
    <t>多々良浄水場</t>
  </si>
  <si>
    <t>ラ　イ　フ　ラ　イ　ン　機　能　強　化</t>
  </si>
  <si>
    <t>配水池</t>
  </si>
  <si>
    <t>大野城市</t>
  </si>
  <si>
    <t>福岡市</t>
  </si>
  <si>
    <t>大容量送水管</t>
  </si>
  <si>
    <t>大川市</t>
  </si>
  <si>
    <t>桂川町</t>
  </si>
  <si>
    <t>添田町</t>
  </si>
  <si>
    <t>事　　　業　　　名</t>
  </si>
  <si>
    <t>S63～H22</t>
  </si>
  <si>
    <t>春日那珂川水道企業団</t>
  </si>
  <si>
    <t>福岡地区水道企業団</t>
  </si>
  <si>
    <t>H2～H22</t>
  </si>
  <si>
    <t>京築地区水道企業団</t>
  </si>
  <si>
    <t>H11～H16</t>
  </si>
  <si>
    <t>福岡県南広域水道企業団</t>
  </si>
  <si>
    <t>H1～H21</t>
  </si>
  <si>
    <t>H11～H22</t>
  </si>
  <si>
    <t>計３件</t>
  </si>
  <si>
    <t>H3～H19</t>
  </si>
  <si>
    <t>H6～H18</t>
  </si>
  <si>
    <t>配水池</t>
  </si>
  <si>
    <t>H8～H16</t>
  </si>
  <si>
    <t>配水池</t>
  </si>
  <si>
    <t>H14～H16</t>
  </si>
  <si>
    <t>計１件</t>
  </si>
  <si>
    <t xml:space="preserve"> (1) 平成１６年度水道水源開発等施設整備費補助金</t>
  </si>
  <si>
    <t>一期拡張</t>
  </si>
  <si>
    <t>高度浄水</t>
  </si>
  <si>
    <t>北九州市</t>
  </si>
  <si>
    <t>緊急時用連絡管</t>
  </si>
  <si>
    <t>H16</t>
  </si>
  <si>
    <t>H16</t>
  </si>
  <si>
    <t>石綿ｾﾒﾝﾄ管更新</t>
  </si>
  <si>
    <t>福津市（旧　福間町）</t>
  </si>
  <si>
    <t>山田市</t>
  </si>
  <si>
    <t>宗像市</t>
  </si>
  <si>
    <t>瀬高町</t>
  </si>
  <si>
    <t>春日那珂川水道企業団</t>
  </si>
  <si>
    <t>庄内町</t>
  </si>
  <si>
    <t>岩崎浄水場　</t>
  </si>
  <si>
    <t>計３件</t>
  </si>
  <si>
    <t>八女市</t>
  </si>
  <si>
    <t>大木町</t>
  </si>
  <si>
    <t>久留米市（旧　三潴町）</t>
  </si>
  <si>
    <t>福岡地区水道企業団</t>
  </si>
  <si>
    <t>田川地区水道企業団</t>
  </si>
  <si>
    <t>京築地区水道企業団</t>
  </si>
  <si>
    <t>海水淡水化施設</t>
  </si>
  <si>
    <t>海水淡水化施設（本省繰越）</t>
  </si>
  <si>
    <t>水道水源開発施設</t>
  </si>
  <si>
    <t>水質検査機器</t>
  </si>
  <si>
    <t>福岡県南広域水道企業団</t>
  </si>
  <si>
    <t>水質検査施設整備費</t>
  </si>
  <si>
    <t>福岡地区水道企業団</t>
  </si>
  <si>
    <t>計８件</t>
  </si>
  <si>
    <t>計２件</t>
  </si>
  <si>
    <t>計３件</t>
  </si>
  <si>
    <t>計６件</t>
  </si>
  <si>
    <t>一期拡張</t>
  </si>
  <si>
    <t>計８件</t>
  </si>
  <si>
    <t>H2～H22</t>
  </si>
  <si>
    <t>H16～H23</t>
  </si>
  <si>
    <t>H13～H16</t>
  </si>
  <si>
    <t>H15～H18</t>
  </si>
  <si>
    <t>H15～H23</t>
  </si>
  <si>
    <t>H3～H16</t>
  </si>
  <si>
    <t>H9～H16</t>
  </si>
  <si>
    <t>H11～H17</t>
  </si>
  <si>
    <t>H11～H23</t>
  </si>
  <si>
    <t>H11～H30</t>
  </si>
  <si>
    <t>H11～H16</t>
  </si>
  <si>
    <t>H16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</si>
</sst>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vertical="center"/>
      <protection/>
    </xf>
    <xf numFmtId="37" fontId="3" fillId="0" borderId="7" xfId="0" applyNumberFormat="1" applyFont="1" applyBorder="1" applyAlignment="1" applyProtection="1">
      <alignment vertical="center" shrinkToFit="1"/>
      <protection/>
    </xf>
    <xf numFmtId="37" fontId="3" fillId="0" borderId="8" xfId="0" applyNumberFormat="1" applyFont="1" applyFill="1" applyBorder="1" applyAlignment="1" applyProtection="1">
      <alignment vertical="center"/>
      <protection/>
    </xf>
    <xf numFmtId="12" fontId="3" fillId="0" borderId="8" xfId="0" applyNumberFormat="1" applyFont="1" applyBorder="1" applyAlignment="1" applyProtection="1">
      <alignment horizontal="center" vertical="center"/>
      <protection/>
    </xf>
    <xf numFmtId="38" fontId="2" fillId="0" borderId="9" xfId="17" applyFont="1" applyBorder="1" applyAlignment="1">
      <alignment horizontal="center" vertical="center"/>
    </xf>
    <xf numFmtId="38" fontId="2" fillId="0" borderId="10" xfId="17" applyFont="1" applyFill="1" applyBorder="1" applyAlignment="1">
      <alignment vertical="center"/>
    </xf>
    <xf numFmtId="37" fontId="3" fillId="0" borderId="4" xfId="0" applyNumberFormat="1" applyFont="1" applyBorder="1" applyAlignment="1" applyProtection="1">
      <alignment vertical="center"/>
      <protection/>
    </xf>
    <xf numFmtId="37" fontId="3" fillId="0" borderId="4" xfId="0" applyNumberFormat="1" applyFont="1" applyBorder="1" applyAlignment="1" applyProtection="1">
      <alignment vertical="center" shrinkToFit="1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horizontal="center" vertical="center"/>
      <protection/>
    </xf>
    <xf numFmtId="38" fontId="2" fillId="0" borderId="12" xfId="17" applyFont="1" applyBorder="1" applyAlignment="1">
      <alignment horizontal="center" vertical="center"/>
    </xf>
    <xf numFmtId="38" fontId="2" fillId="0" borderId="13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 shrinkToFit="1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2" xfId="0" applyNumberFormat="1" applyFont="1" applyBorder="1" applyAlignment="1" applyProtection="1">
      <alignment vertical="center" shrinkToFit="1"/>
      <protection/>
    </xf>
    <xf numFmtId="38" fontId="3" fillId="0" borderId="2" xfId="17" applyFont="1" applyFill="1" applyBorder="1" applyAlignment="1" applyProtection="1">
      <alignment vertical="center"/>
      <protection/>
    </xf>
    <xf numFmtId="12" fontId="3" fillId="0" borderId="2" xfId="0" applyNumberFormat="1" applyFont="1" applyBorder="1" applyAlignment="1" applyProtection="1">
      <alignment horizontal="center" vertical="center"/>
      <protection/>
    </xf>
    <xf numFmtId="38" fontId="2" fillId="0" borderId="2" xfId="17" applyFont="1" applyFill="1" applyBorder="1" applyAlignment="1">
      <alignment vertical="center"/>
    </xf>
    <xf numFmtId="38" fontId="3" fillId="0" borderId="18" xfId="17" applyFont="1" applyFill="1" applyBorder="1" applyAlignment="1" applyProtection="1">
      <alignment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 shrinkToFit="1"/>
      <protection/>
    </xf>
    <xf numFmtId="38" fontId="3" fillId="0" borderId="3" xfId="17" applyFont="1" applyFill="1" applyBorder="1" applyAlignment="1" applyProtection="1">
      <alignment vertical="center"/>
      <protection/>
    </xf>
    <xf numFmtId="12" fontId="3" fillId="0" borderId="3" xfId="0" applyNumberFormat="1" applyFont="1" applyBorder="1" applyAlignment="1" applyProtection="1">
      <alignment horizontal="center" vertical="center"/>
      <protection/>
    </xf>
    <xf numFmtId="38" fontId="2" fillId="0" borderId="3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7" fontId="3" fillId="0" borderId="21" xfId="0" applyNumberFormat="1" applyFont="1" applyBorder="1" applyAlignment="1" applyProtection="1">
      <alignment vertical="center"/>
      <protection/>
    </xf>
    <xf numFmtId="38" fontId="3" fillId="0" borderId="4" xfId="17" applyFont="1" applyFill="1" applyBorder="1" applyAlignment="1" applyProtection="1">
      <alignment vertical="center"/>
      <protection/>
    </xf>
    <xf numFmtId="12" fontId="3" fillId="0" borderId="4" xfId="0" applyNumberFormat="1" applyFont="1" applyBorder="1" applyAlignment="1" applyProtection="1">
      <alignment horizontal="center" vertical="center"/>
      <protection/>
    </xf>
    <xf numFmtId="38" fontId="2" fillId="0" borderId="4" xfId="17" applyFont="1" applyFill="1" applyBorder="1" applyAlignment="1">
      <alignment vertical="center"/>
    </xf>
    <xf numFmtId="37" fontId="3" fillId="0" borderId="22" xfId="0" applyNumberFormat="1" applyFont="1" applyBorder="1" applyAlignment="1" applyProtection="1">
      <alignment horizontal="center" vertical="center"/>
      <protection/>
    </xf>
    <xf numFmtId="37" fontId="3" fillId="0" borderId="5" xfId="0" applyNumberFormat="1" applyFont="1" applyBorder="1" applyAlignment="1" applyProtection="1">
      <alignment vertical="center" shrinkToFit="1"/>
      <protection/>
    </xf>
    <xf numFmtId="38" fontId="3" fillId="0" borderId="5" xfId="17" applyFont="1" applyFill="1" applyBorder="1" applyAlignment="1" applyProtection="1">
      <alignment vertical="center"/>
      <protection/>
    </xf>
    <xf numFmtId="12" fontId="3" fillId="0" borderId="5" xfId="0" applyNumberFormat="1" applyFont="1" applyBorder="1" applyAlignment="1" applyProtection="1">
      <alignment horizontal="center" vertical="center"/>
      <protection/>
    </xf>
    <xf numFmtId="38" fontId="2" fillId="0" borderId="5" xfId="17" applyFont="1" applyFill="1" applyBorder="1" applyAlignment="1">
      <alignment vertical="center"/>
    </xf>
    <xf numFmtId="38" fontId="3" fillId="0" borderId="23" xfId="17" applyFont="1" applyFill="1" applyBorder="1" applyAlignment="1" applyProtection="1">
      <alignment vertical="center"/>
      <protection/>
    </xf>
    <xf numFmtId="38" fontId="3" fillId="0" borderId="16" xfId="17" applyFont="1" applyFill="1" applyBorder="1" applyAlignment="1" applyProtection="1">
      <alignment vertical="center"/>
      <protection/>
    </xf>
    <xf numFmtId="12" fontId="3" fillId="0" borderId="16" xfId="0" applyNumberFormat="1" applyFont="1" applyBorder="1" applyAlignment="1" applyProtection="1">
      <alignment horizontal="center" vertical="center"/>
      <protection/>
    </xf>
    <xf numFmtId="38" fontId="2" fillId="0" borderId="16" xfId="17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2" fillId="0" borderId="24" xfId="17" applyFont="1" applyFill="1" applyBorder="1" applyAlignment="1">
      <alignment vertical="center"/>
    </xf>
    <xf numFmtId="38" fontId="2" fillId="0" borderId="18" xfId="17" applyFont="1" applyBorder="1" applyAlignment="1">
      <alignment vertical="center"/>
    </xf>
    <xf numFmtId="37" fontId="3" fillId="0" borderId="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25" xfId="0" applyNumberFormat="1" applyFont="1" applyFill="1" applyBorder="1" applyAlignment="1" applyProtection="1">
      <alignment vertical="center"/>
      <protection/>
    </xf>
    <xf numFmtId="12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8" fontId="2" fillId="0" borderId="23" xfId="17" applyFont="1" applyBorder="1" applyAlignment="1">
      <alignment vertical="center"/>
    </xf>
    <xf numFmtId="38" fontId="2" fillId="0" borderId="27" xfId="17" applyFont="1" applyFill="1" applyBorder="1" applyAlignment="1">
      <alignment vertical="center"/>
    </xf>
    <xf numFmtId="37" fontId="3" fillId="0" borderId="5" xfId="0" applyNumberFormat="1" applyFont="1" applyBorder="1" applyAlignment="1" applyProtection="1">
      <alignment horizontal="center" vertical="center"/>
      <protection/>
    </xf>
    <xf numFmtId="38" fontId="2" fillId="0" borderId="5" xfId="17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38" fontId="3" fillId="0" borderId="1" xfId="17" applyFont="1" applyFill="1" applyBorder="1" applyAlignment="1" applyProtection="1">
      <alignment vertical="center"/>
      <protection/>
    </xf>
    <xf numFmtId="12" fontId="3" fillId="0" borderId="1" xfId="0" applyNumberFormat="1" applyFont="1" applyBorder="1" applyAlignment="1" applyProtection="1">
      <alignment horizontal="center" vertical="center"/>
      <protection/>
    </xf>
    <xf numFmtId="38" fontId="3" fillId="0" borderId="30" xfId="17" applyFont="1" applyFill="1" applyBorder="1" applyAlignment="1" applyProtection="1">
      <alignment vertical="center"/>
      <protection/>
    </xf>
    <xf numFmtId="38" fontId="2" fillId="0" borderId="20" xfId="17" applyFont="1" applyBorder="1" applyAlignment="1">
      <alignment vertical="center"/>
    </xf>
    <xf numFmtId="37" fontId="3" fillId="0" borderId="3" xfId="0" applyNumberFormat="1" applyFont="1" applyBorder="1" applyAlignment="1" applyProtection="1">
      <alignment horizontal="left" vertical="center"/>
      <protection/>
    </xf>
    <xf numFmtId="37" fontId="3" fillId="0" borderId="17" xfId="0" applyNumberFormat="1" applyFont="1" applyBorder="1" applyAlignment="1" applyProtection="1">
      <alignment horizontal="left" vertical="center"/>
      <protection/>
    </xf>
    <xf numFmtId="37" fontId="3" fillId="0" borderId="2" xfId="0" applyNumberFormat="1" applyFont="1" applyBorder="1" applyAlignment="1" applyProtection="1">
      <alignment horizontal="left" vertical="center" shrinkToFit="1"/>
      <protection/>
    </xf>
    <xf numFmtId="37" fontId="3" fillId="0" borderId="21" xfId="0" applyNumberFormat="1" applyFont="1" applyBorder="1" applyAlignment="1" applyProtection="1">
      <alignment horizontal="left" vertical="center"/>
      <protection/>
    </xf>
    <xf numFmtId="37" fontId="3" fillId="0" borderId="4" xfId="0" applyNumberFormat="1" applyFont="1" applyBorder="1" applyAlignment="1" applyProtection="1">
      <alignment horizontal="left" vertical="center" shrinkToFit="1"/>
      <protection/>
    </xf>
    <xf numFmtId="12" fontId="3" fillId="0" borderId="31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vertical="center"/>
      <protection/>
    </xf>
    <xf numFmtId="37" fontId="3" fillId="0" borderId="33" xfId="0" applyNumberFormat="1" applyFont="1" applyBorder="1" applyAlignment="1" applyProtection="1">
      <alignment vertical="center" shrinkToFit="1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12" fontId="3" fillId="0" borderId="33" xfId="0" applyNumberFormat="1" applyFont="1" applyBorder="1" applyAlignment="1" applyProtection="1">
      <alignment horizontal="center" vertical="center"/>
      <protection/>
    </xf>
    <xf numFmtId="38" fontId="2" fillId="0" borderId="34" xfId="17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5" xfId="0" applyNumberFormat="1" applyFont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showGridLines="0" tabSelected="1" zoomScale="75" zoomScaleNormal="75" workbookViewId="0" topLeftCell="A1">
      <pane xSplit="2" ySplit="6" topLeftCell="H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" sqref="E16"/>
    </sheetView>
  </sheetViews>
  <sheetFormatPr defaultColWidth="9.00390625" defaultRowHeight="13.5"/>
  <cols>
    <col min="1" max="1" width="3.625" style="7" customWidth="1"/>
    <col min="2" max="2" width="5.625" style="7" customWidth="1"/>
    <col min="3" max="3" width="27.625" style="7" customWidth="1"/>
    <col min="4" max="4" width="38.625" style="8" customWidth="1"/>
    <col min="5" max="5" width="12.625" style="9" customWidth="1"/>
    <col min="6" max="6" width="7.625" style="4" customWidth="1"/>
    <col min="7" max="7" width="12.625" style="7" customWidth="1"/>
    <col min="8" max="8" width="12.625" style="4" customWidth="1"/>
    <col min="9" max="9" width="12.625" style="7" customWidth="1"/>
    <col min="10" max="16384" width="9.00390625" style="7" customWidth="1"/>
  </cols>
  <sheetData>
    <row r="1" ht="18" customHeight="1">
      <c r="B1" s="7" t="s">
        <v>1</v>
      </c>
    </row>
    <row r="2" ht="9.75" customHeight="1"/>
    <row r="3" ht="18" customHeight="1" thickBot="1">
      <c r="B3" s="7" t="s">
        <v>51</v>
      </c>
    </row>
    <row r="4" spans="2:9" ht="19.5" customHeight="1">
      <c r="B4" s="90" t="s">
        <v>2</v>
      </c>
      <c r="C4" s="93" t="s">
        <v>3</v>
      </c>
      <c r="D4" s="94" t="s">
        <v>33</v>
      </c>
      <c r="E4" s="95" t="s">
        <v>4</v>
      </c>
      <c r="F4" s="102" t="s">
        <v>5</v>
      </c>
      <c r="G4" s="88" t="s">
        <v>6</v>
      </c>
      <c r="H4" s="83" t="s">
        <v>7</v>
      </c>
      <c r="I4" s="86" t="s">
        <v>8</v>
      </c>
    </row>
    <row r="5" spans="2:9" ht="19.5" customHeight="1">
      <c r="B5" s="91"/>
      <c r="C5" s="84"/>
      <c r="D5" s="84"/>
      <c r="E5" s="96"/>
      <c r="F5" s="84"/>
      <c r="G5" s="89"/>
      <c r="H5" s="84"/>
      <c r="I5" s="87"/>
    </row>
    <row r="6" spans="2:9" ht="19.5" customHeight="1" thickBot="1">
      <c r="B6" s="92"/>
      <c r="C6" s="85"/>
      <c r="D6" s="85"/>
      <c r="E6" s="10" t="s">
        <v>9</v>
      </c>
      <c r="F6" s="85"/>
      <c r="G6" s="10" t="s">
        <v>9</v>
      </c>
      <c r="H6" s="85"/>
      <c r="I6" s="11" t="s">
        <v>9</v>
      </c>
    </row>
    <row r="7" spans="2:9" ht="24" customHeight="1">
      <c r="B7" s="103" t="s">
        <v>75</v>
      </c>
      <c r="C7" s="12" t="s">
        <v>63</v>
      </c>
      <c r="D7" s="13" t="s">
        <v>11</v>
      </c>
      <c r="E7" s="14">
        <v>30288</v>
      </c>
      <c r="F7" s="15">
        <f>1/3</f>
        <v>0.3333333333333333</v>
      </c>
      <c r="G7" s="14">
        <f aca="true" t="shared" si="0" ref="G7:G14">INT(E7*F7)</f>
        <v>10096</v>
      </c>
      <c r="H7" s="16" t="s">
        <v>34</v>
      </c>
      <c r="I7" s="17"/>
    </row>
    <row r="8" spans="2:9" ht="24" customHeight="1">
      <c r="B8" s="100"/>
      <c r="C8" s="18" t="s">
        <v>10</v>
      </c>
      <c r="D8" s="19" t="s">
        <v>11</v>
      </c>
      <c r="E8" s="20">
        <v>1116835</v>
      </c>
      <c r="F8" s="21">
        <f>1/3</f>
        <v>0.3333333333333333</v>
      </c>
      <c r="G8" s="20">
        <f t="shared" si="0"/>
        <v>372278</v>
      </c>
      <c r="H8" s="22" t="s">
        <v>12</v>
      </c>
      <c r="I8" s="23"/>
    </row>
    <row r="9" spans="2:9" ht="24" customHeight="1">
      <c r="B9" s="100"/>
      <c r="C9" s="18" t="s">
        <v>70</v>
      </c>
      <c r="D9" s="19" t="s">
        <v>11</v>
      </c>
      <c r="E9" s="20">
        <v>258884</v>
      </c>
      <c r="F9" s="21">
        <f aca="true" t="shared" si="1" ref="F9:F14">1/2</f>
        <v>0.5</v>
      </c>
      <c r="G9" s="20">
        <f t="shared" si="0"/>
        <v>129442</v>
      </c>
      <c r="H9" s="22" t="s">
        <v>12</v>
      </c>
      <c r="I9" s="23"/>
    </row>
    <row r="10" spans="2:9" ht="24" customHeight="1">
      <c r="B10" s="100"/>
      <c r="C10" s="18" t="s">
        <v>71</v>
      </c>
      <c r="D10" s="19" t="s">
        <v>13</v>
      </c>
      <c r="E10" s="20">
        <v>62535</v>
      </c>
      <c r="F10" s="21">
        <f t="shared" si="1"/>
        <v>0.5</v>
      </c>
      <c r="G10" s="20">
        <f t="shared" si="0"/>
        <v>31267</v>
      </c>
      <c r="H10" s="22" t="s">
        <v>37</v>
      </c>
      <c r="I10" s="23"/>
    </row>
    <row r="11" spans="2:9" ht="24" customHeight="1">
      <c r="B11" s="100"/>
      <c r="C11" s="18" t="s">
        <v>72</v>
      </c>
      <c r="D11" s="19" t="s">
        <v>13</v>
      </c>
      <c r="E11" s="20">
        <v>23177</v>
      </c>
      <c r="F11" s="21">
        <f t="shared" si="1"/>
        <v>0.5</v>
      </c>
      <c r="G11" s="20">
        <f t="shared" si="0"/>
        <v>11588</v>
      </c>
      <c r="H11" s="22" t="s">
        <v>37</v>
      </c>
      <c r="I11" s="24"/>
    </row>
    <row r="12" spans="2:9" ht="24" customHeight="1">
      <c r="B12" s="100"/>
      <c r="C12" s="18" t="s">
        <v>70</v>
      </c>
      <c r="D12" s="19" t="s">
        <v>73</v>
      </c>
      <c r="E12" s="20">
        <v>705000</v>
      </c>
      <c r="F12" s="21">
        <f t="shared" si="1"/>
        <v>0.5</v>
      </c>
      <c r="G12" s="20">
        <f t="shared" si="0"/>
        <v>352500</v>
      </c>
      <c r="H12" s="5" t="s">
        <v>39</v>
      </c>
      <c r="I12" s="24"/>
    </row>
    <row r="13" spans="2:9" ht="24" customHeight="1">
      <c r="B13" s="100"/>
      <c r="C13" s="18" t="s">
        <v>70</v>
      </c>
      <c r="D13" s="19" t="s">
        <v>74</v>
      </c>
      <c r="E13" s="20">
        <v>5236000</v>
      </c>
      <c r="F13" s="21">
        <f t="shared" si="1"/>
        <v>0.5</v>
      </c>
      <c r="G13" s="20">
        <f t="shared" si="0"/>
        <v>2618000</v>
      </c>
      <c r="H13" s="5" t="s">
        <v>39</v>
      </c>
      <c r="I13" s="24"/>
    </row>
    <row r="14" spans="2:9" ht="24" customHeight="1">
      <c r="B14" s="100"/>
      <c r="C14" s="18" t="s">
        <v>70</v>
      </c>
      <c r="D14" s="19" t="s">
        <v>14</v>
      </c>
      <c r="E14" s="20">
        <v>1598000</v>
      </c>
      <c r="F14" s="21">
        <f t="shared" si="1"/>
        <v>0.5</v>
      </c>
      <c r="G14" s="20">
        <f t="shared" si="0"/>
        <v>799000</v>
      </c>
      <c r="H14" s="5" t="s">
        <v>39</v>
      </c>
      <c r="I14" s="24"/>
    </row>
    <row r="15" spans="2:9" ht="24" customHeight="1" thickBot="1">
      <c r="B15" s="101"/>
      <c r="C15" s="27" t="s">
        <v>85</v>
      </c>
      <c r="D15" s="28"/>
      <c r="E15" s="29">
        <f>SUM(E7:E14)</f>
        <v>9030719</v>
      </c>
      <c r="F15" s="30"/>
      <c r="G15" s="31">
        <f>SUM(G7:G14)</f>
        <v>4324171</v>
      </c>
      <c r="H15" s="2"/>
      <c r="I15" s="32">
        <f>SUM(I7:I14)</f>
        <v>0</v>
      </c>
    </row>
    <row r="16" spans="2:9" ht="24" customHeight="1" thickTop="1">
      <c r="B16" s="97" t="s">
        <v>15</v>
      </c>
      <c r="C16" s="33" t="s">
        <v>40</v>
      </c>
      <c r="D16" s="34" t="s">
        <v>16</v>
      </c>
      <c r="E16" s="35">
        <v>492531</v>
      </c>
      <c r="F16" s="36">
        <v>0.3333333333333333</v>
      </c>
      <c r="G16" s="37">
        <f>INT(E16*F16)</f>
        <v>164177</v>
      </c>
      <c r="H16" s="3" t="s">
        <v>41</v>
      </c>
      <c r="I16" s="38">
        <v>69300</v>
      </c>
    </row>
    <row r="17" spans="2:9" ht="24" customHeight="1">
      <c r="B17" s="98"/>
      <c r="C17" s="39" t="s">
        <v>38</v>
      </c>
      <c r="D17" s="19" t="s">
        <v>17</v>
      </c>
      <c r="E17" s="40">
        <v>705876</v>
      </c>
      <c r="F17" s="41">
        <v>0.3333333333333333</v>
      </c>
      <c r="G17" s="42">
        <f>INT(E17*F17)</f>
        <v>235292</v>
      </c>
      <c r="H17" s="5" t="s">
        <v>86</v>
      </c>
      <c r="I17" s="23"/>
    </row>
    <row r="18" spans="2:9" ht="24" customHeight="1">
      <c r="B18" s="98"/>
      <c r="C18" s="39" t="s">
        <v>36</v>
      </c>
      <c r="D18" s="19" t="s">
        <v>18</v>
      </c>
      <c r="E18" s="40">
        <v>147000</v>
      </c>
      <c r="F18" s="41">
        <v>0.3333333333333333</v>
      </c>
      <c r="G18" s="42">
        <f>INT(E18*F18)</f>
        <v>49000</v>
      </c>
      <c r="H18" s="5" t="s">
        <v>42</v>
      </c>
      <c r="I18" s="23"/>
    </row>
    <row r="19" spans="2:9" ht="24" customHeight="1" thickBot="1">
      <c r="B19" s="98"/>
      <c r="C19" s="43" t="s">
        <v>43</v>
      </c>
      <c r="D19" s="44"/>
      <c r="E19" s="45">
        <f>SUM(E16:E18)</f>
        <v>1345407</v>
      </c>
      <c r="F19" s="46"/>
      <c r="G19" s="47">
        <f>SUM(G16:G18)</f>
        <v>448469</v>
      </c>
      <c r="H19" s="6"/>
      <c r="I19" s="48">
        <f>SUM(I16:I18)</f>
        <v>69300</v>
      </c>
    </row>
    <row r="20" spans="2:9" ht="24" customHeight="1" thickTop="1">
      <c r="B20" s="98"/>
      <c r="C20" s="55" t="s">
        <v>21</v>
      </c>
      <c r="D20" s="34" t="s">
        <v>22</v>
      </c>
      <c r="E20" s="35">
        <v>12000</v>
      </c>
      <c r="F20" s="36">
        <v>0.3333333333333333</v>
      </c>
      <c r="G20" s="37">
        <f aca="true" t="shared" si="2" ref="G20:G25">INT(E20*F20)</f>
        <v>4000</v>
      </c>
      <c r="H20" s="3" t="s">
        <v>42</v>
      </c>
      <c r="I20" s="38"/>
    </row>
    <row r="21" spans="2:9" ht="24" customHeight="1">
      <c r="B21" s="98"/>
      <c r="C21" s="18" t="s">
        <v>19</v>
      </c>
      <c r="D21" s="19" t="s">
        <v>20</v>
      </c>
      <c r="E21" s="40">
        <v>39600</v>
      </c>
      <c r="F21" s="41">
        <v>0.3333333333333333</v>
      </c>
      <c r="G21" s="42">
        <f t="shared" si="2"/>
        <v>13200</v>
      </c>
      <c r="H21" s="5" t="s">
        <v>44</v>
      </c>
      <c r="I21" s="23"/>
    </row>
    <row r="22" spans="2:9" ht="24" customHeight="1">
      <c r="B22" s="98"/>
      <c r="C22" s="18" t="s">
        <v>67</v>
      </c>
      <c r="D22" s="19" t="s">
        <v>52</v>
      </c>
      <c r="E22" s="40">
        <v>299400</v>
      </c>
      <c r="F22" s="41">
        <v>0.3333333333333333</v>
      </c>
      <c r="G22" s="42">
        <f t="shared" si="2"/>
        <v>99800</v>
      </c>
      <c r="H22" s="5" t="s">
        <v>45</v>
      </c>
      <c r="I22" s="23"/>
    </row>
    <row r="23" spans="2:9" ht="24" customHeight="1">
      <c r="B23" s="98"/>
      <c r="C23" s="18" t="s">
        <v>61</v>
      </c>
      <c r="D23" s="19" t="s">
        <v>16</v>
      </c>
      <c r="E23" s="40">
        <v>13500</v>
      </c>
      <c r="F23" s="41">
        <v>0.3333333333333333</v>
      </c>
      <c r="G23" s="42">
        <f t="shared" si="2"/>
        <v>4500</v>
      </c>
      <c r="H23" s="5" t="s">
        <v>42</v>
      </c>
      <c r="I23" s="23"/>
    </row>
    <row r="24" spans="2:9" ht="24" customHeight="1">
      <c r="B24" s="98"/>
      <c r="C24" s="18" t="s">
        <v>68</v>
      </c>
      <c r="D24" s="19" t="s">
        <v>84</v>
      </c>
      <c r="E24" s="40">
        <v>108959</v>
      </c>
      <c r="F24" s="41">
        <v>0.3333333333333333</v>
      </c>
      <c r="G24" s="42">
        <f t="shared" si="2"/>
        <v>36319</v>
      </c>
      <c r="H24" s="5" t="s">
        <v>87</v>
      </c>
      <c r="I24" s="23"/>
    </row>
    <row r="25" spans="2:9" ht="24" customHeight="1">
      <c r="B25" s="98"/>
      <c r="C25" s="18" t="s">
        <v>69</v>
      </c>
      <c r="D25" s="19" t="s">
        <v>84</v>
      </c>
      <c r="E25" s="40">
        <v>3150</v>
      </c>
      <c r="F25" s="41">
        <v>0.3333333333333333</v>
      </c>
      <c r="G25" s="42">
        <f t="shared" si="2"/>
        <v>1050</v>
      </c>
      <c r="H25" s="5" t="s">
        <v>87</v>
      </c>
      <c r="I25" s="23"/>
    </row>
    <row r="26" spans="2:9" ht="24" customHeight="1" thickBot="1">
      <c r="B26" s="99"/>
      <c r="C26" s="62" t="s">
        <v>83</v>
      </c>
      <c r="D26" s="44"/>
      <c r="E26" s="45">
        <f>SUM(E20:E25)</f>
        <v>476609</v>
      </c>
      <c r="F26" s="46"/>
      <c r="G26" s="47">
        <f>SUM(G20:G25)</f>
        <v>158869</v>
      </c>
      <c r="H26" s="6"/>
      <c r="I26" s="60">
        <f>SUM(I20:I25)</f>
        <v>0</v>
      </c>
    </row>
    <row r="27" spans="2:9" ht="24" customHeight="1" thickTop="1">
      <c r="B27" s="100" t="s">
        <v>53</v>
      </c>
      <c r="C27" s="77" t="s">
        <v>10</v>
      </c>
      <c r="D27" s="78" t="s">
        <v>24</v>
      </c>
      <c r="E27" s="79">
        <v>1066458</v>
      </c>
      <c r="F27" s="80">
        <f>1/3</f>
        <v>0.3333333333333333</v>
      </c>
      <c r="G27" s="51">
        <f>INT(E27*F27)</f>
        <v>355486</v>
      </c>
      <c r="H27" s="52" t="s">
        <v>88</v>
      </c>
      <c r="I27" s="81"/>
    </row>
    <row r="28" spans="2:9" ht="24" customHeight="1">
      <c r="B28" s="100"/>
      <c r="C28" s="25" t="s">
        <v>23</v>
      </c>
      <c r="D28" s="26" t="s">
        <v>24</v>
      </c>
      <c r="E28" s="57">
        <v>601592</v>
      </c>
      <c r="F28" s="58">
        <f>1/3</f>
        <v>0.3333333333333333</v>
      </c>
      <c r="G28" s="31">
        <f>INT(E28*F28)</f>
        <v>200530</v>
      </c>
      <c r="H28" s="52" t="s">
        <v>88</v>
      </c>
      <c r="I28" s="53"/>
    </row>
    <row r="29" spans="2:9" ht="24" customHeight="1">
      <c r="B29" s="100"/>
      <c r="C29" s="25" t="s">
        <v>64</v>
      </c>
      <c r="D29" s="26" t="s">
        <v>65</v>
      </c>
      <c r="E29" s="59">
        <v>573000</v>
      </c>
      <c r="F29" s="21">
        <f>1/3</f>
        <v>0.3333333333333333</v>
      </c>
      <c r="G29" s="42">
        <f>INT(E29*F29)</f>
        <v>191000</v>
      </c>
      <c r="H29" s="52" t="s">
        <v>97</v>
      </c>
      <c r="I29" s="53"/>
    </row>
    <row r="30" spans="2:9" ht="24" customHeight="1" thickBot="1">
      <c r="B30" s="101"/>
      <c r="C30" s="43" t="s">
        <v>66</v>
      </c>
      <c r="D30" s="44"/>
      <c r="E30" s="45">
        <f>SUM(E27:E29)</f>
        <v>2241050</v>
      </c>
      <c r="F30" s="46"/>
      <c r="G30" s="47">
        <f>SUM(G27:G29)</f>
        <v>747016</v>
      </c>
      <c r="H30" s="6"/>
      <c r="I30" s="60">
        <f>SUM(I27:I29)</f>
        <v>0</v>
      </c>
    </row>
    <row r="31" spans="2:9" ht="24" customHeight="1" thickTop="1">
      <c r="B31" s="104" t="s">
        <v>76</v>
      </c>
      <c r="C31" s="77" t="s">
        <v>77</v>
      </c>
      <c r="D31" s="78" t="s">
        <v>78</v>
      </c>
      <c r="E31" s="79">
        <v>44593.5</v>
      </c>
      <c r="F31" s="80">
        <v>0.25</v>
      </c>
      <c r="G31" s="51">
        <f>INT(E31*F31)</f>
        <v>11148</v>
      </c>
      <c r="H31" s="3" t="s">
        <v>56</v>
      </c>
      <c r="I31" s="81"/>
    </row>
    <row r="32" spans="2:9" ht="24" customHeight="1">
      <c r="B32" s="104"/>
      <c r="C32" s="25" t="s">
        <v>79</v>
      </c>
      <c r="D32" s="26" t="s">
        <v>78</v>
      </c>
      <c r="E32" s="57">
        <v>19246.5</v>
      </c>
      <c r="F32" s="58">
        <v>0.25</v>
      </c>
      <c r="G32" s="31">
        <f>INT(E32*F32)</f>
        <v>4811</v>
      </c>
      <c r="H32" s="52" t="s">
        <v>57</v>
      </c>
      <c r="I32" s="53"/>
    </row>
    <row r="33" spans="2:9" ht="24" customHeight="1" thickBot="1">
      <c r="B33" s="105"/>
      <c r="C33" s="43" t="s">
        <v>81</v>
      </c>
      <c r="D33" s="44"/>
      <c r="E33" s="45">
        <f>SUM(E31:E32)</f>
        <v>63840</v>
      </c>
      <c r="F33" s="46"/>
      <c r="G33" s="47">
        <f>SUM(G31:G32)</f>
        <v>15959</v>
      </c>
      <c r="H33" s="6"/>
      <c r="I33" s="60">
        <f>SUM(I31:I32)</f>
        <v>0</v>
      </c>
    </row>
    <row r="34" spans="2:9" ht="24" customHeight="1" thickTop="1">
      <c r="B34" s="97" t="s">
        <v>25</v>
      </c>
      <c r="C34" s="25" t="s">
        <v>10</v>
      </c>
      <c r="D34" s="26" t="s">
        <v>46</v>
      </c>
      <c r="E34" s="49">
        <v>9795</v>
      </c>
      <c r="F34" s="50">
        <v>0.3333333333333333</v>
      </c>
      <c r="G34" s="37">
        <f>INT(E34*F34)</f>
        <v>3265</v>
      </c>
      <c r="H34" s="52" t="s">
        <v>47</v>
      </c>
      <c r="I34" s="61"/>
    </row>
    <row r="35" spans="2:9" ht="24" customHeight="1">
      <c r="B35" s="98"/>
      <c r="C35" s="39" t="s">
        <v>35</v>
      </c>
      <c r="D35" s="19" t="s">
        <v>48</v>
      </c>
      <c r="E35" s="40">
        <v>65079</v>
      </c>
      <c r="F35" s="41">
        <v>0.3333333333333333</v>
      </c>
      <c r="G35" s="42">
        <f>INT(E35*F35)</f>
        <v>21693</v>
      </c>
      <c r="H35" s="5" t="s">
        <v>49</v>
      </c>
      <c r="I35" s="23"/>
    </row>
    <row r="36" spans="2:9" ht="24" customHeight="1">
      <c r="B36" s="98"/>
      <c r="C36" s="39" t="s">
        <v>27</v>
      </c>
      <c r="D36" s="19" t="s">
        <v>26</v>
      </c>
      <c r="E36" s="40">
        <v>97800</v>
      </c>
      <c r="F36" s="41">
        <v>0.3333333333333333</v>
      </c>
      <c r="G36" s="42">
        <f>INT(E36*F36)</f>
        <v>32600</v>
      </c>
      <c r="H36" s="5" t="s">
        <v>89</v>
      </c>
      <c r="I36" s="23"/>
    </row>
    <row r="37" spans="2:9" ht="24" customHeight="1" thickBot="1">
      <c r="B37" s="98"/>
      <c r="C37" s="27" t="s">
        <v>82</v>
      </c>
      <c r="D37" s="28"/>
      <c r="E37" s="29">
        <f>SUM(E34:E36)</f>
        <v>172674</v>
      </c>
      <c r="F37" s="30"/>
      <c r="G37" s="31">
        <f>SUM(G34:G36)</f>
        <v>57558</v>
      </c>
      <c r="H37" s="2"/>
      <c r="I37" s="54">
        <f>SUM(I34:I36)</f>
        <v>0</v>
      </c>
    </row>
    <row r="38" spans="2:9" ht="24" customHeight="1" thickTop="1">
      <c r="B38" s="98"/>
      <c r="C38" s="55" t="s">
        <v>28</v>
      </c>
      <c r="D38" s="34" t="s">
        <v>29</v>
      </c>
      <c r="E38" s="35">
        <v>671981.218</v>
      </c>
      <c r="F38" s="36">
        <v>0.3333333333333333</v>
      </c>
      <c r="G38" s="37">
        <f>INT(E38*F38)</f>
        <v>223993</v>
      </c>
      <c r="H38" s="3" t="s">
        <v>90</v>
      </c>
      <c r="I38" s="38">
        <v>22666</v>
      </c>
    </row>
    <row r="39" spans="2:9" ht="24" customHeight="1" thickBot="1">
      <c r="B39" s="98"/>
      <c r="C39" s="62" t="s">
        <v>50</v>
      </c>
      <c r="D39" s="44"/>
      <c r="E39" s="45">
        <f>SUM(E38)</f>
        <v>671981.218</v>
      </c>
      <c r="F39" s="46"/>
      <c r="G39" s="47">
        <f>SUM(G38)</f>
        <v>223993</v>
      </c>
      <c r="H39" s="6"/>
      <c r="I39" s="60">
        <f>SUM(I38)</f>
        <v>22666</v>
      </c>
    </row>
    <row r="40" spans="2:9" ht="24" customHeight="1" thickTop="1">
      <c r="B40" s="98"/>
      <c r="C40" s="71" t="s">
        <v>54</v>
      </c>
      <c r="D40" s="34" t="s">
        <v>55</v>
      </c>
      <c r="E40" s="35">
        <v>5859</v>
      </c>
      <c r="F40" s="36">
        <v>0.3333333333333333</v>
      </c>
      <c r="G40" s="37">
        <f>INT(E40*F40)</f>
        <v>1953</v>
      </c>
      <c r="H40" s="3" t="s">
        <v>56</v>
      </c>
      <c r="I40" s="70"/>
    </row>
    <row r="41" spans="2:9" ht="24" customHeight="1">
      <c r="B41" s="98"/>
      <c r="C41" s="56" t="s">
        <v>0</v>
      </c>
      <c r="D41" s="26" t="s">
        <v>55</v>
      </c>
      <c r="E41" s="49">
        <v>112041</v>
      </c>
      <c r="F41" s="50">
        <v>0.3333333333333333</v>
      </c>
      <c r="G41" s="51">
        <f>INT(E41*F41)</f>
        <v>37347</v>
      </c>
      <c r="H41" s="52" t="s">
        <v>57</v>
      </c>
      <c r="I41" s="53"/>
    </row>
    <row r="42" spans="2:9" ht="24" customHeight="1" thickBot="1">
      <c r="B42" s="98"/>
      <c r="C42" s="62" t="s">
        <v>81</v>
      </c>
      <c r="D42" s="44"/>
      <c r="E42" s="47">
        <f>SUM(E40:E41)</f>
        <v>117900</v>
      </c>
      <c r="F42" s="46"/>
      <c r="G42" s="47">
        <f>SUM(G40:G41)</f>
        <v>39300</v>
      </c>
      <c r="H42" s="6"/>
      <c r="I42" s="60">
        <f>SUM(I41)</f>
        <v>0</v>
      </c>
    </row>
    <row r="43" spans="2:9" ht="24" customHeight="1" thickTop="1">
      <c r="B43" s="98"/>
      <c r="C43" s="72" t="s">
        <v>30</v>
      </c>
      <c r="D43" s="73" t="s">
        <v>58</v>
      </c>
      <c r="E43" s="29">
        <v>66510</v>
      </c>
      <c r="F43" s="76">
        <v>0.3333333333333333</v>
      </c>
      <c r="G43" s="37">
        <f>INT(E43*F43)</f>
        <v>22170</v>
      </c>
      <c r="H43" s="3" t="s">
        <v>91</v>
      </c>
      <c r="I43" s="54"/>
    </row>
    <row r="44" spans="2:9" ht="24" customHeight="1">
      <c r="B44" s="98"/>
      <c r="C44" s="74" t="s">
        <v>59</v>
      </c>
      <c r="D44" s="75" t="s">
        <v>58</v>
      </c>
      <c r="E44" s="40">
        <v>9990</v>
      </c>
      <c r="F44" s="41">
        <v>0.3333333333333333</v>
      </c>
      <c r="G44" s="42">
        <f aca="true" t="shared" si="3" ref="G44:G50">INT(E44*F44)</f>
        <v>3330</v>
      </c>
      <c r="H44" s="5" t="s">
        <v>92</v>
      </c>
      <c r="I44" s="23"/>
    </row>
    <row r="45" spans="2:9" ht="24" customHeight="1">
      <c r="B45" s="98"/>
      <c r="C45" s="74" t="s">
        <v>60</v>
      </c>
      <c r="D45" s="75" t="s">
        <v>58</v>
      </c>
      <c r="E45" s="40">
        <v>46751.25</v>
      </c>
      <c r="F45" s="41">
        <v>0.25</v>
      </c>
      <c r="G45" s="42">
        <f t="shared" si="3"/>
        <v>11687</v>
      </c>
      <c r="H45" s="5" t="s">
        <v>93</v>
      </c>
      <c r="I45" s="23"/>
    </row>
    <row r="46" spans="2:9" ht="24" customHeight="1">
      <c r="B46" s="98"/>
      <c r="C46" s="74" t="s">
        <v>61</v>
      </c>
      <c r="D46" s="75" t="s">
        <v>58</v>
      </c>
      <c r="E46" s="40">
        <v>60000</v>
      </c>
      <c r="F46" s="41">
        <v>0.25</v>
      </c>
      <c r="G46" s="42">
        <f t="shared" si="3"/>
        <v>15000</v>
      </c>
      <c r="H46" s="5" t="s">
        <v>93</v>
      </c>
      <c r="I46" s="23"/>
    </row>
    <row r="47" spans="2:9" ht="24" customHeight="1">
      <c r="B47" s="98"/>
      <c r="C47" s="74" t="s">
        <v>31</v>
      </c>
      <c r="D47" s="75" t="s">
        <v>58</v>
      </c>
      <c r="E47" s="40">
        <v>30496</v>
      </c>
      <c r="F47" s="41">
        <v>0.25</v>
      </c>
      <c r="G47" s="42">
        <f t="shared" si="3"/>
        <v>7624</v>
      </c>
      <c r="H47" s="5" t="s">
        <v>94</v>
      </c>
      <c r="I47" s="23"/>
    </row>
    <row r="48" spans="2:9" ht="24" customHeight="1">
      <c r="B48" s="98"/>
      <c r="C48" s="74" t="s">
        <v>32</v>
      </c>
      <c r="D48" s="75" t="s">
        <v>58</v>
      </c>
      <c r="E48" s="40">
        <v>18000</v>
      </c>
      <c r="F48" s="41">
        <v>0.25</v>
      </c>
      <c r="G48" s="42">
        <f t="shared" si="3"/>
        <v>4500</v>
      </c>
      <c r="H48" s="5" t="s">
        <v>95</v>
      </c>
      <c r="I48" s="23"/>
    </row>
    <row r="49" spans="2:9" ht="24" customHeight="1">
      <c r="B49" s="98"/>
      <c r="C49" s="74" t="s">
        <v>62</v>
      </c>
      <c r="D49" s="75" t="s">
        <v>58</v>
      </c>
      <c r="E49" s="40">
        <v>43000</v>
      </c>
      <c r="F49" s="41">
        <v>0.25</v>
      </c>
      <c r="G49" s="42">
        <f t="shared" si="3"/>
        <v>10750</v>
      </c>
      <c r="H49" s="5" t="s">
        <v>96</v>
      </c>
      <c r="I49" s="23"/>
    </row>
    <row r="50" spans="2:9" ht="24" customHeight="1">
      <c r="B50" s="98"/>
      <c r="C50" s="74" t="s">
        <v>63</v>
      </c>
      <c r="D50" s="75" t="s">
        <v>58</v>
      </c>
      <c r="E50" s="40">
        <v>30600</v>
      </c>
      <c r="F50" s="41">
        <v>0.25</v>
      </c>
      <c r="G50" s="42">
        <f t="shared" si="3"/>
        <v>7650</v>
      </c>
      <c r="H50" s="5" t="s">
        <v>96</v>
      </c>
      <c r="I50" s="23"/>
    </row>
    <row r="51" spans="2:9" ht="24" customHeight="1" thickBot="1">
      <c r="B51" s="99"/>
      <c r="C51" s="43" t="s">
        <v>80</v>
      </c>
      <c r="D51" s="44"/>
      <c r="E51" s="63">
        <f>SUM(E43:E50)</f>
        <v>305347.25</v>
      </c>
      <c r="F51" s="46"/>
      <c r="G51" s="63">
        <f>SUM(G43:G50)</f>
        <v>82711</v>
      </c>
      <c r="H51" s="6"/>
      <c r="I51" s="60">
        <f>SUM(I41:I50)</f>
        <v>0</v>
      </c>
    </row>
    <row r="52" spans="2:9" ht="24" customHeight="1" thickBot="1" thickTop="1">
      <c r="B52" s="64"/>
      <c r="C52" s="65"/>
      <c r="D52" s="66"/>
      <c r="E52" s="67">
        <f>E51+E37+E30+E26+E19+E39+E15+E42+E33</f>
        <v>14425527.468</v>
      </c>
      <c r="F52" s="68"/>
      <c r="G52" s="67">
        <f>G51+G37+G30+G26+G19+G39+G15+G42+G33</f>
        <v>6098046</v>
      </c>
      <c r="H52" s="1"/>
      <c r="I52" s="69">
        <f>I51+I37+I30+I26+I19+I39+I15</f>
        <v>91966</v>
      </c>
    </row>
    <row r="58" spans="5:7" ht="27" customHeight="1">
      <c r="E58" s="82">
        <f>E37+E39+E42+E51</f>
        <v>1267902.4679999999</v>
      </c>
      <c r="G58" s="82">
        <f>G37+G39+G42+G51</f>
        <v>403562</v>
      </c>
    </row>
  </sheetData>
  <sheetProtection sheet="1" objects="1" scenarios="1"/>
  <mergeCells count="13">
    <mergeCell ref="B16:B26"/>
    <mergeCell ref="B27:B30"/>
    <mergeCell ref="B34:B51"/>
    <mergeCell ref="F4:F6"/>
    <mergeCell ref="B7:B15"/>
    <mergeCell ref="B31:B33"/>
    <mergeCell ref="H4:H6"/>
    <mergeCell ref="I4:I5"/>
    <mergeCell ref="G4:G5"/>
    <mergeCell ref="B4:B6"/>
    <mergeCell ref="C4:C6"/>
    <mergeCell ref="D4:D6"/>
    <mergeCell ref="E4:E5"/>
  </mergeCells>
  <printOptions/>
  <pageMargins left="0.984251968503937" right="0.7874015748031497" top="0.7874015748031497" bottom="0.3937007874015748" header="0.5118110236220472" footer="0.5118110236220472"/>
  <pageSetup fitToHeight="1" fitToWidth="1" horizontalDpi="600" verticalDpi="600" orientation="portrait" paperSize="9" scale="64" r:id="rId1"/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2006-02-22T04:49:14Z</cp:lastPrinted>
  <dcterms:created xsi:type="dcterms:W3CDTF">2001-12-13T09:24:40Z</dcterms:created>
  <dcterms:modified xsi:type="dcterms:W3CDTF">2006-02-22T05:03:30Z</dcterms:modified>
  <cp:category/>
  <cp:version/>
  <cp:contentType/>
  <cp:contentStatus/>
</cp:coreProperties>
</file>