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費用構成" sheetId="1" r:id="rId1"/>
  </sheets>
  <definedNames>
    <definedName name="_xlnm.Print_Area" localSheetId="0">'費用構成'!$B$1:$Q$90</definedName>
  </definedNames>
  <calcPr fullCalcOnLoad="1"/>
</workbook>
</file>

<file path=xl/sharedStrings.xml><?xml version="1.0" encoding="utf-8"?>
<sst xmlns="http://schemas.openxmlformats.org/spreadsheetml/2006/main" count="166" uniqueCount="89">
  <si>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</si>
  <si>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</si>
  <si>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</si>
  <si>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</si>
  <si>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</si>
  <si>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</si>
  <si>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</si>
  <si>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</si>
  <si>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</si>
  <si>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</si>
  <si>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</si>
  <si>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</si>
  <si>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</si>
  <si>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</si>
  <si>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</si>
  <si>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</si>
  <si>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</si>
  <si>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</si>
  <si>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</si>
  <si>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</si>
  <si>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</si>
  <si>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</si>
  <si>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</si>
  <si>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</si>
  <si>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</si>
  <si>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</si>
  <si>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</si>
  <si>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</si>
  <si>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</si>
  <si>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</si>
  <si>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</si>
  <si>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</si>
  <si>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</si>
  <si>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</si>
  <si>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</si>
  <si>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</si>
  <si>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</si>
  <si>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</si>
  <si>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</si>
  <si>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</si>
  <si>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</si>
  <si>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</si>
  <si>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</si>
  <si>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</si>
  <si>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</si>
  <si>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</si>
  <si>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</si>
  <si>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</si>
  <si>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</si>
  <si>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</si>
  <si>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</si>
  <si>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</si>
  <si>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</si>
  <si>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</si>
  <si>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</si>
  <si>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</si>
  <si>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</si>
  <si>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</si>
  <si>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</si>
  <si>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</si>
  <si>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</si>
  <si>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</si>
  <si>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</si>
  <si>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</si>
  <si>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</si>
  <si>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春日那珂川
水道企業団</t>
  </si>
  <si>
    <t>宗像市
（宗像地区）</t>
  </si>
  <si>
    <t>宗像市
（玄海地区）</t>
  </si>
  <si>
    <t>福津市
（福間地区）</t>
  </si>
  <si>
    <t>（９）費用構成</t>
  </si>
  <si>
    <t>事業体名</t>
  </si>
  <si>
    <t>人件費
（千円）</t>
  </si>
  <si>
    <t>動力費
（千円）</t>
  </si>
  <si>
    <t>修繕費
（千円）</t>
  </si>
  <si>
    <t>薬品費
（千円）</t>
  </si>
  <si>
    <t>支払利息
（千円）</t>
  </si>
  <si>
    <t>減価償却費
（千円）</t>
  </si>
  <si>
    <t>受水費
（千円）</t>
  </si>
  <si>
    <t>その他
（千円）</t>
  </si>
  <si>
    <t>計
（千円）</t>
  </si>
  <si>
    <t>受託工事費
Ｂ
（千円）</t>
  </si>
  <si>
    <t>合　計
Ａ
（千円）</t>
  </si>
  <si>
    <t>給水収益
Ｃ
（千円）</t>
  </si>
  <si>
    <t>年間有収水量
Ｄ
（千ｍ3）</t>
  </si>
  <si>
    <t>給水原価
(A-B)/D
（円/ｍ3）</t>
  </si>
  <si>
    <t>平均供給単価
Ｃ/Ｄ
（円/ｍ3）</t>
  </si>
  <si>
    <t>三井水道
企業団</t>
  </si>
  <si>
    <r>
      <t xml:space="preserve">福津市
</t>
    </r>
    <r>
      <rPr>
        <sz val="9"/>
        <rFont val="ＭＳ Ｐゴシック"/>
        <family val="3"/>
      </rPr>
      <t>（津屋崎地区）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</si>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</sst>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179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distributed" vertical="center" wrapText="1"/>
    </xf>
    <xf numFmtId="180" fontId="0" fillId="0" borderId="5" xfId="0" applyNumberFormat="1" applyBorder="1" applyAlignment="1">
      <alignment horizontal="center" vertical="center"/>
    </xf>
    <xf numFmtId="38" fontId="0" fillId="0" borderId="6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2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3" fillId="0" borderId="4" xfId="0" applyFont="1" applyBorder="1" applyAlignment="1">
      <alignment horizontal="distributed"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38" fontId="0" fillId="0" borderId="0" xfId="17" applyAlignment="1">
      <alignment vertical="center"/>
    </xf>
    <xf numFmtId="181" fontId="0" fillId="0" borderId="5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1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0" customWidth="1"/>
    <col min="2" max="2" width="11.375" style="0" customWidth="1"/>
    <col min="3" max="3" width="10.50390625" style="0" bestFit="1" customWidth="1"/>
    <col min="4" max="4" width="9.375" style="0" bestFit="1" customWidth="1"/>
    <col min="5" max="5" width="10.50390625" style="0" bestFit="1" customWidth="1"/>
    <col min="6" max="6" width="9.125" style="0" bestFit="1" customWidth="1"/>
    <col min="7" max="7" width="10.50390625" style="0" bestFit="1" customWidth="1"/>
    <col min="8" max="9" width="11.625" style="0" bestFit="1" customWidth="1"/>
    <col min="10" max="10" width="10.50390625" style="0" bestFit="1" customWidth="1"/>
    <col min="11" max="11" width="11.625" style="0" bestFit="1" customWidth="1"/>
    <col min="12" max="12" width="11.125" style="0" bestFit="1" customWidth="1"/>
    <col min="13" max="13" width="11.625" style="0" bestFit="1" customWidth="1"/>
    <col min="14" max="14" width="10.25390625" style="0" bestFit="1" customWidth="1"/>
    <col min="15" max="15" width="13.00390625" style="0" bestFit="1" customWidth="1"/>
    <col min="16" max="16" width="9.125" style="0" bestFit="1" customWidth="1"/>
    <col min="17" max="17" width="13.00390625" style="0" bestFit="1" customWidth="1"/>
  </cols>
  <sheetData>
    <row r="1" ht="15" customHeight="1">
      <c r="B1" t="s">
        <v>69</v>
      </c>
    </row>
    <row r="2" ht="15" customHeight="1"/>
    <row r="3" ht="15" customHeight="1" thickBot="1">
      <c r="B3" t="s">
        <v>12</v>
      </c>
    </row>
    <row r="4" spans="2:17" ht="40.5">
      <c r="B4" s="3" t="s">
        <v>70</v>
      </c>
      <c r="C4" s="1" t="s">
        <v>71</v>
      </c>
      <c r="D4" s="1" t="s">
        <v>72</v>
      </c>
      <c r="E4" s="1" t="s">
        <v>73</v>
      </c>
      <c r="F4" s="1" t="s">
        <v>74</v>
      </c>
      <c r="G4" s="1" t="s">
        <v>75</v>
      </c>
      <c r="H4" s="1" t="s">
        <v>76</v>
      </c>
      <c r="I4" s="1" t="s">
        <v>77</v>
      </c>
      <c r="J4" s="1" t="s">
        <v>78</v>
      </c>
      <c r="K4" s="1" t="s">
        <v>79</v>
      </c>
      <c r="L4" s="1" t="s">
        <v>80</v>
      </c>
      <c r="M4" s="1" t="s">
        <v>81</v>
      </c>
      <c r="N4" s="1" t="s">
        <v>82</v>
      </c>
      <c r="O4" s="1" t="s">
        <v>83</v>
      </c>
      <c r="P4" s="1" t="s">
        <v>84</v>
      </c>
      <c r="Q4" s="17" t="s">
        <v>85</v>
      </c>
    </row>
    <row r="5" spans="2:17" ht="24.75" customHeight="1">
      <c r="B5" s="4" t="s">
        <v>13</v>
      </c>
      <c r="C5" s="2">
        <v>3394092</v>
      </c>
      <c r="D5" s="2">
        <v>379835</v>
      </c>
      <c r="E5" s="2">
        <v>2181866</v>
      </c>
      <c r="F5" s="2">
        <v>178888</v>
      </c>
      <c r="G5" s="2">
        <v>5875824</v>
      </c>
      <c r="H5" s="2">
        <v>8339633</v>
      </c>
      <c r="I5" s="2">
        <v>6744242</v>
      </c>
      <c r="J5" s="2">
        <v>7414731</v>
      </c>
      <c r="K5" s="2">
        <f>SUM(C5:J5)</f>
        <v>34509111</v>
      </c>
      <c r="L5" s="2">
        <v>502856</v>
      </c>
      <c r="M5" s="2">
        <f aca="true" t="shared" si="0" ref="M5:M20">K5+L5</f>
        <v>35011967</v>
      </c>
      <c r="N5" s="2">
        <v>32673796</v>
      </c>
      <c r="O5" s="2">
        <v>140416</v>
      </c>
      <c r="P5" s="18">
        <f aca="true" t="shared" si="1" ref="P5:P20">(M5-L5)/O5</f>
        <v>245.76338166590702</v>
      </c>
      <c r="Q5" s="19">
        <f aca="true" t="shared" si="2" ref="Q5:Q20">N5/O5</f>
        <v>232.69282702825888</v>
      </c>
    </row>
    <row r="6" spans="2:17" ht="24.75" customHeight="1">
      <c r="B6" s="4" t="s">
        <v>14</v>
      </c>
      <c r="C6" s="2">
        <v>112400</v>
      </c>
      <c r="D6" s="2">
        <v>14927</v>
      </c>
      <c r="E6" s="2">
        <v>33104</v>
      </c>
      <c r="F6" s="2">
        <v>2564</v>
      </c>
      <c r="G6" s="2">
        <v>232953</v>
      </c>
      <c r="H6" s="2">
        <v>333382</v>
      </c>
      <c r="I6" s="2">
        <v>491679</v>
      </c>
      <c r="J6" s="2">
        <v>171864</v>
      </c>
      <c r="K6" s="2">
        <f aca="true" t="shared" si="3" ref="K6:K20">SUM(C6:J6)</f>
        <v>1392873</v>
      </c>
      <c r="L6" s="2"/>
      <c r="M6" s="2">
        <f t="shared" si="0"/>
        <v>1392873</v>
      </c>
      <c r="N6" s="2">
        <v>1401846</v>
      </c>
      <c r="O6" s="2">
        <v>6652</v>
      </c>
      <c r="P6" s="18">
        <f t="shared" si="1"/>
        <v>209.39161154539988</v>
      </c>
      <c r="Q6" s="19">
        <f t="shared" si="2"/>
        <v>210.74052916416116</v>
      </c>
    </row>
    <row r="7" spans="2:17" ht="27">
      <c r="B7" s="6" t="s">
        <v>65</v>
      </c>
      <c r="C7" s="2">
        <v>456788</v>
      </c>
      <c r="D7" s="2">
        <v>80749</v>
      </c>
      <c r="E7" s="2">
        <v>147359</v>
      </c>
      <c r="F7" s="2">
        <v>8170</v>
      </c>
      <c r="G7" s="2">
        <v>274057</v>
      </c>
      <c r="H7" s="2">
        <v>632037</v>
      </c>
      <c r="I7" s="2">
        <v>297860</v>
      </c>
      <c r="J7" s="2">
        <v>584931</v>
      </c>
      <c r="K7" s="2">
        <f t="shared" si="3"/>
        <v>2481951</v>
      </c>
      <c r="L7" s="2"/>
      <c r="M7" s="2">
        <f t="shared" si="0"/>
        <v>2481951</v>
      </c>
      <c r="N7" s="2">
        <v>2359920</v>
      </c>
      <c r="O7" s="2">
        <v>12490</v>
      </c>
      <c r="P7" s="18">
        <f t="shared" si="1"/>
        <v>198.7150520416333</v>
      </c>
      <c r="Q7" s="19">
        <f t="shared" si="2"/>
        <v>188.9447558046437</v>
      </c>
    </row>
    <row r="8" spans="2:17" ht="24.75" customHeight="1">
      <c r="B8" s="4" t="s">
        <v>15</v>
      </c>
      <c r="C8" s="2">
        <v>263463</v>
      </c>
      <c r="D8" s="2">
        <v>71720</v>
      </c>
      <c r="E8" s="2">
        <v>53166</v>
      </c>
      <c r="F8" s="2">
        <v>9046</v>
      </c>
      <c r="G8" s="2">
        <v>277420</v>
      </c>
      <c r="H8" s="2">
        <v>631721</v>
      </c>
      <c r="I8" s="2">
        <v>370128</v>
      </c>
      <c r="J8" s="2">
        <v>232334</v>
      </c>
      <c r="K8" s="2">
        <f t="shared" si="3"/>
        <v>1908998</v>
      </c>
      <c r="L8" s="2"/>
      <c r="M8" s="2">
        <f t="shared" si="0"/>
        <v>1908998</v>
      </c>
      <c r="N8" s="2">
        <v>1576510</v>
      </c>
      <c r="O8" s="2">
        <v>7800</v>
      </c>
      <c r="P8" s="18">
        <f t="shared" si="1"/>
        <v>244.74333333333334</v>
      </c>
      <c r="Q8" s="19">
        <f t="shared" si="2"/>
        <v>202.11666666666667</v>
      </c>
    </row>
    <row r="9" spans="2:17" ht="27">
      <c r="B9" s="6" t="s">
        <v>66</v>
      </c>
      <c r="C9" s="2">
        <v>115319</v>
      </c>
      <c r="D9" s="2">
        <v>22385</v>
      </c>
      <c r="E9" s="2">
        <v>180206</v>
      </c>
      <c r="F9" s="2">
        <v>7289</v>
      </c>
      <c r="G9" s="2">
        <v>127935</v>
      </c>
      <c r="H9" s="2">
        <v>253778</v>
      </c>
      <c r="I9" s="2">
        <v>743237</v>
      </c>
      <c r="J9" s="2">
        <v>156771</v>
      </c>
      <c r="K9" s="2">
        <f t="shared" si="3"/>
        <v>1606920</v>
      </c>
      <c r="L9" s="2"/>
      <c r="M9" s="2">
        <f t="shared" si="0"/>
        <v>1606920</v>
      </c>
      <c r="N9" s="2">
        <v>1422138</v>
      </c>
      <c r="O9" s="2">
        <v>6240</v>
      </c>
      <c r="P9" s="18">
        <f t="shared" si="1"/>
        <v>257.5192307692308</v>
      </c>
      <c r="Q9" s="19">
        <f t="shared" si="2"/>
        <v>227.90673076923076</v>
      </c>
    </row>
    <row r="10" spans="2:17" ht="27">
      <c r="B10" s="6" t="s">
        <v>67</v>
      </c>
      <c r="C10" s="2">
        <v>24024</v>
      </c>
      <c r="D10" s="2">
        <v>2013</v>
      </c>
      <c r="E10" s="2">
        <v>13140</v>
      </c>
      <c r="F10" s="2"/>
      <c r="G10" s="2">
        <v>25150</v>
      </c>
      <c r="H10" s="2">
        <v>28344</v>
      </c>
      <c r="I10" s="2">
        <v>158211</v>
      </c>
      <c r="J10" s="2">
        <v>14684</v>
      </c>
      <c r="K10" s="2">
        <f t="shared" si="3"/>
        <v>265566</v>
      </c>
      <c r="L10" s="2"/>
      <c r="M10" s="2">
        <f t="shared" si="0"/>
        <v>265566</v>
      </c>
      <c r="N10" s="2">
        <v>191553</v>
      </c>
      <c r="O10" s="2">
        <v>756</v>
      </c>
      <c r="P10" s="18">
        <f t="shared" si="1"/>
        <v>351.27777777777777</v>
      </c>
      <c r="Q10" s="19">
        <f t="shared" si="2"/>
        <v>253.37698412698413</v>
      </c>
    </row>
    <row r="11" spans="2:17" ht="24.75" customHeight="1">
      <c r="B11" s="4" t="s">
        <v>16</v>
      </c>
      <c r="C11" s="2">
        <v>89037</v>
      </c>
      <c r="D11" s="2">
        <v>25490</v>
      </c>
      <c r="E11" s="2">
        <v>31669</v>
      </c>
      <c r="F11" s="2">
        <v>5102</v>
      </c>
      <c r="G11" s="2">
        <v>76321</v>
      </c>
      <c r="H11" s="2">
        <v>314665</v>
      </c>
      <c r="I11" s="2">
        <v>301938</v>
      </c>
      <c r="J11" s="2">
        <v>239362</v>
      </c>
      <c r="K11" s="2">
        <f t="shared" si="3"/>
        <v>1083584</v>
      </c>
      <c r="L11" s="2"/>
      <c r="M11" s="2">
        <f t="shared" si="0"/>
        <v>1083584</v>
      </c>
      <c r="N11" s="2">
        <v>965359</v>
      </c>
      <c r="O11" s="2">
        <v>4447</v>
      </c>
      <c r="P11" s="18">
        <f t="shared" si="1"/>
        <v>243.66629188216774</v>
      </c>
      <c r="Q11" s="19">
        <f t="shared" si="2"/>
        <v>217.08095345176523</v>
      </c>
    </row>
    <row r="12" spans="2:17" ht="24.75" customHeight="1">
      <c r="B12" s="4" t="s">
        <v>17</v>
      </c>
      <c r="C12" s="5">
        <v>80917</v>
      </c>
      <c r="D12" s="5">
        <v>20943</v>
      </c>
      <c r="E12" s="5">
        <v>37432</v>
      </c>
      <c r="F12" s="5">
        <v>753</v>
      </c>
      <c r="G12" s="5">
        <v>96809</v>
      </c>
      <c r="H12" s="5">
        <v>256200</v>
      </c>
      <c r="I12" s="5">
        <v>104717</v>
      </c>
      <c r="J12" s="5">
        <v>161500</v>
      </c>
      <c r="K12" s="5">
        <f t="shared" si="3"/>
        <v>759271</v>
      </c>
      <c r="L12" s="5"/>
      <c r="M12" s="2">
        <f t="shared" si="0"/>
        <v>759271</v>
      </c>
      <c r="N12" s="2">
        <v>842211</v>
      </c>
      <c r="O12" s="2">
        <v>4189</v>
      </c>
      <c r="P12" s="18">
        <f t="shared" si="1"/>
        <v>181.25352112676057</v>
      </c>
      <c r="Q12" s="19">
        <f t="shared" si="2"/>
        <v>201.05299594175222</v>
      </c>
    </row>
    <row r="13" spans="2:17" ht="24.75" customHeight="1">
      <c r="B13" s="4" t="s">
        <v>18</v>
      </c>
      <c r="C13" s="2">
        <v>164962</v>
      </c>
      <c r="D13" s="2">
        <v>51368</v>
      </c>
      <c r="E13" s="2">
        <v>42817</v>
      </c>
      <c r="F13" s="2">
        <v>23643</v>
      </c>
      <c r="G13" s="2">
        <v>109664</v>
      </c>
      <c r="H13" s="2">
        <v>245252</v>
      </c>
      <c r="I13" s="2">
        <v>167056</v>
      </c>
      <c r="J13" s="2">
        <v>133729</v>
      </c>
      <c r="K13" s="2">
        <f t="shared" si="3"/>
        <v>938491</v>
      </c>
      <c r="L13" s="2">
        <v>8233</v>
      </c>
      <c r="M13" s="2">
        <f t="shared" si="0"/>
        <v>946724</v>
      </c>
      <c r="N13" s="2">
        <v>973260</v>
      </c>
      <c r="O13" s="2">
        <v>4363</v>
      </c>
      <c r="P13" s="18">
        <f t="shared" si="1"/>
        <v>215.1022232408893</v>
      </c>
      <c r="Q13" s="19">
        <f t="shared" si="2"/>
        <v>223.0712812285125</v>
      </c>
    </row>
    <row r="14" spans="2:17" ht="27" customHeight="1">
      <c r="B14" s="6" t="s">
        <v>68</v>
      </c>
      <c r="C14" s="2">
        <v>92974</v>
      </c>
      <c r="D14" s="2">
        <v>26708</v>
      </c>
      <c r="E14" s="2">
        <v>50891</v>
      </c>
      <c r="F14" s="2">
        <v>7480</v>
      </c>
      <c r="G14" s="2">
        <v>66131</v>
      </c>
      <c r="H14" s="2">
        <v>152887</v>
      </c>
      <c r="I14" s="2">
        <v>149922</v>
      </c>
      <c r="J14" s="2">
        <v>102388</v>
      </c>
      <c r="K14" s="2">
        <f t="shared" si="3"/>
        <v>649381</v>
      </c>
      <c r="L14" s="2"/>
      <c r="M14" s="2">
        <f t="shared" si="0"/>
        <v>649381</v>
      </c>
      <c r="N14" s="2">
        <v>697238</v>
      </c>
      <c r="O14" s="2">
        <v>3155</v>
      </c>
      <c r="P14" s="18">
        <f t="shared" si="1"/>
        <v>205.82599049128368</v>
      </c>
      <c r="Q14" s="19">
        <f t="shared" si="2"/>
        <v>220.9946117274168</v>
      </c>
    </row>
    <row r="15" spans="2:17" ht="27" customHeight="1">
      <c r="B15" s="20" t="s">
        <v>87</v>
      </c>
      <c r="C15" s="2">
        <v>22234</v>
      </c>
      <c r="D15" s="2">
        <v>211</v>
      </c>
      <c r="E15" s="2">
        <v>12487</v>
      </c>
      <c r="F15" s="2"/>
      <c r="G15" s="2">
        <v>31351</v>
      </c>
      <c r="H15" s="2">
        <v>31637</v>
      </c>
      <c r="I15" s="2">
        <v>166157</v>
      </c>
      <c r="J15" s="2">
        <v>15117</v>
      </c>
      <c r="K15" s="2">
        <f t="shared" si="3"/>
        <v>279194</v>
      </c>
      <c r="L15" s="2"/>
      <c r="M15" s="2">
        <f t="shared" si="0"/>
        <v>279194</v>
      </c>
      <c r="N15" s="2">
        <v>217061</v>
      </c>
      <c r="O15" s="2">
        <v>852</v>
      </c>
      <c r="P15" s="18">
        <f t="shared" si="1"/>
        <v>327.6924882629108</v>
      </c>
      <c r="Q15" s="19">
        <f t="shared" si="2"/>
        <v>254.76643192488262</v>
      </c>
    </row>
    <row r="16" spans="2:17" ht="24.75" customHeight="1">
      <c r="B16" s="4" t="s">
        <v>19</v>
      </c>
      <c r="C16" s="2">
        <v>82212</v>
      </c>
      <c r="D16" s="2">
        <v>20326</v>
      </c>
      <c r="E16" s="2">
        <v>10734</v>
      </c>
      <c r="F16" s="2">
        <v>2500</v>
      </c>
      <c r="G16" s="2">
        <v>59159</v>
      </c>
      <c r="H16" s="2">
        <v>169419</v>
      </c>
      <c r="I16" s="2">
        <v>152816</v>
      </c>
      <c r="J16" s="2">
        <v>75607</v>
      </c>
      <c r="K16" s="2">
        <f t="shared" si="3"/>
        <v>572773</v>
      </c>
      <c r="L16" s="2"/>
      <c r="M16" s="2">
        <f t="shared" si="0"/>
        <v>572773</v>
      </c>
      <c r="N16" s="2">
        <v>533819</v>
      </c>
      <c r="O16" s="2">
        <v>3508</v>
      </c>
      <c r="P16" s="18">
        <f t="shared" si="1"/>
        <v>163.27622576966934</v>
      </c>
      <c r="Q16" s="19">
        <f t="shared" si="2"/>
        <v>152.17189281641961</v>
      </c>
    </row>
    <row r="17" spans="2:17" ht="24.75" customHeight="1">
      <c r="B17" s="4" t="s">
        <v>0</v>
      </c>
      <c r="C17" s="2">
        <v>78116</v>
      </c>
      <c r="D17" s="2">
        <v>17175</v>
      </c>
      <c r="E17" s="2">
        <v>32768</v>
      </c>
      <c r="F17" s="2">
        <v>2995</v>
      </c>
      <c r="G17" s="2">
        <v>68174</v>
      </c>
      <c r="H17" s="2">
        <v>118148</v>
      </c>
      <c r="I17" s="2">
        <v>54535</v>
      </c>
      <c r="J17" s="2">
        <v>60854</v>
      </c>
      <c r="K17" s="2">
        <f t="shared" si="3"/>
        <v>432765</v>
      </c>
      <c r="L17" s="2">
        <v>123006</v>
      </c>
      <c r="M17" s="2">
        <f t="shared" si="0"/>
        <v>555771</v>
      </c>
      <c r="N17" s="2">
        <v>450020</v>
      </c>
      <c r="O17" s="2">
        <v>2665</v>
      </c>
      <c r="P17" s="18">
        <f t="shared" si="1"/>
        <v>162.38836772983115</v>
      </c>
      <c r="Q17" s="19">
        <f t="shared" si="2"/>
        <v>168.86303939962477</v>
      </c>
    </row>
    <row r="18" spans="2:17" ht="24.75" customHeight="1">
      <c r="B18" s="4" t="s">
        <v>20</v>
      </c>
      <c r="C18" s="2">
        <v>116485</v>
      </c>
      <c r="D18" s="2">
        <v>31877</v>
      </c>
      <c r="E18" s="2">
        <v>15672</v>
      </c>
      <c r="F18" s="2">
        <v>3158</v>
      </c>
      <c r="G18" s="2">
        <v>126511</v>
      </c>
      <c r="H18" s="2">
        <v>276949</v>
      </c>
      <c r="I18" s="2">
        <v>171661</v>
      </c>
      <c r="J18" s="2">
        <v>113926</v>
      </c>
      <c r="K18" s="2">
        <f t="shared" si="3"/>
        <v>856239</v>
      </c>
      <c r="L18" s="2"/>
      <c r="M18" s="2">
        <f t="shared" si="0"/>
        <v>856239</v>
      </c>
      <c r="N18" s="2">
        <v>858623</v>
      </c>
      <c r="O18" s="2">
        <v>3519</v>
      </c>
      <c r="P18" s="18">
        <f t="shared" si="1"/>
        <v>243.31884057971016</v>
      </c>
      <c r="Q18" s="19">
        <f t="shared" si="2"/>
        <v>243.9963057686843</v>
      </c>
    </row>
    <row r="19" spans="2:17" ht="24.75" customHeight="1">
      <c r="B19" s="4" t="s">
        <v>21</v>
      </c>
      <c r="C19" s="2">
        <v>104964</v>
      </c>
      <c r="D19" s="2">
        <v>8820</v>
      </c>
      <c r="E19" s="2">
        <v>24819</v>
      </c>
      <c r="F19" s="2">
        <v>1872</v>
      </c>
      <c r="G19" s="2">
        <v>47706</v>
      </c>
      <c r="H19" s="2">
        <v>76461</v>
      </c>
      <c r="I19" s="2">
        <v>104372</v>
      </c>
      <c r="J19" s="2">
        <v>74726</v>
      </c>
      <c r="K19" s="2">
        <f t="shared" si="3"/>
        <v>443740</v>
      </c>
      <c r="L19" s="2"/>
      <c r="M19" s="2">
        <f t="shared" si="0"/>
        <v>443740</v>
      </c>
      <c r="N19" s="2">
        <v>432074</v>
      </c>
      <c r="O19" s="2">
        <v>2289</v>
      </c>
      <c r="P19" s="18">
        <f t="shared" si="1"/>
        <v>193.85757972913936</v>
      </c>
      <c r="Q19" s="19">
        <f t="shared" si="2"/>
        <v>188.76103101791176</v>
      </c>
    </row>
    <row r="20" spans="2:17" ht="24.75" customHeight="1">
      <c r="B20" s="4" t="s">
        <v>22</v>
      </c>
      <c r="C20" s="2">
        <v>40181</v>
      </c>
      <c r="D20" s="2">
        <v>23393</v>
      </c>
      <c r="E20" s="2">
        <v>15056</v>
      </c>
      <c r="F20" s="2">
        <v>7847</v>
      </c>
      <c r="G20" s="2">
        <v>91180</v>
      </c>
      <c r="H20" s="2">
        <v>121120</v>
      </c>
      <c r="I20" s="2">
        <v>157601</v>
      </c>
      <c r="J20" s="2">
        <v>91765</v>
      </c>
      <c r="K20" s="2">
        <f t="shared" si="3"/>
        <v>548143</v>
      </c>
      <c r="L20" s="2"/>
      <c r="M20" s="2">
        <f t="shared" si="0"/>
        <v>548143</v>
      </c>
      <c r="N20" s="2">
        <v>430990</v>
      </c>
      <c r="O20" s="2">
        <v>2068</v>
      </c>
      <c r="P20" s="18">
        <f t="shared" si="1"/>
        <v>265.05947775628624</v>
      </c>
      <c r="Q20" s="19">
        <f t="shared" si="2"/>
        <v>208.4090909090909</v>
      </c>
    </row>
    <row r="21" spans="2:17" ht="24.75" customHeight="1">
      <c r="B21" s="4" t="s">
        <v>23</v>
      </c>
      <c r="C21" s="10" t="s">
        <v>88</v>
      </c>
      <c r="D21" s="10" t="s">
        <v>88</v>
      </c>
      <c r="E21" s="10" t="s">
        <v>88</v>
      </c>
      <c r="F21" s="10" t="s">
        <v>88</v>
      </c>
      <c r="G21" s="10" t="s">
        <v>88</v>
      </c>
      <c r="H21" s="10" t="s">
        <v>88</v>
      </c>
      <c r="I21" s="10" t="s">
        <v>88</v>
      </c>
      <c r="J21" s="10" t="s">
        <v>88</v>
      </c>
      <c r="K21" s="10" t="s">
        <v>88</v>
      </c>
      <c r="L21" s="10" t="s">
        <v>88</v>
      </c>
      <c r="M21" s="10" t="s">
        <v>88</v>
      </c>
      <c r="N21" s="10" t="s">
        <v>88</v>
      </c>
      <c r="O21" s="10" t="s">
        <v>88</v>
      </c>
      <c r="P21" s="10" t="s">
        <v>88</v>
      </c>
      <c r="Q21" s="11" t="s">
        <v>88</v>
      </c>
    </row>
    <row r="22" spans="2:17" ht="24.75" customHeight="1">
      <c r="B22" s="4" t="s">
        <v>24</v>
      </c>
      <c r="C22" s="2">
        <v>83071</v>
      </c>
      <c r="D22" s="2">
        <v>23407</v>
      </c>
      <c r="E22" s="2">
        <v>22652</v>
      </c>
      <c r="F22" s="2">
        <v>10975</v>
      </c>
      <c r="G22" s="2">
        <v>90885</v>
      </c>
      <c r="H22" s="2">
        <v>185971</v>
      </c>
      <c r="I22" s="2">
        <v>216544</v>
      </c>
      <c r="J22" s="2">
        <v>139097</v>
      </c>
      <c r="K22" s="2">
        <f>SUM(C22:J22)</f>
        <v>772602</v>
      </c>
      <c r="L22" s="2">
        <v>3765</v>
      </c>
      <c r="M22" s="2">
        <f>K22+L22</f>
        <v>776367</v>
      </c>
      <c r="N22" s="2">
        <v>677633</v>
      </c>
      <c r="O22" s="2">
        <v>3330</v>
      </c>
      <c r="P22" s="18">
        <f>(M22-L22)/O22</f>
        <v>232.0126126126126</v>
      </c>
      <c r="Q22" s="19">
        <f>N22/O22</f>
        <v>203.4933933933934</v>
      </c>
    </row>
    <row r="23" spans="2:17" ht="24.75" customHeight="1">
      <c r="B23" s="4" t="s">
        <v>25</v>
      </c>
      <c r="C23" s="2">
        <v>27130</v>
      </c>
      <c r="D23" s="2">
        <v>5715</v>
      </c>
      <c r="E23" s="2">
        <v>5064</v>
      </c>
      <c r="F23" s="2">
        <v>225</v>
      </c>
      <c r="G23" s="2">
        <v>25797</v>
      </c>
      <c r="H23" s="2">
        <v>41092</v>
      </c>
      <c r="I23" s="2">
        <v>54354</v>
      </c>
      <c r="J23" s="2">
        <v>20082</v>
      </c>
      <c r="K23" s="2">
        <f>SUM(C23:J23)</f>
        <v>179459</v>
      </c>
      <c r="L23" s="2"/>
      <c r="M23" s="2">
        <f>K23+L23</f>
        <v>179459</v>
      </c>
      <c r="N23" s="2">
        <v>156428</v>
      </c>
      <c r="O23" s="2">
        <v>587</v>
      </c>
      <c r="P23" s="18">
        <f>(M23-L23)/O23</f>
        <v>305.7223168654174</v>
      </c>
      <c r="Q23" s="19">
        <f>N23/O23</f>
        <v>266.48722316865417</v>
      </c>
    </row>
    <row r="24" spans="2:17" ht="24.75" customHeight="1">
      <c r="B24" s="4" t="s">
        <v>26</v>
      </c>
      <c r="C24" s="2">
        <v>43419</v>
      </c>
      <c r="D24" s="2">
        <v>3464</v>
      </c>
      <c r="E24" s="2">
        <v>4097</v>
      </c>
      <c r="F24" s="2">
        <v>108</v>
      </c>
      <c r="G24" s="2">
        <v>40499</v>
      </c>
      <c r="H24" s="2">
        <v>62746</v>
      </c>
      <c r="I24" s="2">
        <v>54280</v>
      </c>
      <c r="J24" s="2">
        <v>26388</v>
      </c>
      <c r="K24" s="2">
        <f>SUM(C24:J24)</f>
        <v>235001</v>
      </c>
      <c r="L24" s="2"/>
      <c r="M24" s="2">
        <f>K24+L24</f>
        <v>235001</v>
      </c>
      <c r="N24" s="2">
        <v>109308</v>
      </c>
      <c r="O24" s="2">
        <v>609</v>
      </c>
      <c r="P24" s="18">
        <f>(M24-L24)/O24</f>
        <v>385.88013136289</v>
      </c>
      <c r="Q24" s="19">
        <f>N24/O24</f>
        <v>179.48768472906403</v>
      </c>
    </row>
    <row r="25" spans="2:17" ht="24.75" customHeight="1"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  <c r="O25" s="13"/>
      <c r="P25" s="13"/>
      <c r="Q25" s="14"/>
    </row>
    <row r="26" spans="2:17" ht="24.75" customHeight="1" thickBot="1">
      <c r="B26" s="7">
        <f>COUNTA(B5:B25)</f>
        <v>20</v>
      </c>
      <c r="C26" s="8">
        <f aca="true" t="shared" si="4" ref="C26:O26">SUM(C5:C25)</f>
        <v>5391788</v>
      </c>
      <c r="D26" s="8">
        <f t="shared" si="4"/>
        <v>830526</v>
      </c>
      <c r="E26" s="8">
        <f t="shared" si="4"/>
        <v>2914999</v>
      </c>
      <c r="F26" s="8">
        <f t="shared" si="4"/>
        <v>272615</v>
      </c>
      <c r="G26" s="8">
        <f t="shared" si="4"/>
        <v>7743526</v>
      </c>
      <c r="H26" s="8">
        <f t="shared" si="4"/>
        <v>12271442</v>
      </c>
      <c r="I26" s="8">
        <f t="shared" si="4"/>
        <v>10661310</v>
      </c>
      <c r="J26" s="8">
        <f t="shared" si="4"/>
        <v>9829856</v>
      </c>
      <c r="K26" s="8">
        <f t="shared" si="4"/>
        <v>49916062</v>
      </c>
      <c r="L26" s="8">
        <f t="shared" si="4"/>
        <v>637860</v>
      </c>
      <c r="M26" s="8">
        <f t="shared" si="4"/>
        <v>50553922</v>
      </c>
      <c r="N26" s="8">
        <f t="shared" si="4"/>
        <v>46969787</v>
      </c>
      <c r="O26" s="8">
        <f t="shared" si="4"/>
        <v>209935</v>
      </c>
      <c r="P26" s="21">
        <f>(M26-L26)/O26</f>
        <v>237.76912853978612</v>
      </c>
      <c r="Q26" s="22">
        <f>N26/O26</f>
        <v>223.73490366065687</v>
      </c>
    </row>
    <row r="27" spans="3:13" ht="24.75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ht="15.75" customHeight="1" thickBot="1">
      <c r="B28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7" ht="40.5">
      <c r="B29" s="3" t="s">
        <v>70</v>
      </c>
      <c r="C29" s="1" t="s">
        <v>71</v>
      </c>
      <c r="D29" s="1" t="s">
        <v>72</v>
      </c>
      <c r="E29" s="1" t="s">
        <v>73</v>
      </c>
      <c r="F29" s="1" t="s">
        <v>74</v>
      </c>
      <c r="G29" s="1" t="s">
        <v>75</v>
      </c>
      <c r="H29" s="1" t="s">
        <v>76</v>
      </c>
      <c r="I29" s="1" t="s">
        <v>77</v>
      </c>
      <c r="J29" s="1" t="s">
        <v>78</v>
      </c>
      <c r="K29" s="1" t="s">
        <v>79</v>
      </c>
      <c r="L29" s="1" t="s">
        <v>80</v>
      </c>
      <c r="M29" s="1" t="s">
        <v>81</v>
      </c>
      <c r="N29" s="1" t="s">
        <v>82</v>
      </c>
      <c r="O29" s="1" t="s">
        <v>83</v>
      </c>
      <c r="P29" s="1" t="s">
        <v>84</v>
      </c>
      <c r="Q29" s="17" t="s">
        <v>85</v>
      </c>
    </row>
    <row r="30" spans="2:17" ht="15.75" customHeight="1">
      <c r="B30" s="4" t="s">
        <v>1</v>
      </c>
      <c r="C30" s="2">
        <v>3633609</v>
      </c>
      <c r="D30" s="2">
        <v>602499</v>
      </c>
      <c r="E30" s="2">
        <v>1431220</v>
      </c>
      <c r="F30" s="2">
        <v>140797</v>
      </c>
      <c r="G30" s="2">
        <v>2668652</v>
      </c>
      <c r="H30" s="2">
        <v>6050238</v>
      </c>
      <c r="I30" s="2"/>
      <c r="J30" s="2">
        <v>3347017</v>
      </c>
      <c r="K30" s="2">
        <f aca="true" t="shared" si="5" ref="K30:K37">SUM(C30:J30)</f>
        <v>17874032</v>
      </c>
      <c r="L30" s="2">
        <v>278457</v>
      </c>
      <c r="M30" s="2">
        <f aca="true" t="shared" si="6" ref="M30:M37">K30+L30</f>
        <v>18152489</v>
      </c>
      <c r="N30" s="2">
        <v>16658039</v>
      </c>
      <c r="O30" s="2">
        <v>106154</v>
      </c>
      <c r="P30" s="18">
        <f aca="true" t="shared" si="7" ref="P30:P37">(M30-L30)/O30</f>
        <v>168.37831829229233</v>
      </c>
      <c r="Q30" s="19">
        <f aca="true" t="shared" si="8" ref="Q30:Q37">N30/O30</f>
        <v>156.92332837198788</v>
      </c>
    </row>
    <row r="31" spans="2:17" ht="15.75" customHeight="1">
      <c r="B31" s="4" t="s">
        <v>28</v>
      </c>
      <c r="C31" s="2">
        <v>132513</v>
      </c>
      <c r="D31" s="2">
        <v>34531</v>
      </c>
      <c r="E31" s="2">
        <v>71224</v>
      </c>
      <c r="F31" s="2">
        <v>10278</v>
      </c>
      <c r="G31" s="2">
        <v>243948</v>
      </c>
      <c r="H31" s="2">
        <v>209431</v>
      </c>
      <c r="I31" s="2">
        <v>130378</v>
      </c>
      <c r="J31" s="2">
        <v>161109</v>
      </c>
      <c r="K31" s="2">
        <f t="shared" si="5"/>
        <v>993412</v>
      </c>
      <c r="L31" s="2"/>
      <c r="M31" s="2">
        <f t="shared" si="6"/>
        <v>993412</v>
      </c>
      <c r="N31" s="2">
        <v>934518</v>
      </c>
      <c r="O31" s="2">
        <v>5139</v>
      </c>
      <c r="P31" s="18">
        <f t="shared" si="7"/>
        <v>193.30842576376727</v>
      </c>
      <c r="Q31" s="19">
        <f t="shared" si="8"/>
        <v>181.8482194979568</v>
      </c>
    </row>
    <row r="32" spans="2:17" ht="15.75" customHeight="1">
      <c r="B32" s="4" t="s">
        <v>29</v>
      </c>
      <c r="C32" s="2">
        <v>66733</v>
      </c>
      <c r="D32" s="2">
        <v>7817</v>
      </c>
      <c r="E32" s="2">
        <v>20948</v>
      </c>
      <c r="F32" s="2">
        <v>187</v>
      </c>
      <c r="G32" s="2">
        <v>42110</v>
      </c>
      <c r="H32" s="2">
        <v>68196</v>
      </c>
      <c r="I32" s="2">
        <v>260756</v>
      </c>
      <c r="J32" s="2">
        <v>27435</v>
      </c>
      <c r="K32" s="2">
        <f t="shared" si="5"/>
        <v>494182</v>
      </c>
      <c r="L32" s="2"/>
      <c r="M32" s="2">
        <f t="shared" si="6"/>
        <v>494182</v>
      </c>
      <c r="N32" s="2">
        <v>404704</v>
      </c>
      <c r="O32" s="2">
        <v>1665</v>
      </c>
      <c r="P32" s="18">
        <f t="shared" si="7"/>
        <v>296.806006006006</v>
      </c>
      <c r="Q32" s="19">
        <f t="shared" si="8"/>
        <v>243.06546546546548</v>
      </c>
    </row>
    <row r="33" spans="2:17" ht="15.75" customHeight="1">
      <c r="B33" s="4" t="s">
        <v>30</v>
      </c>
      <c r="C33" s="2">
        <v>280041</v>
      </c>
      <c r="D33" s="2">
        <v>56351</v>
      </c>
      <c r="E33" s="2">
        <v>143312</v>
      </c>
      <c r="F33" s="2">
        <v>38174</v>
      </c>
      <c r="G33" s="2">
        <v>138991</v>
      </c>
      <c r="H33" s="2">
        <v>289004</v>
      </c>
      <c r="I33" s="2">
        <v>2256</v>
      </c>
      <c r="J33" s="2">
        <v>179491</v>
      </c>
      <c r="K33" s="2">
        <f t="shared" si="5"/>
        <v>1127620</v>
      </c>
      <c r="L33" s="2"/>
      <c r="M33" s="2">
        <f t="shared" si="6"/>
        <v>1127620</v>
      </c>
      <c r="N33" s="2">
        <v>1043461</v>
      </c>
      <c r="O33" s="2">
        <v>6451</v>
      </c>
      <c r="P33" s="18">
        <f t="shared" si="7"/>
        <v>174.7977057820493</v>
      </c>
      <c r="Q33" s="19">
        <f t="shared" si="8"/>
        <v>161.75182142303518</v>
      </c>
    </row>
    <row r="34" spans="2:17" ht="15.75" customHeight="1">
      <c r="B34" s="4" t="s">
        <v>31</v>
      </c>
      <c r="C34" s="2">
        <v>51749</v>
      </c>
      <c r="D34" s="2">
        <v>2084</v>
      </c>
      <c r="E34" s="2">
        <v>11012</v>
      </c>
      <c r="F34" s="2"/>
      <c r="G34" s="2"/>
      <c r="H34" s="2">
        <v>78879</v>
      </c>
      <c r="I34" s="2">
        <v>224256</v>
      </c>
      <c r="J34" s="2">
        <v>40552</v>
      </c>
      <c r="K34" s="2">
        <f t="shared" si="5"/>
        <v>408532</v>
      </c>
      <c r="L34" s="2"/>
      <c r="M34" s="2">
        <f t="shared" si="6"/>
        <v>408532</v>
      </c>
      <c r="N34" s="2">
        <v>359043</v>
      </c>
      <c r="O34" s="2">
        <v>1579</v>
      </c>
      <c r="P34" s="18">
        <f t="shared" si="7"/>
        <v>258.72830905636476</v>
      </c>
      <c r="Q34" s="19">
        <f t="shared" si="8"/>
        <v>227.3863204559848</v>
      </c>
    </row>
    <row r="35" spans="2:17" ht="15.75" customHeight="1">
      <c r="B35" s="4" t="s">
        <v>2</v>
      </c>
      <c r="C35" s="2">
        <v>59098</v>
      </c>
      <c r="D35" s="2"/>
      <c r="E35" s="2">
        <v>53110</v>
      </c>
      <c r="F35" s="2"/>
      <c r="G35" s="2">
        <v>49936</v>
      </c>
      <c r="H35" s="2">
        <v>65538</v>
      </c>
      <c r="I35" s="2">
        <v>366040</v>
      </c>
      <c r="J35" s="2">
        <v>47477</v>
      </c>
      <c r="K35" s="2">
        <f t="shared" si="5"/>
        <v>641199</v>
      </c>
      <c r="L35" s="2"/>
      <c r="M35" s="2">
        <f t="shared" si="6"/>
        <v>641199</v>
      </c>
      <c r="N35" s="2">
        <v>626517</v>
      </c>
      <c r="O35" s="2">
        <v>2778</v>
      </c>
      <c r="P35" s="18">
        <f t="shared" si="7"/>
        <v>230.81317494600432</v>
      </c>
      <c r="Q35" s="19">
        <f t="shared" si="8"/>
        <v>225.52807775377968</v>
      </c>
    </row>
    <row r="36" spans="2:17" ht="15.75" customHeight="1">
      <c r="B36" s="4" t="s">
        <v>32</v>
      </c>
      <c r="C36" s="2">
        <v>66599</v>
      </c>
      <c r="D36" s="2">
        <v>42746</v>
      </c>
      <c r="E36" s="2">
        <v>38431</v>
      </c>
      <c r="F36" s="2">
        <v>367</v>
      </c>
      <c r="G36" s="2">
        <v>63654</v>
      </c>
      <c r="H36" s="2">
        <v>98653</v>
      </c>
      <c r="I36" s="2">
        <v>69120</v>
      </c>
      <c r="J36" s="2">
        <v>67174</v>
      </c>
      <c r="K36" s="2">
        <f t="shared" si="5"/>
        <v>446744</v>
      </c>
      <c r="L36" s="2"/>
      <c r="M36" s="2">
        <f t="shared" si="6"/>
        <v>446744</v>
      </c>
      <c r="N36" s="2">
        <v>454012</v>
      </c>
      <c r="O36" s="2">
        <v>2981</v>
      </c>
      <c r="P36" s="18">
        <f t="shared" si="7"/>
        <v>149.86380409258638</v>
      </c>
      <c r="Q36" s="19">
        <f t="shared" si="8"/>
        <v>152.3019121100302</v>
      </c>
    </row>
    <row r="37" spans="2:17" ht="15.75" customHeight="1">
      <c r="B37" s="4" t="s">
        <v>3</v>
      </c>
      <c r="C37" s="2">
        <v>151516</v>
      </c>
      <c r="D37" s="2">
        <v>28153</v>
      </c>
      <c r="E37" s="2">
        <v>12311</v>
      </c>
      <c r="F37" s="2">
        <v>8238</v>
      </c>
      <c r="G37" s="2">
        <v>212311</v>
      </c>
      <c r="H37" s="2">
        <v>271104</v>
      </c>
      <c r="I37" s="2">
        <v>73575</v>
      </c>
      <c r="J37" s="2">
        <v>129784</v>
      </c>
      <c r="K37" s="2">
        <f t="shared" si="5"/>
        <v>886992</v>
      </c>
      <c r="L37" s="2">
        <v>49182</v>
      </c>
      <c r="M37" s="2">
        <f t="shared" si="6"/>
        <v>936174</v>
      </c>
      <c r="N37" s="2">
        <v>809180</v>
      </c>
      <c r="O37" s="2">
        <v>3636</v>
      </c>
      <c r="P37" s="18">
        <f t="shared" si="7"/>
        <v>243.94719471947195</v>
      </c>
      <c r="Q37" s="19">
        <f t="shared" si="8"/>
        <v>222.54675467546755</v>
      </c>
    </row>
    <row r="38" spans="2:17" ht="15.75" customHeight="1">
      <c r="B38" s="4" t="s">
        <v>33</v>
      </c>
      <c r="C38" s="10" t="s">
        <v>88</v>
      </c>
      <c r="D38" s="10" t="s">
        <v>88</v>
      </c>
      <c r="E38" s="10" t="s">
        <v>88</v>
      </c>
      <c r="F38" s="10" t="s">
        <v>88</v>
      </c>
      <c r="G38" s="10" t="s">
        <v>88</v>
      </c>
      <c r="H38" s="10" t="s">
        <v>88</v>
      </c>
      <c r="I38" s="10" t="s">
        <v>88</v>
      </c>
      <c r="J38" s="10" t="s">
        <v>88</v>
      </c>
      <c r="K38" s="10" t="s">
        <v>88</v>
      </c>
      <c r="L38" s="10" t="s">
        <v>88</v>
      </c>
      <c r="M38" s="10" t="s">
        <v>88</v>
      </c>
      <c r="N38" s="10" t="s">
        <v>88</v>
      </c>
      <c r="O38" s="10" t="s">
        <v>88</v>
      </c>
      <c r="P38" s="10" t="s">
        <v>88</v>
      </c>
      <c r="Q38" s="11" t="s">
        <v>88</v>
      </c>
    </row>
    <row r="39" spans="2:17" ht="15.75" customHeight="1">
      <c r="B39" s="4" t="s">
        <v>34</v>
      </c>
      <c r="C39" s="2">
        <v>9051</v>
      </c>
      <c r="D39" s="2">
        <v>10215</v>
      </c>
      <c r="E39" s="2">
        <v>17290</v>
      </c>
      <c r="F39" s="2">
        <v>1198</v>
      </c>
      <c r="G39" s="2">
        <v>56996</v>
      </c>
      <c r="H39" s="2">
        <v>57513</v>
      </c>
      <c r="I39" s="2">
        <v>58327</v>
      </c>
      <c r="J39" s="2">
        <v>16134</v>
      </c>
      <c r="K39" s="2">
        <f>SUM(C39:J39)</f>
        <v>226724</v>
      </c>
      <c r="L39" s="2"/>
      <c r="M39" s="2">
        <f>K39+L39</f>
        <v>226724</v>
      </c>
      <c r="N39" s="2">
        <v>230347</v>
      </c>
      <c r="O39" s="2">
        <v>957</v>
      </c>
      <c r="P39" s="18">
        <f>(M39-L39)/O39</f>
        <v>236.91118077324973</v>
      </c>
      <c r="Q39" s="19">
        <f>N39/O39</f>
        <v>240.6969696969697</v>
      </c>
    </row>
    <row r="40" spans="2:17" ht="15.75" customHeight="1">
      <c r="B40" s="4" t="s">
        <v>35</v>
      </c>
      <c r="C40" s="2">
        <v>32003</v>
      </c>
      <c r="D40" s="2">
        <v>5058</v>
      </c>
      <c r="E40" s="2">
        <v>13292</v>
      </c>
      <c r="F40" s="2">
        <v>218</v>
      </c>
      <c r="G40" s="2">
        <v>18579</v>
      </c>
      <c r="H40" s="2">
        <v>22052</v>
      </c>
      <c r="I40" s="2">
        <v>34310</v>
      </c>
      <c r="J40" s="2">
        <v>13222</v>
      </c>
      <c r="K40" s="2">
        <f>SUM(C40:J40)</f>
        <v>138734</v>
      </c>
      <c r="L40" s="2"/>
      <c r="M40" s="2">
        <f>K40+L40</f>
        <v>138734</v>
      </c>
      <c r="N40" s="2">
        <v>93649</v>
      </c>
      <c r="O40" s="2">
        <v>570</v>
      </c>
      <c r="P40" s="18">
        <f>(M40-L40)/O40</f>
        <v>243.39298245614034</v>
      </c>
      <c r="Q40" s="19">
        <f>N40/O40</f>
        <v>164.29649122807018</v>
      </c>
    </row>
    <row r="41" spans="2:17" ht="15.75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3"/>
      <c r="O41" s="13"/>
      <c r="P41" s="13"/>
      <c r="Q41" s="14"/>
    </row>
    <row r="42" spans="2:17" ht="15.75" customHeight="1" thickBot="1">
      <c r="B42" s="7">
        <f>COUNTA(B30:B41)</f>
        <v>11</v>
      </c>
      <c r="C42" s="8">
        <f aca="true" t="shared" si="9" ref="C42:O42">SUM(C30:C41)</f>
        <v>4482912</v>
      </c>
      <c r="D42" s="8">
        <f t="shared" si="9"/>
        <v>789454</v>
      </c>
      <c r="E42" s="8">
        <f t="shared" si="9"/>
        <v>1812150</v>
      </c>
      <c r="F42" s="8">
        <f t="shared" si="9"/>
        <v>199457</v>
      </c>
      <c r="G42" s="8">
        <f t="shared" si="9"/>
        <v>3495177</v>
      </c>
      <c r="H42" s="8">
        <f t="shared" si="9"/>
        <v>7210608</v>
      </c>
      <c r="I42" s="8">
        <f t="shared" si="9"/>
        <v>1219018</v>
      </c>
      <c r="J42" s="8">
        <f t="shared" si="9"/>
        <v>4029395</v>
      </c>
      <c r="K42" s="8">
        <f t="shared" si="9"/>
        <v>23238171</v>
      </c>
      <c r="L42" s="8">
        <f t="shared" si="9"/>
        <v>327639</v>
      </c>
      <c r="M42" s="8">
        <f t="shared" si="9"/>
        <v>23565810</v>
      </c>
      <c r="N42" s="8">
        <f t="shared" si="9"/>
        <v>21613470</v>
      </c>
      <c r="O42" s="8">
        <f t="shared" si="9"/>
        <v>131910</v>
      </c>
      <c r="P42" s="21">
        <f>(M42-L42)/O42</f>
        <v>176.1668637707528</v>
      </c>
      <c r="Q42" s="22">
        <f>N42/O42</f>
        <v>163.8501250852854</v>
      </c>
    </row>
    <row r="43" spans="3:13" ht="27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ht="15.75" customHeight="1" thickBot="1">
      <c r="B44" t="s">
        <v>36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7" ht="40.5">
      <c r="B45" s="3" t="s">
        <v>70</v>
      </c>
      <c r="C45" s="1" t="s">
        <v>71</v>
      </c>
      <c r="D45" s="1" t="s">
        <v>72</v>
      </c>
      <c r="E45" s="1" t="s">
        <v>73</v>
      </c>
      <c r="F45" s="1" t="s">
        <v>74</v>
      </c>
      <c r="G45" s="1" t="s">
        <v>75</v>
      </c>
      <c r="H45" s="1" t="s">
        <v>76</v>
      </c>
      <c r="I45" s="1" t="s">
        <v>77</v>
      </c>
      <c r="J45" s="1" t="s">
        <v>78</v>
      </c>
      <c r="K45" s="1" t="s">
        <v>79</v>
      </c>
      <c r="L45" s="1" t="s">
        <v>80</v>
      </c>
      <c r="M45" s="1" t="s">
        <v>81</v>
      </c>
      <c r="N45" s="1" t="s">
        <v>82</v>
      </c>
      <c r="O45" s="1" t="s">
        <v>83</v>
      </c>
      <c r="P45" s="1" t="s">
        <v>84</v>
      </c>
      <c r="Q45" s="17" t="s">
        <v>85</v>
      </c>
    </row>
    <row r="46" spans="2:17" ht="15.75" customHeight="1">
      <c r="B46" s="4" t="s">
        <v>37</v>
      </c>
      <c r="C46" s="2">
        <v>678619</v>
      </c>
      <c r="D46" s="2">
        <v>43136</v>
      </c>
      <c r="E46" s="2">
        <v>16155</v>
      </c>
      <c r="F46" s="2">
        <v>3840</v>
      </c>
      <c r="G46" s="2">
        <v>305178</v>
      </c>
      <c r="H46" s="2">
        <v>397639</v>
      </c>
      <c r="I46" s="2">
        <v>329227</v>
      </c>
      <c r="J46" s="2">
        <v>721560</v>
      </c>
      <c r="K46" s="2">
        <f aca="true" t="shared" si="10" ref="K46:K58">SUM(C46:J46)</f>
        <v>2495354</v>
      </c>
      <c r="L46" s="2">
        <v>1502</v>
      </c>
      <c r="M46" s="2">
        <f aca="true" t="shared" si="11" ref="M46:M58">K46+L46</f>
        <v>2496856</v>
      </c>
      <c r="N46" s="2">
        <v>2360085</v>
      </c>
      <c r="O46" s="2">
        <v>12128</v>
      </c>
      <c r="P46" s="18">
        <f aca="true" t="shared" si="12" ref="P46:P58">(M46-L46)/O46</f>
        <v>205.75148416886543</v>
      </c>
      <c r="Q46" s="19">
        <f aca="true" t="shared" si="13" ref="Q46:Q58">N46/O46</f>
        <v>194.5980375989446</v>
      </c>
    </row>
    <row r="47" spans="2:17" ht="15.75" customHeight="1">
      <c r="B47" s="4" t="s">
        <v>4</v>
      </c>
      <c r="C47" s="2">
        <v>1118746</v>
      </c>
      <c r="D47" s="2">
        <v>121667</v>
      </c>
      <c r="E47" s="2">
        <v>257877</v>
      </c>
      <c r="F47" s="2">
        <v>47930</v>
      </c>
      <c r="G47" s="2">
        <v>651034</v>
      </c>
      <c r="H47" s="2">
        <v>989032</v>
      </c>
      <c r="I47" s="2">
        <v>721712</v>
      </c>
      <c r="J47" s="2">
        <v>846790</v>
      </c>
      <c r="K47" s="2">
        <f t="shared" si="10"/>
        <v>4754788</v>
      </c>
      <c r="L47" s="2">
        <v>4</v>
      </c>
      <c r="M47" s="2">
        <f t="shared" si="11"/>
        <v>4754792</v>
      </c>
      <c r="N47" s="2">
        <v>5023941</v>
      </c>
      <c r="O47" s="2">
        <v>26074</v>
      </c>
      <c r="P47" s="18">
        <f t="shared" si="12"/>
        <v>182.35744419728465</v>
      </c>
      <c r="Q47" s="19">
        <f t="shared" si="13"/>
        <v>192.6801027843829</v>
      </c>
    </row>
    <row r="48" spans="2:17" ht="15.75" customHeight="1">
      <c r="B48" s="4" t="s">
        <v>38</v>
      </c>
      <c r="C48" s="2">
        <v>148341</v>
      </c>
      <c r="D48" s="2">
        <v>24803</v>
      </c>
      <c r="E48" s="2">
        <v>41811</v>
      </c>
      <c r="F48" s="2">
        <v>1172</v>
      </c>
      <c r="G48" s="2">
        <v>164422</v>
      </c>
      <c r="H48" s="2">
        <v>247491</v>
      </c>
      <c r="I48" s="2">
        <v>417350</v>
      </c>
      <c r="J48" s="2">
        <v>181029</v>
      </c>
      <c r="K48" s="2">
        <f t="shared" si="10"/>
        <v>1226419</v>
      </c>
      <c r="L48" s="2">
        <v>1677</v>
      </c>
      <c r="M48" s="2">
        <f t="shared" si="11"/>
        <v>1228096</v>
      </c>
      <c r="N48" s="2">
        <v>1220540</v>
      </c>
      <c r="O48" s="2">
        <v>6265</v>
      </c>
      <c r="P48" s="18">
        <f t="shared" si="12"/>
        <v>195.75722266560254</v>
      </c>
      <c r="Q48" s="19">
        <f t="shared" si="13"/>
        <v>194.81883479648843</v>
      </c>
    </row>
    <row r="49" spans="2:17" ht="15.75" customHeight="1">
      <c r="B49" s="4" t="s">
        <v>39</v>
      </c>
      <c r="C49" s="2">
        <v>35325</v>
      </c>
      <c r="D49" s="2">
        <v>8903</v>
      </c>
      <c r="E49" s="2">
        <v>23666</v>
      </c>
      <c r="F49" s="2">
        <v>3266</v>
      </c>
      <c r="G49" s="2">
        <v>35677</v>
      </c>
      <c r="H49" s="2">
        <v>102582</v>
      </c>
      <c r="I49" s="2"/>
      <c r="J49" s="2">
        <v>35741</v>
      </c>
      <c r="K49" s="2">
        <f t="shared" si="10"/>
        <v>245160</v>
      </c>
      <c r="L49" s="2"/>
      <c r="M49" s="2">
        <f t="shared" si="11"/>
        <v>245160</v>
      </c>
      <c r="N49" s="2">
        <v>296351</v>
      </c>
      <c r="O49" s="2">
        <v>1723</v>
      </c>
      <c r="P49" s="18">
        <f t="shared" si="12"/>
        <v>142.28670922809053</v>
      </c>
      <c r="Q49" s="19">
        <f t="shared" si="13"/>
        <v>171.99709808473594</v>
      </c>
    </row>
    <row r="50" spans="2:17" ht="15.75" customHeight="1">
      <c r="B50" s="4" t="s">
        <v>5</v>
      </c>
      <c r="C50" s="2">
        <v>32318</v>
      </c>
      <c r="D50" s="2"/>
      <c r="E50" s="2">
        <v>4199</v>
      </c>
      <c r="F50" s="2"/>
      <c r="G50" s="2">
        <v>76052</v>
      </c>
      <c r="H50" s="2">
        <v>137223</v>
      </c>
      <c r="I50" s="2">
        <v>86578</v>
      </c>
      <c r="J50" s="2">
        <v>43310</v>
      </c>
      <c r="K50" s="2">
        <f t="shared" si="10"/>
        <v>379680</v>
      </c>
      <c r="L50" s="2"/>
      <c r="M50" s="2">
        <f t="shared" si="11"/>
        <v>379680</v>
      </c>
      <c r="N50" s="2">
        <v>301149</v>
      </c>
      <c r="O50" s="2">
        <v>1121</v>
      </c>
      <c r="P50" s="18">
        <f t="shared" si="12"/>
        <v>338.69759143621764</v>
      </c>
      <c r="Q50" s="19">
        <f t="shared" si="13"/>
        <v>268.64317573595</v>
      </c>
    </row>
    <row r="51" spans="2:17" ht="15.75" customHeight="1">
      <c r="B51" s="4" t="s">
        <v>6</v>
      </c>
      <c r="C51" s="2">
        <v>67155</v>
      </c>
      <c r="D51" s="2">
        <v>18463</v>
      </c>
      <c r="E51" s="2">
        <v>18913</v>
      </c>
      <c r="F51" s="2">
        <v>1491</v>
      </c>
      <c r="G51" s="2">
        <v>42140</v>
      </c>
      <c r="H51" s="2">
        <v>188626</v>
      </c>
      <c r="I51" s="2">
        <v>114940</v>
      </c>
      <c r="J51" s="2">
        <v>57360</v>
      </c>
      <c r="K51" s="2">
        <f t="shared" si="10"/>
        <v>509088</v>
      </c>
      <c r="L51" s="2">
        <v>10622</v>
      </c>
      <c r="M51" s="2">
        <f t="shared" si="11"/>
        <v>519710</v>
      </c>
      <c r="N51" s="2">
        <v>588674</v>
      </c>
      <c r="O51" s="2">
        <v>3252</v>
      </c>
      <c r="P51" s="18">
        <f t="shared" si="12"/>
        <v>156.5461254612546</v>
      </c>
      <c r="Q51" s="19">
        <f t="shared" si="13"/>
        <v>181.0190651906519</v>
      </c>
    </row>
    <row r="52" spans="2:17" ht="15.75" customHeight="1">
      <c r="B52" s="4" t="s">
        <v>40</v>
      </c>
      <c r="C52" s="2">
        <v>82800</v>
      </c>
      <c r="D52" s="2">
        <v>11601</v>
      </c>
      <c r="E52" s="2">
        <v>28364</v>
      </c>
      <c r="F52" s="2">
        <v>341</v>
      </c>
      <c r="G52" s="2">
        <v>114731</v>
      </c>
      <c r="H52" s="2">
        <v>191045</v>
      </c>
      <c r="I52" s="2">
        <v>289454</v>
      </c>
      <c r="J52" s="2">
        <v>62688</v>
      </c>
      <c r="K52" s="2">
        <f t="shared" si="10"/>
        <v>781024</v>
      </c>
      <c r="L52" s="2"/>
      <c r="M52" s="2">
        <f t="shared" si="11"/>
        <v>781024</v>
      </c>
      <c r="N52" s="2">
        <v>791099</v>
      </c>
      <c r="O52" s="2">
        <v>3758</v>
      </c>
      <c r="P52" s="18">
        <f t="shared" si="12"/>
        <v>207.82969664715273</v>
      </c>
      <c r="Q52" s="19">
        <f t="shared" si="13"/>
        <v>210.51064395955297</v>
      </c>
    </row>
    <row r="53" spans="2:17" ht="27">
      <c r="B53" s="6" t="s">
        <v>86</v>
      </c>
      <c r="C53" s="2">
        <v>116476</v>
      </c>
      <c r="D53" s="2">
        <v>13664</v>
      </c>
      <c r="E53" s="2">
        <v>40619</v>
      </c>
      <c r="F53" s="2">
        <v>834</v>
      </c>
      <c r="G53" s="2">
        <v>114318</v>
      </c>
      <c r="H53" s="2">
        <v>329480</v>
      </c>
      <c r="I53" s="2">
        <v>350634</v>
      </c>
      <c r="J53" s="2">
        <v>68025</v>
      </c>
      <c r="K53" s="2">
        <f t="shared" si="10"/>
        <v>1034050</v>
      </c>
      <c r="L53" s="2">
        <v>28908</v>
      </c>
      <c r="M53" s="2">
        <f t="shared" si="11"/>
        <v>1062958</v>
      </c>
      <c r="N53" s="2">
        <v>936487</v>
      </c>
      <c r="O53" s="2">
        <v>4718</v>
      </c>
      <c r="P53" s="18">
        <f t="shared" si="12"/>
        <v>219.17125900805425</v>
      </c>
      <c r="Q53" s="19">
        <f t="shared" si="13"/>
        <v>198.492369648156</v>
      </c>
    </row>
    <row r="54" spans="2:17" ht="15.75" customHeight="1">
      <c r="B54" s="4" t="s">
        <v>41</v>
      </c>
      <c r="C54" s="2">
        <v>15616</v>
      </c>
      <c r="D54" s="2">
        <v>4238</v>
      </c>
      <c r="E54" s="2">
        <v>556</v>
      </c>
      <c r="F54" s="2">
        <v>221</v>
      </c>
      <c r="G54" s="2">
        <v>33822</v>
      </c>
      <c r="H54" s="2"/>
      <c r="I54" s="2"/>
      <c r="J54" s="2">
        <v>25788</v>
      </c>
      <c r="K54" s="2">
        <f t="shared" si="10"/>
        <v>80241</v>
      </c>
      <c r="L54" s="2"/>
      <c r="M54" s="2">
        <f t="shared" si="11"/>
        <v>80241</v>
      </c>
      <c r="N54" s="2">
        <v>52064</v>
      </c>
      <c r="O54" s="2">
        <v>399</v>
      </c>
      <c r="P54" s="18">
        <f t="shared" si="12"/>
        <v>201.10526315789474</v>
      </c>
      <c r="Q54" s="19">
        <f t="shared" si="13"/>
        <v>130.48621553884712</v>
      </c>
    </row>
    <row r="55" spans="2:17" ht="15.75" customHeight="1">
      <c r="B55" s="4" t="s">
        <v>42</v>
      </c>
      <c r="C55" s="2">
        <v>19973</v>
      </c>
      <c r="D55" s="2">
        <v>3190</v>
      </c>
      <c r="E55" s="2">
        <v>7536</v>
      </c>
      <c r="F55" s="2">
        <v>36</v>
      </c>
      <c r="G55" s="2">
        <v>4973</v>
      </c>
      <c r="H55" s="2">
        <v>18336</v>
      </c>
      <c r="I55" s="2">
        <v>70690</v>
      </c>
      <c r="J55" s="2">
        <v>17933</v>
      </c>
      <c r="K55" s="2">
        <f t="shared" si="10"/>
        <v>142667</v>
      </c>
      <c r="L55" s="2">
        <v>9187</v>
      </c>
      <c r="M55" s="2">
        <f t="shared" si="11"/>
        <v>151854</v>
      </c>
      <c r="N55" s="2">
        <v>187954</v>
      </c>
      <c r="O55" s="2">
        <v>998</v>
      </c>
      <c r="P55" s="18">
        <f t="shared" si="12"/>
        <v>142.95290581162325</v>
      </c>
      <c r="Q55" s="19">
        <f t="shared" si="13"/>
        <v>188.33066132264528</v>
      </c>
    </row>
    <row r="56" spans="2:17" ht="15.75" customHeight="1">
      <c r="B56" s="4" t="s">
        <v>43</v>
      </c>
      <c r="C56" s="2">
        <v>10456</v>
      </c>
      <c r="D56" s="2"/>
      <c r="E56" s="2">
        <v>3410</v>
      </c>
      <c r="F56" s="2">
        <v>269</v>
      </c>
      <c r="G56" s="2">
        <v>37031</v>
      </c>
      <c r="H56" s="2">
        <v>123291</v>
      </c>
      <c r="I56" s="2">
        <v>73986</v>
      </c>
      <c r="J56" s="2">
        <v>48249</v>
      </c>
      <c r="K56" s="2">
        <f t="shared" si="10"/>
        <v>296692</v>
      </c>
      <c r="L56" s="2"/>
      <c r="M56" s="2">
        <f t="shared" si="11"/>
        <v>296692</v>
      </c>
      <c r="N56" s="2">
        <v>248946</v>
      </c>
      <c r="O56" s="2">
        <v>1094</v>
      </c>
      <c r="P56" s="18">
        <f t="shared" si="12"/>
        <v>271.19926873857406</v>
      </c>
      <c r="Q56" s="19">
        <f t="shared" si="13"/>
        <v>227.55575868372944</v>
      </c>
    </row>
    <row r="57" spans="2:17" ht="15.75" customHeight="1">
      <c r="B57" s="4" t="s">
        <v>44</v>
      </c>
      <c r="C57" s="2">
        <v>47378</v>
      </c>
      <c r="D57" s="2">
        <v>9860</v>
      </c>
      <c r="E57" s="2">
        <v>16095</v>
      </c>
      <c r="F57" s="2">
        <v>505</v>
      </c>
      <c r="G57" s="2">
        <v>20261</v>
      </c>
      <c r="H57" s="2">
        <v>59855</v>
      </c>
      <c r="I57" s="2"/>
      <c r="J57" s="2">
        <v>37885</v>
      </c>
      <c r="K57" s="2">
        <f t="shared" si="10"/>
        <v>191839</v>
      </c>
      <c r="L57" s="2">
        <v>405</v>
      </c>
      <c r="M57" s="2">
        <f t="shared" si="11"/>
        <v>192244</v>
      </c>
      <c r="N57" s="2">
        <v>239032</v>
      </c>
      <c r="O57" s="2">
        <v>1450</v>
      </c>
      <c r="P57" s="18">
        <f t="shared" si="12"/>
        <v>132.30275862068964</v>
      </c>
      <c r="Q57" s="19">
        <f t="shared" si="13"/>
        <v>164.8496551724138</v>
      </c>
    </row>
    <row r="58" spans="2:17" ht="15.75" customHeight="1">
      <c r="B58" s="4" t="s">
        <v>45</v>
      </c>
      <c r="C58" s="2">
        <v>40884</v>
      </c>
      <c r="D58" s="2">
        <v>2441</v>
      </c>
      <c r="E58" s="2">
        <v>19956</v>
      </c>
      <c r="F58" s="2">
        <v>132</v>
      </c>
      <c r="G58" s="2">
        <v>14091</v>
      </c>
      <c r="H58" s="2">
        <v>31610</v>
      </c>
      <c r="I58" s="2">
        <v>57153</v>
      </c>
      <c r="J58" s="2">
        <v>45517</v>
      </c>
      <c r="K58" s="2">
        <f t="shared" si="10"/>
        <v>211784</v>
      </c>
      <c r="L58" s="2">
        <v>4781</v>
      </c>
      <c r="M58" s="2">
        <f t="shared" si="11"/>
        <v>216565</v>
      </c>
      <c r="N58" s="2">
        <v>184059</v>
      </c>
      <c r="O58" s="2">
        <v>971</v>
      </c>
      <c r="P58" s="18">
        <f t="shared" si="12"/>
        <v>218.1091658084449</v>
      </c>
      <c r="Q58" s="19">
        <f t="shared" si="13"/>
        <v>189.55612770339854</v>
      </c>
    </row>
    <row r="59" spans="2:17" ht="15.75" customHeight="1"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3"/>
      <c r="O59" s="13"/>
      <c r="P59" s="13"/>
      <c r="Q59" s="14"/>
    </row>
    <row r="60" spans="2:17" ht="15.75" customHeight="1" thickBot="1">
      <c r="B60" s="7">
        <f>COUNTA(B46:B59)</f>
        <v>13</v>
      </c>
      <c r="C60" s="8">
        <f aca="true" t="shared" si="14" ref="C60:O60">SUM(C46:C59)</f>
        <v>2414087</v>
      </c>
      <c r="D60" s="8">
        <f t="shared" si="14"/>
        <v>261966</v>
      </c>
      <c r="E60" s="8">
        <f t="shared" si="14"/>
        <v>479157</v>
      </c>
      <c r="F60" s="8">
        <f t="shared" si="14"/>
        <v>60037</v>
      </c>
      <c r="G60" s="8">
        <f t="shared" si="14"/>
        <v>1613730</v>
      </c>
      <c r="H60" s="8">
        <f t="shared" si="14"/>
        <v>2816210</v>
      </c>
      <c r="I60" s="8">
        <f t="shared" si="14"/>
        <v>2511724</v>
      </c>
      <c r="J60" s="8">
        <f t="shared" si="14"/>
        <v>2191875</v>
      </c>
      <c r="K60" s="8">
        <f t="shared" si="14"/>
        <v>12348786</v>
      </c>
      <c r="L60" s="8">
        <f t="shared" si="14"/>
        <v>57086</v>
      </c>
      <c r="M60" s="8">
        <f t="shared" si="14"/>
        <v>12405872</v>
      </c>
      <c r="N60" s="8">
        <f t="shared" si="14"/>
        <v>12430381</v>
      </c>
      <c r="O60" s="8">
        <f t="shared" si="14"/>
        <v>63951</v>
      </c>
      <c r="P60" s="21">
        <f>(M60-L60)/O60</f>
        <v>193.09762161655019</v>
      </c>
      <c r="Q60" s="22">
        <f>N60/O60</f>
        <v>194.37352035151912</v>
      </c>
    </row>
    <row r="61" spans="3:13" ht="15.75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1" customHeight="1" thickBot="1">
      <c r="B62" t="s">
        <v>46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7" ht="40.5">
      <c r="B63" s="3" t="s">
        <v>70</v>
      </c>
      <c r="C63" s="1" t="s">
        <v>71</v>
      </c>
      <c r="D63" s="1" t="s">
        <v>72</v>
      </c>
      <c r="E63" s="1" t="s">
        <v>73</v>
      </c>
      <c r="F63" s="1" t="s">
        <v>74</v>
      </c>
      <c r="G63" s="1" t="s">
        <v>75</v>
      </c>
      <c r="H63" s="1" t="s">
        <v>76</v>
      </c>
      <c r="I63" s="1" t="s">
        <v>77</v>
      </c>
      <c r="J63" s="1" t="s">
        <v>78</v>
      </c>
      <c r="K63" s="1" t="s">
        <v>79</v>
      </c>
      <c r="L63" s="1" t="s">
        <v>80</v>
      </c>
      <c r="M63" s="1" t="s">
        <v>81</v>
      </c>
      <c r="N63" s="1" t="s">
        <v>82</v>
      </c>
      <c r="O63" s="1" t="s">
        <v>83</v>
      </c>
      <c r="P63" s="1" t="s">
        <v>84</v>
      </c>
      <c r="Q63" s="17" t="s">
        <v>85</v>
      </c>
    </row>
    <row r="64" spans="2:17" ht="21" customHeight="1">
      <c r="B64" s="4" t="s">
        <v>47</v>
      </c>
      <c r="C64" s="2">
        <v>365059</v>
      </c>
      <c r="D64" s="2">
        <v>45717</v>
      </c>
      <c r="E64" s="2">
        <v>125107</v>
      </c>
      <c r="F64" s="2">
        <v>15051</v>
      </c>
      <c r="G64" s="2">
        <v>206301</v>
      </c>
      <c r="H64" s="2">
        <v>306879</v>
      </c>
      <c r="I64" s="2"/>
      <c r="J64" s="2">
        <v>166343</v>
      </c>
      <c r="K64" s="2">
        <f aca="true" t="shared" si="15" ref="K64:K86">SUM(C64:J64)</f>
        <v>1230457</v>
      </c>
      <c r="L64" s="2">
        <v>57814</v>
      </c>
      <c r="M64" s="2">
        <f aca="true" t="shared" si="16" ref="M64:M86">K64+L64</f>
        <v>1288271</v>
      </c>
      <c r="N64" s="2">
        <v>1280949</v>
      </c>
      <c r="O64" s="2">
        <v>5808</v>
      </c>
      <c r="P64" s="18">
        <f aca="true" t="shared" si="17" ref="P64:P86">(M64-L64)/O64</f>
        <v>211.855544077135</v>
      </c>
      <c r="Q64" s="19">
        <f aca="true" t="shared" si="18" ref="Q64:Q86">N64/O64</f>
        <v>220.54907024793388</v>
      </c>
    </row>
    <row r="65" spans="2:17" ht="21" customHeight="1">
      <c r="B65" s="4" t="s">
        <v>7</v>
      </c>
      <c r="C65" s="2">
        <v>272509</v>
      </c>
      <c r="D65" s="2">
        <v>67024</v>
      </c>
      <c r="E65" s="2">
        <v>14093</v>
      </c>
      <c r="F65" s="2">
        <v>9763</v>
      </c>
      <c r="G65" s="2">
        <v>157158</v>
      </c>
      <c r="H65" s="2">
        <v>404420</v>
      </c>
      <c r="I65" s="2"/>
      <c r="J65" s="2">
        <v>355349</v>
      </c>
      <c r="K65" s="2">
        <f t="shared" si="15"/>
        <v>1280316</v>
      </c>
      <c r="L65" s="2">
        <v>8078</v>
      </c>
      <c r="M65" s="2">
        <f t="shared" si="16"/>
        <v>1288394</v>
      </c>
      <c r="N65" s="2">
        <v>1197424</v>
      </c>
      <c r="O65" s="2">
        <v>8409</v>
      </c>
      <c r="P65" s="18">
        <f t="shared" si="17"/>
        <v>152.25544059935783</v>
      </c>
      <c r="Q65" s="19">
        <f t="shared" si="18"/>
        <v>142.39790700440005</v>
      </c>
    </row>
    <row r="66" spans="2:17" ht="21" customHeight="1">
      <c r="B66" s="4" t="s">
        <v>48</v>
      </c>
      <c r="C66" s="2">
        <v>298056</v>
      </c>
      <c r="D66" s="2">
        <v>37730</v>
      </c>
      <c r="E66" s="2">
        <v>37792</v>
      </c>
      <c r="F66" s="2">
        <v>7979</v>
      </c>
      <c r="G66" s="2">
        <v>134149</v>
      </c>
      <c r="H66" s="2">
        <v>224377</v>
      </c>
      <c r="I66" s="2">
        <v>227760</v>
      </c>
      <c r="J66" s="2">
        <v>104580</v>
      </c>
      <c r="K66" s="2">
        <f t="shared" si="15"/>
        <v>1072423</v>
      </c>
      <c r="L66" s="2">
        <v>15829</v>
      </c>
      <c r="M66" s="2">
        <f t="shared" si="16"/>
        <v>1088252</v>
      </c>
      <c r="N66" s="2">
        <v>1083973</v>
      </c>
      <c r="O66" s="2">
        <v>5702</v>
      </c>
      <c r="P66" s="18">
        <f t="shared" si="17"/>
        <v>188.07839354612418</v>
      </c>
      <c r="Q66" s="19">
        <f t="shared" si="18"/>
        <v>190.1039985969835</v>
      </c>
    </row>
    <row r="67" spans="2:17" ht="21" customHeight="1">
      <c r="B67" s="4" t="s">
        <v>49</v>
      </c>
      <c r="C67" s="2">
        <v>91460</v>
      </c>
      <c r="D67" s="2">
        <v>11066</v>
      </c>
      <c r="E67" s="2">
        <v>8747</v>
      </c>
      <c r="F67" s="2">
        <v>3906</v>
      </c>
      <c r="G67" s="2">
        <v>12397</v>
      </c>
      <c r="H67" s="2">
        <v>21163</v>
      </c>
      <c r="I67" s="2"/>
      <c r="J67" s="2">
        <v>21843</v>
      </c>
      <c r="K67" s="2">
        <f t="shared" si="15"/>
        <v>170582</v>
      </c>
      <c r="L67" s="2"/>
      <c r="M67" s="2">
        <f t="shared" si="16"/>
        <v>170582</v>
      </c>
      <c r="N67" s="2">
        <v>174772</v>
      </c>
      <c r="O67" s="2">
        <v>1143</v>
      </c>
      <c r="P67" s="18">
        <f t="shared" si="17"/>
        <v>149.2405949256343</v>
      </c>
      <c r="Q67" s="19">
        <f t="shared" si="18"/>
        <v>152.90638670166229</v>
      </c>
    </row>
    <row r="68" spans="2:17" ht="21" customHeight="1">
      <c r="B68" s="4" t="s">
        <v>50</v>
      </c>
      <c r="C68" s="2">
        <v>52639</v>
      </c>
      <c r="D68" s="2">
        <v>14827</v>
      </c>
      <c r="E68" s="2">
        <v>29272</v>
      </c>
      <c r="F68" s="2">
        <v>3348</v>
      </c>
      <c r="G68" s="2">
        <v>28325</v>
      </c>
      <c r="H68" s="2">
        <v>36382</v>
      </c>
      <c r="I68" s="2"/>
      <c r="J68" s="2">
        <v>36232</v>
      </c>
      <c r="K68" s="2">
        <f t="shared" si="15"/>
        <v>201025</v>
      </c>
      <c r="L68" s="2">
        <v>400</v>
      </c>
      <c r="M68" s="2">
        <f t="shared" si="16"/>
        <v>201425</v>
      </c>
      <c r="N68" s="2">
        <v>197614</v>
      </c>
      <c r="O68" s="2">
        <v>917</v>
      </c>
      <c r="P68" s="18">
        <f t="shared" si="17"/>
        <v>219.22028353326064</v>
      </c>
      <c r="Q68" s="19">
        <f t="shared" si="18"/>
        <v>215.50054525627044</v>
      </c>
    </row>
    <row r="69" spans="2:17" ht="21" customHeight="1">
      <c r="B69" s="4" t="s">
        <v>8</v>
      </c>
      <c r="C69" s="2">
        <v>82225</v>
      </c>
      <c r="D69" s="2">
        <v>21174</v>
      </c>
      <c r="E69" s="2">
        <v>35837</v>
      </c>
      <c r="F69" s="2">
        <v>7868</v>
      </c>
      <c r="G69" s="2">
        <v>35649</v>
      </c>
      <c r="H69" s="2">
        <v>94232</v>
      </c>
      <c r="I69" s="2"/>
      <c r="J69" s="2">
        <v>26927</v>
      </c>
      <c r="K69" s="2">
        <f t="shared" si="15"/>
        <v>303912</v>
      </c>
      <c r="L69" s="2">
        <v>57623</v>
      </c>
      <c r="M69" s="2">
        <f t="shared" si="16"/>
        <v>361535</v>
      </c>
      <c r="N69" s="2">
        <v>287382</v>
      </c>
      <c r="O69" s="2">
        <v>1751</v>
      </c>
      <c r="P69" s="18">
        <f t="shared" si="17"/>
        <v>173.5648201027984</v>
      </c>
      <c r="Q69" s="19">
        <f t="shared" si="18"/>
        <v>164.1245002855511</v>
      </c>
    </row>
    <row r="70" spans="2:17" ht="21" customHeight="1">
      <c r="B70" s="4" t="s">
        <v>51</v>
      </c>
      <c r="C70" s="2">
        <v>105688</v>
      </c>
      <c r="D70" s="2">
        <v>23414</v>
      </c>
      <c r="E70" s="2">
        <v>36760</v>
      </c>
      <c r="F70" s="2">
        <v>2302</v>
      </c>
      <c r="G70" s="2">
        <v>93325</v>
      </c>
      <c r="H70" s="2">
        <v>144385</v>
      </c>
      <c r="I70" s="2"/>
      <c r="J70" s="2">
        <v>57839</v>
      </c>
      <c r="K70" s="2">
        <f t="shared" si="15"/>
        <v>463713</v>
      </c>
      <c r="L70" s="2">
        <v>15225</v>
      </c>
      <c r="M70" s="2">
        <f t="shared" si="16"/>
        <v>478938</v>
      </c>
      <c r="N70" s="2">
        <v>417306</v>
      </c>
      <c r="O70" s="2">
        <v>2097</v>
      </c>
      <c r="P70" s="18">
        <f t="shared" si="17"/>
        <v>221.1316165951359</v>
      </c>
      <c r="Q70" s="19">
        <f t="shared" si="18"/>
        <v>199.0014306151645</v>
      </c>
    </row>
    <row r="71" spans="2:17" ht="21" customHeight="1">
      <c r="B71" s="4" t="s">
        <v>52</v>
      </c>
      <c r="C71" s="2">
        <v>80139</v>
      </c>
      <c r="D71" s="2">
        <v>11927</v>
      </c>
      <c r="E71" s="2">
        <v>14554</v>
      </c>
      <c r="F71" s="2">
        <v>2791</v>
      </c>
      <c r="G71" s="2">
        <v>22571</v>
      </c>
      <c r="H71" s="2">
        <v>26253</v>
      </c>
      <c r="I71" s="2">
        <v>0</v>
      </c>
      <c r="J71" s="2">
        <v>33193</v>
      </c>
      <c r="K71" s="2">
        <f t="shared" si="15"/>
        <v>191428</v>
      </c>
      <c r="L71" s="2">
        <v>1</v>
      </c>
      <c r="M71" s="2">
        <f t="shared" si="16"/>
        <v>191429</v>
      </c>
      <c r="N71" s="2">
        <v>228347</v>
      </c>
      <c r="O71" s="2">
        <v>1529</v>
      </c>
      <c r="P71" s="18">
        <f t="shared" si="17"/>
        <v>125.19816873773708</v>
      </c>
      <c r="Q71" s="19">
        <f t="shared" si="18"/>
        <v>149.3440156965337</v>
      </c>
    </row>
    <row r="72" spans="2:17" ht="21" customHeight="1">
      <c r="B72" s="4" t="s">
        <v>53</v>
      </c>
      <c r="C72" s="2">
        <v>63676</v>
      </c>
      <c r="D72" s="2">
        <v>18882</v>
      </c>
      <c r="E72" s="2">
        <v>6069</v>
      </c>
      <c r="F72" s="2">
        <v>3845</v>
      </c>
      <c r="G72" s="2">
        <v>81205</v>
      </c>
      <c r="H72" s="2">
        <v>119920</v>
      </c>
      <c r="I72" s="2"/>
      <c r="J72" s="2">
        <v>51593</v>
      </c>
      <c r="K72" s="2">
        <f t="shared" si="15"/>
        <v>345190</v>
      </c>
      <c r="L72" s="2"/>
      <c r="M72" s="2">
        <f t="shared" si="16"/>
        <v>345190</v>
      </c>
      <c r="N72" s="2">
        <v>252764</v>
      </c>
      <c r="O72" s="2">
        <v>2230</v>
      </c>
      <c r="P72" s="18">
        <f t="shared" si="17"/>
        <v>154.79372197309416</v>
      </c>
      <c r="Q72" s="19">
        <f t="shared" si="18"/>
        <v>113.34708520179372</v>
      </c>
    </row>
    <row r="73" spans="2:17" ht="21" customHeight="1">
      <c r="B73" s="4" t="s">
        <v>9</v>
      </c>
      <c r="C73" s="2">
        <v>36847</v>
      </c>
      <c r="D73" s="2">
        <v>5645</v>
      </c>
      <c r="E73" s="2">
        <v>3775</v>
      </c>
      <c r="F73" s="2">
        <v>370</v>
      </c>
      <c r="G73" s="2">
        <v>13457</v>
      </c>
      <c r="H73" s="2">
        <v>15719</v>
      </c>
      <c r="I73" s="2"/>
      <c r="J73" s="2">
        <v>16052</v>
      </c>
      <c r="K73" s="2">
        <f t="shared" si="15"/>
        <v>91865</v>
      </c>
      <c r="L73" s="2"/>
      <c r="M73" s="2">
        <f t="shared" si="16"/>
        <v>91865</v>
      </c>
      <c r="N73" s="2">
        <v>87732</v>
      </c>
      <c r="O73" s="2">
        <v>631</v>
      </c>
      <c r="P73" s="18">
        <f t="shared" si="17"/>
        <v>145.58637083993662</v>
      </c>
      <c r="Q73" s="19">
        <f t="shared" si="18"/>
        <v>139.0364500792393</v>
      </c>
    </row>
    <row r="74" spans="2:17" ht="21" customHeight="1">
      <c r="B74" s="4" t="s">
        <v>10</v>
      </c>
      <c r="C74" s="2">
        <v>32759</v>
      </c>
      <c r="D74" s="2">
        <v>4590</v>
      </c>
      <c r="E74" s="2">
        <v>8396</v>
      </c>
      <c r="F74" s="2">
        <v>237</v>
      </c>
      <c r="G74" s="2">
        <v>5150</v>
      </c>
      <c r="H74" s="2">
        <v>16649</v>
      </c>
      <c r="I74" s="2"/>
      <c r="J74" s="2">
        <v>19588</v>
      </c>
      <c r="K74" s="2">
        <f t="shared" si="15"/>
        <v>87369</v>
      </c>
      <c r="L74" s="2"/>
      <c r="M74" s="2">
        <f t="shared" si="16"/>
        <v>87369</v>
      </c>
      <c r="N74" s="2">
        <v>80776</v>
      </c>
      <c r="O74" s="2">
        <v>550</v>
      </c>
      <c r="P74" s="18">
        <f t="shared" si="17"/>
        <v>158.85272727272726</v>
      </c>
      <c r="Q74" s="19">
        <f t="shared" si="18"/>
        <v>146.86545454545455</v>
      </c>
    </row>
    <row r="75" spans="2:17" ht="21" customHeight="1">
      <c r="B75" s="4" t="s">
        <v>11</v>
      </c>
      <c r="C75" s="2">
        <v>39002</v>
      </c>
      <c r="D75" s="2">
        <v>9831</v>
      </c>
      <c r="E75" s="2">
        <v>7988</v>
      </c>
      <c r="F75" s="2">
        <v>229</v>
      </c>
      <c r="G75" s="2">
        <v>13666</v>
      </c>
      <c r="H75" s="2">
        <v>44963</v>
      </c>
      <c r="I75" s="2">
        <v>0</v>
      </c>
      <c r="J75" s="2">
        <v>27626</v>
      </c>
      <c r="K75" s="2">
        <f t="shared" si="15"/>
        <v>143305</v>
      </c>
      <c r="L75" s="2">
        <v>0</v>
      </c>
      <c r="M75" s="2">
        <f t="shared" si="16"/>
        <v>143305</v>
      </c>
      <c r="N75" s="2">
        <v>120253</v>
      </c>
      <c r="O75" s="2">
        <v>860</v>
      </c>
      <c r="P75" s="18">
        <f t="shared" si="17"/>
        <v>166.63372093023256</v>
      </c>
      <c r="Q75" s="19">
        <f t="shared" si="18"/>
        <v>139.82906976744187</v>
      </c>
    </row>
    <row r="76" spans="2:17" ht="21" customHeight="1">
      <c r="B76" s="4" t="s">
        <v>54</v>
      </c>
      <c r="C76" s="2">
        <v>81215</v>
      </c>
      <c r="D76" s="2">
        <v>21879</v>
      </c>
      <c r="E76" s="2">
        <v>20342</v>
      </c>
      <c r="F76" s="2">
        <v>4297</v>
      </c>
      <c r="G76" s="2">
        <v>67061</v>
      </c>
      <c r="H76" s="2">
        <v>114506</v>
      </c>
      <c r="I76" s="2"/>
      <c r="J76" s="2">
        <v>82472</v>
      </c>
      <c r="K76" s="2">
        <f t="shared" si="15"/>
        <v>391772</v>
      </c>
      <c r="L76" s="2"/>
      <c r="M76" s="2">
        <f t="shared" si="16"/>
        <v>391772</v>
      </c>
      <c r="N76" s="2">
        <v>440541</v>
      </c>
      <c r="O76" s="2">
        <v>2791</v>
      </c>
      <c r="P76" s="18">
        <f t="shared" si="17"/>
        <v>140.36975994267289</v>
      </c>
      <c r="Q76" s="19">
        <f t="shared" si="18"/>
        <v>157.84342529559297</v>
      </c>
    </row>
    <row r="77" spans="2:17" ht="21" customHeight="1">
      <c r="B77" s="4" t="s">
        <v>55</v>
      </c>
      <c r="C77" s="2">
        <v>61596</v>
      </c>
      <c r="D77" s="2">
        <v>9569</v>
      </c>
      <c r="E77" s="2">
        <v>22522</v>
      </c>
      <c r="F77" s="2">
        <v>799</v>
      </c>
      <c r="G77" s="2">
        <v>33662</v>
      </c>
      <c r="H77" s="2">
        <v>88790</v>
      </c>
      <c r="I77" s="2"/>
      <c r="J77" s="2">
        <v>38385</v>
      </c>
      <c r="K77" s="2">
        <f t="shared" si="15"/>
        <v>255323</v>
      </c>
      <c r="L77" s="2">
        <v>20615</v>
      </c>
      <c r="M77" s="2">
        <f t="shared" si="16"/>
        <v>275938</v>
      </c>
      <c r="N77" s="2">
        <v>194472</v>
      </c>
      <c r="O77" s="2">
        <v>1118</v>
      </c>
      <c r="P77" s="18">
        <f t="shared" si="17"/>
        <v>228.3747763864043</v>
      </c>
      <c r="Q77" s="19">
        <f t="shared" si="18"/>
        <v>173.94633273703042</v>
      </c>
    </row>
    <row r="78" spans="2:17" ht="21" customHeight="1">
      <c r="B78" s="4" t="s">
        <v>56</v>
      </c>
      <c r="C78" s="2">
        <v>33974</v>
      </c>
      <c r="D78" s="2">
        <v>12298</v>
      </c>
      <c r="E78" s="2">
        <v>10925</v>
      </c>
      <c r="F78" s="2">
        <v>3619</v>
      </c>
      <c r="G78" s="2">
        <v>53424</v>
      </c>
      <c r="H78" s="2">
        <v>54211</v>
      </c>
      <c r="I78" s="2"/>
      <c r="J78" s="2">
        <v>55106</v>
      </c>
      <c r="K78" s="2">
        <f t="shared" si="15"/>
        <v>223557</v>
      </c>
      <c r="L78" s="2">
        <v>1184</v>
      </c>
      <c r="M78" s="2">
        <f t="shared" si="16"/>
        <v>224741</v>
      </c>
      <c r="N78" s="2">
        <v>136532</v>
      </c>
      <c r="O78" s="2">
        <v>642</v>
      </c>
      <c r="P78" s="18">
        <f t="shared" si="17"/>
        <v>348.2196261682243</v>
      </c>
      <c r="Q78" s="19">
        <f t="shared" si="18"/>
        <v>212.66666666666666</v>
      </c>
    </row>
    <row r="79" spans="2:17" ht="21" customHeight="1">
      <c r="B79" s="4" t="s">
        <v>57</v>
      </c>
      <c r="C79" s="2">
        <v>47763</v>
      </c>
      <c r="D79" s="2">
        <v>10663</v>
      </c>
      <c r="E79" s="2">
        <v>9190</v>
      </c>
      <c r="F79" s="2">
        <v>394</v>
      </c>
      <c r="G79" s="2">
        <v>19600</v>
      </c>
      <c r="H79" s="2">
        <v>30613</v>
      </c>
      <c r="I79" s="2">
        <v>12415</v>
      </c>
      <c r="J79" s="2">
        <v>26069</v>
      </c>
      <c r="K79" s="2">
        <f t="shared" si="15"/>
        <v>156707</v>
      </c>
      <c r="L79" s="2"/>
      <c r="M79" s="2">
        <f t="shared" si="16"/>
        <v>156707</v>
      </c>
      <c r="N79" s="2">
        <v>199675</v>
      </c>
      <c r="O79" s="2">
        <v>926</v>
      </c>
      <c r="P79" s="18">
        <f t="shared" si="17"/>
        <v>169.23002159827215</v>
      </c>
      <c r="Q79" s="19">
        <f t="shared" si="18"/>
        <v>215.6317494600432</v>
      </c>
    </row>
    <row r="80" spans="2:17" ht="21" customHeight="1">
      <c r="B80" s="4" t="s">
        <v>58</v>
      </c>
      <c r="C80" s="2">
        <v>58778</v>
      </c>
      <c r="D80" s="2">
        <v>8809</v>
      </c>
      <c r="E80" s="2">
        <v>14460</v>
      </c>
      <c r="F80" s="2">
        <v>1561</v>
      </c>
      <c r="G80" s="2">
        <v>4132</v>
      </c>
      <c r="H80" s="2">
        <v>19140</v>
      </c>
      <c r="I80" s="2"/>
      <c r="J80" s="2">
        <v>29360</v>
      </c>
      <c r="K80" s="2">
        <f t="shared" si="15"/>
        <v>136240</v>
      </c>
      <c r="L80" s="2">
        <v>0</v>
      </c>
      <c r="M80" s="2">
        <f t="shared" si="16"/>
        <v>136240</v>
      </c>
      <c r="N80" s="2">
        <v>139482</v>
      </c>
      <c r="O80" s="2">
        <v>922</v>
      </c>
      <c r="P80" s="18">
        <f t="shared" si="17"/>
        <v>147.76572668112797</v>
      </c>
      <c r="Q80" s="19">
        <f t="shared" si="18"/>
        <v>151.2819956616052</v>
      </c>
    </row>
    <row r="81" spans="2:17" ht="21" customHeight="1">
      <c r="B81" s="4" t="s">
        <v>59</v>
      </c>
      <c r="C81" s="2">
        <v>32182</v>
      </c>
      <c r="D81" s="2">
        <v>2184</v>
      </c>
      <c r="E81" s="2">
        <v>6032</v>
      </c>
      <c r="F81" s="2">
        <v>43</v>
      </c>
      <c r="G81" s="2">
        <v>11556</v>
      </c>
      <c r="H81" s="2">
        <v>29931</v>
      </c>
      <c r="I81" s="2">
        <v>101616</v>
      </c>
      <c r="J81" s="2">
        <v>16368</v>
      </c>
      <c r="K81" s="2">
        <f t="shared" si="15"/>
        <v>199912</v>
      </c>
      <c r="L81" s="2">
        <v>129</v>
      </c>
      <c r="M81" s="2">
        <f t="shared" si="16"/>
        <v>200041</v>
      </c>
      <c r="N81" s="2">
        <v>190719</v>
      </c>
      <c r="O81" s="2">
        <v>810</v>
      </c>
      <c r="P81" s="18">
        <f t="shared" si="17"/>
        <v>246.80493827160493</v>
      </c>
      <c r="Q81" s="19">
        <f t="shared" si="18"/>
        <v>235.45555555555555</v>
      </c>
    </row>
    <row r="82" spans="2:17" ht="21" customHeight="1">
      <c r="B82" s="4" t="s">
        <v>60</v>
      </c>
      <c r="C82" s="2">
        <v>44766</v>
      </c>
      <c r="D82" s="2">
        <v>8498</v>
      </c>
      <c r="E82" s="2">
        <v>15075</v>
      </c>
      <c r="F82" s="2">
        <v>99</v>
      </c>
      <c r="G82" s="2">
        <v>8470</v>
      </c>
      <c r="H82" s="2">
        <v>49481</v>
      </c>
      <c r="I82" s="2">
        <v>70080</v>
      </c>
      <c r="J82" s="2">
        <v>23931</v>
      </c>
      <c r="K82" s="2">
        <f>SUM(C82:J82)</f>
        <v>220400</v>
      </c>
      <c r="L82" s="2"/>
      <c r="M82" s="2">
        <f t="shared" si="16"/>
        <v>220400</v>
      </c>
      <c r="N82" s="2">
        <v>227758</v>
      </c>
      <c r="O82" s="2">
        <v>840</v>
      </c>
      <c r="P82" s="18">
        <f t="shared" si="17"/>
        <v>262.3809523809524</v>
      </c>
      <c r="Q82" s="19">
        <f t="shared" si="18"/>
        <v>271.1404761904762</v>
      </c>
    </row>
    <row r="83" spans="2:17" ht="21" customHeight="1">
      <c r="B83" s="4" t="s">
        <v>61</v>
      </c>
      <c r="C83" s="2">
        <v>58852</v>
      </c>
      <c r="D83" s="2">
        <v>22762</v>
      </c>
      <c r="E83" s="2">
        <v>37440</v>
      </c>
      <c r="F83" s="2">
        <v>1885</v>
      </c>
      <c r="G83" s="2">
        <v>51073</v>
      </c>
      <c r="H83" s="2">
        <v>72610</v>
      </c>
      <c r="I83" s="2">
        <v>80592</v>
      </c>
      <c r="J83" s="2">
        <v>69714</v>
      </c>
      <c r="K83" s="2">
        <f t="shared" si="15"/>
        <v>394928</v>
      </c>
      <c r="L83" s="2">
        <v>21300</v>
      </c>
      <c r="M83" s="2">
        <f t="shared" si="16"/>
        <v>416228</v>
      </c>
      <c r="N83" s="2">
        <v>404255</v>
      </c>
      <c r="O83" s="2">
        <v>1761</v>
      </c>
      <c r="P83" s="18">
        <f t="shared" si="17"/>
        <v>224.2634866553095</v>
      </c>
      <c r="Q83" s="19">
        <f t="shared" si="18"/>
        <v>229.55990914253266</v>
      </c>
    </row>
    <row r="84" spans="2:17" ht="21" customHeight="1">
      <c r="B84" s="4" t="s">
        <v>62</v>
      </c>
      <c r="C84" s="2">
        <v>53864</v>
      </c>
      <c r="D84" s="2">
        <v>14567</v>
      </c>
      <c r="E84" s="2">
        <v>12752</v>
      </c>
      <c r="F84" s="2">
        <v>675</v>
      </c>
      <c r="G84" s="2">
        <v>29862</v>
      </c>
      <c r="H84" s="2">
        <v>63293</v>
      </c>
      <c r="I84" s="2">
        <v>35040</v>
      </c>
      <c r="J84" s="2">
        <v>27681</v>
      </c>
      <c r="K84" s="2">
        <f t="shared" si="15"/>
        <v>237734</v>
      </c>
      <c r="L84" s="2"/>
      <c r="M84" s="2">
        <f t="shared" si="16"/>
        <v>237734</v>
      </c>
      <c r="N84" s="2">
        <v>208307</v>
      </c>
      <c r="O84" s="2">
        <v>902</v>
      </c>
      <c r="P84" s="18">
        <f t="shared" si="17"/>
        <v>263.5631929046563</v>
      </c>
      <c r="Q84" s="19">
        <f t="shared" si="18"/>
        <v>230.9390243902439</v>
      </c>
    </row>
    <row r="85" spans="2:17" ht="21" customHeight="1">
      <c r="B85" s="4" t="s">
        <v>63</v>
      </c>
      <c r="C85" s="2">
        <v>47808</v>
      </c>
      <c r="D85" s="2">
        <v>18371</v>
      </c>
      <c r="E85" s="2">
        <v>11819</v>
      </c>
      <c r="F85" s="2">
        <v>2962</v>
      </c>
      <c r="G85" s="2">
        <v>24185</v>
      </c>
      <c r="H85" s="2">
        <v>52914</v>
      </c>
      <c r="I85" s="2"/>
      <c r="J85" s="2">
        <v>25212</v>
      </c>
      <c r="K85" s="2">
        <f t="shared" si="15"/>
        <v>183271</v>
      </c>
      <c r="L85" s="2">
        <v>12398</v>
      </c>
      <c r="M85" s="2">
        <f t="shared" si="16"/>
        <v>195669</v>
      </c>
      <c r="N85" s="2">
        <v>168745</v>
      </c>
      <c r="O85" s="2">
        <v>632</v>
      </c>
      <c r="P85" s="18">
        <f t="shared" si="17"/>
        <v>289.9857594936709</v>
      </c>
      <c r="Q85" s="19">
        <f t="shared" si="18"/>
        <v>267.001582278481</v>
      </c>
    </row>
    <row r="86" spans="2:17" ht="21" customHeight="1">
      <c r="B86" s="4" t="s">
        <v>64</v>
      </c>
      <c r="C86" s="2">
        <v>29534</v>
      </c>
      <c r="D86" s="2">
        <v>10258</v>
      </c>
      <c r="E86" s="2">
        <v>1047</v>
      </c>
      <c r="F86" s="2">
        <v>347</v>
      </c>
      <c r="G86" s="2">
        <v>4299</v>
      </c>
      <c r="H86" s="2">
        <v>12886</v>
      </c>
      <c r="I86" s="2"/>
      <c r="J86" s="2">
        <v>31021</v>
      </c>
      <c r="K86" s="2">
        <f t="shared" si="15"/>
        <v>89392</v>
      </c>
      <c r="L86" s="2">
        <v>3745</v>
      </c>
      <c r="M86" s="2">
        <f t="shared" si="16"/>
        <v>93137</v>
      </c>
      <c r="N86" s="2">
        <v>85537</v>
      </c>
      <c r="O86" s="2">
        <v>672</v>
      </c>
      <c r="P86" s="18">
        <f t="shared" si="17"/>
        <v>133.02380952380952</v>
      </c>
      <c r="Q86" s="19">
        <f t="shared" si="18"/>
        <v>127.28720238095238</v>
      </c>
    </row>
    <row r="87" spans="2:17" ht="21" customHeight="1"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3"/>
      <c r="O87" s="13"/>
      <c r="P87" s="13"/>
      <c r="Q87" s="14"/>
    </row>
    <row r="88" spans="2:17" ht="21" customHeight="1">
      <c r="B88" s="15">
        <f>COUNTA(B64:B87)</f>
        <v>23</v>
      </c>
      <c r="C88" s="2">
        <f aca="true" t="shared" si="19" ref="C88:O88">SUM(C64:C87)</f>
        <v>2070391</v>
      </c>
      <c r="D88" s="2">
        <f t="shared" si="19"/>
        <v>411685</v>
      </c>
      <c r="E88" s="2">
        <f t="shared" si="19"/>
        <v>489994</v>
      </c>
      <c r="F88" s="2">
        <f t="shared" si="19"/>
        <v>74370</v>
      </c>
      <c r="G88" s="2">
        <f t="shared" si="19"/>
        <v>1110677</v>
      </c>
      <c r="H88" s="2">
        <f t="shared" si="19"/>
        <v>2043717</v>
      </c>
      <c r="I88" s="2">
        <f t="shared" si="19"/>
        <v>527503</v>
      </c>
      <c r="J88" s="2">
        <f t="shared" si="19"/>
        <v>1342484</v>
      </c>
      <c r="K88" s="2">
        <f t="shared" si="19"/>
        <v>8070821</v>
      </c>
      <c r="L88" s="2">
        <f t="shared" si="19"/>
        <v>214341</v>
      </c>
      <c r="M88" s="2">
        <f t="shared" si="19"/>
        <v>8285162</v>
      </c>
      <c r="N88" s="2">
        <f t="shared" si="19"/>
        <v>7805315</v>
      </c>
      <c r="O88" s="2">
        <f t="shared" si="19"/>
        <v>43643</v>
      </c>
      <c r="P88" s="18">
        <f>(M88-L88)/O88</f>
        <v>184.92819008775749</v>
      </c>
      <c r="Q88" s="19">
        <f>N88/O88</f>
        <v>178.84460279999084</v>
      </c>
    </row>
    <row r="89" spans="2:17" ht="21" customHeight="1"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3"/>
      <c r="Q89" s="14"/>
    </row>
    <row r="90" spans="2:17" ht="21" customHeight="1" thickBot="1">
      <c r="B90" s="24">
        <f aca="true" t="shared" si="20" ref="B90:O90">B26+B42+B60+B88</f>
        <v>67</v>
      </c>
      <c r="C90" s="8">
        <f t="shared" si="20"/>
        <v>14359178</v>
      </c>
      <c r="D90" s="8">
        <f t="shared" si="20"/>
        <v>2293631</v>
      </c>
      <c r="E90" s="8">
        <f t="shared" si="20"/>
        <v>5696300</v>
      </c>
      <c r="F90" s="8">
        <f t="shared" si="20"/>
        <v>606479</v>
      </c>
      <c r="G90" s="8">
        <f t="shared" si="20"/>
        <v>13963110</v>
      </c>
      <c r="H90" s="8">
        <f t="shared" si="20"/>
        <v>24341977</v>
      </c>
      <c r="I90" s="8">
        <f t="shared" si="20"/>
        <v>14919555</v>
      </c>
      <c r="J90" s="8">
        <f t="shared" si="20"/>
        <v>17393610</v>
      </c>
      <c r="K90" s="8">
        <f t="shared" si="20"/>
        <v>93573840</v>
      </c>
      <c r="L90" s="8">
        <f t="shared" si="20"/>
        <v>1236926</v>
      </c>
      <c r="M90" s="8">
        <f t="shared" si="20"/>
        <v>94810766</v>
      </c>
      <c r="N90" s="8">
        <f t="shared" si="20"/>
        <v>88818953</v>
      </c>
      <c r="O90" s="8">
        <f t="shared" si="20"/>
        <v>449439</v>
      </c>
      <c r="P90" s="21">
        <f>(M90-L90)/O90</f>
        <v>208.20142444247162</v>
      </c>
      <c r="Q90" s="22">
        <f>N90/O90</f>
        <v>197.62181964627013</v>
      </c>
    </row>
    <row r="91" spans="2:13" ht="13.5">
      <c r="B91" s="1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</sheetData>
  <sheetProtection sheet="1" objects="1" scenarios="1"/>
  <printOptions/>
  <pageMargins left="0.7874015748031497" right="0.7874015748031497" top="1.1811023622047245" bottom="0.7874015748031497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2005-12-16T02:11:27Z</dcterms:modified>
  <cp:category/>
  <cp:version/>
  <cp:contentType/>
  <cp:contentStatus/>
</cp:coreProperties>
</file>