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550" activeTab="0"/>
  </bookViews>
  <sheets>
    <sheet name="Sheet1" sheetId="1" r:id="rId1"/>
    <sheet name="Sheet2" sheetId="2" r:id="rId2"/>
    <sheet name="Sheet3" sheetId="3" r:id="rId3"/>
  </sheets>
  <definedNames>
    <definedName name="_xlnm.Print_Area" localSheetId="0">'Sheet1'!$A$1:$I$52</definedName>
  </definedNames>
  <calcPr fullCalcOnLoad="1"/>
</workbook>
</file>

<file path=xl/sharedStrings.xml><?xml version="1.0" encoding="utf-8"?>
<sst xmlns="http://schemas.openxmlformats.org/spreadsheetml/2006/main" count="267" uniqueCount="177">
  <si>
    <t>調査産業計</t>
  </si>
  <si>
    <t>鉱業</t>
  </si>
  <si>
    <t>建設業</t>
  </si>
  <si>
    <t>製造業</t>
  </si>
  <si>
    <t>調査産業計(サービス業を除く)</t>
  </si>
  <si>
    <t>Ｄ</t>
  </si>
  <si>
    <t>Ｅ</t>
  </si>
  <si>
    <t>Ｆ</t>
  </si>
  <si>
    <t>12</t>
  </si>
  <si>
    <t>食料品・たばこ製造業</t>
  </si>
  <si>
    <t>14</t>
  </si>
  <si>
    <t>繊維工業</t>
  </si>
  <si>
    <t>15</t>
  </si>
  <si>
    <t>衣服・その他の繊維製品製造</t>
  </si>
  <si>
    <t>16</t>
  </si>
  <si>
    <t>木材・木製品製造業</t>
  </si>
  <si>
    <t>家具・装飾品製造業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</si>
  <si>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</si>
  <si>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</si>
  <si>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</si>
  <si>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</si>
  <si>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</si>
  <si>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</si>
  <si>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</si>
  <si>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</si>
  <si>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</si>
  <si>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</si>
  <si>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</si>
  <si>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</si>
  <si>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</si>
  <si>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</si>
  <si>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</si>
  <si>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Ｇ</t>
  </si>
  <si>
    <t>電気・ガス・熱供給・水道業</t>
  </si>
  <si>
    <t>Ｈ</t>
  </si>
  <si>
    <t>運輸・通信業</t>
  </si>
  <si>
    <t>Ｉ</t>
  </si>
  <si>
    <t>卸売・小売業，飲食店</t>
  </si>
  <si>
    <t>Ｊ</t>
  </si>
  <si>
    <t>金融・保険業</t>
  </si>
  <si>
    <t>Ｋ</t>
  </si>
  <si>
    <t>不動産業</t>
  </si>
  <si>
    <t>Ｌ</t>
  </si>
  <si>
    <t>サービス業</t>
  </si>
  <si>
    <t>駐車場業・自動車整備業
機械等修理業</t>
  </si>
  <si>
    <t>旅館</t>
  </si>
  <si>
    <t>娯楽</t>
  </si>
  <si>
    <t>協同組合</t>
  </si>
  <si>
    <t>医療</t>
  </si>
  <si>
    <t>社会保険・社会福祉</t>
  </si>
  <si>
    <t>教育</t>
  </si>
  <si>
    <t>LS</t>
  </si>
  <si>
    <t>１人平均</t>
  </si>
  <si>
    <t>賞与支給月数</t>
  </si>
  <si>
    <t>対前年差</t>
  </si>
  <si>
    <t>労働者ｳｪｲﾄによる
支給月数</t>
  </si>
  <si>
    <t>賞与支給
労 働 者
比    率</t>
  </si>
  <si>
    <t>賞与支給
事 業 所
比    率</t>
  </si>
  <si>
    <t>円</t>
  </si>
  <si>
    <t>ヵ月</t>
  </si>
  <si>
    <t>賞与支給額</t>
  </si>
  <si>
    <t>産     業     別</t>
  </si>
  <si>
    <t>％</t>
  </si>
  <si>
    <t>％</t>
  </si>
  <si>
    <t>H13実</t>
  </si>
  <si>
    <t>gap率</t>
  </si>
  <si>
    <t>H12実</t>
  </si>
  <si>
    <t xml:space="preserve">      －</t>
  </si>
  <si>
    <t>(注)  対前年増減率については、平成14年１月の抽出替えに伴う新旧調査事業所間のギャップを修正して算出しているため、</t>
  </si>
  <si>
    <t xml:space="preserve">    実数で計算したものと一致しないことがある。</t>
  </si>
  <si>
    <t>産業別年末賞与の支給状況（事業所規模３０人以上）</t>
  </si>
  <si>
    <t>92</t>
  </si>
  <si>
    <t>学術研究機関</t>
  </si>
  <si>
    <t>13支給月数</t>
  </si>
  <si>
    <t xml:space="preserve">      －</t>
  </si>
  <si>
    <t>武器・その他の製造業</t>
  </si>
  <si>
    <t>その他のサービス業</t>
  </si>
  <si>
    <t>TL</t>
  </si>
  <si>
    <t xml:space="preserve">T </t>
  </si>
  <si>
    <t xml:space="preserve">D </t>
  </si>
  <si>
    <t xml:space="preserve">E </t>
  </si>
  <si>
    <t xml:space="preserve">F </t>
  </si>
  <si>
    <t xml:space="preserve">G </t>
  </si>
  <si>
    <t xml:space="preserve">H </t>
  </si>
  <si>
    <t xml:space="preserve">I </t>
  </si>
  <si>
    <t xml:space="preserve">J </t>
  </si>
  <si>
    <t xml:space="preserve">K </t>
  </si>
  <si>
    <t xml:space="preserve">L </t>
  </si>
  <si>
    <t>特別に支払われた給与の前年比較</t>
  </si>
  <si>
    <t>５人以上：調査産業計</t>
  </si>
  <si>
    <t>11月</t>
  </si>
  <si>
    <t>12月</t>
  </si>
  <si>
    <t>1月</t>
  </si>
  <si>
    <t>計</t>
  </si>
  <si>
    <t>平成13年(14年)</t>
  </si>
  <si>
    <t>平成14年(15年)</t>
  </si>
  <si>
    <t>増減差</t>
  </si>
  <si>
    <t>30人以上：調査産業計</t>
  </si>
  <si>
    <t>賞与</t>
  </si>
  <si>
    <t>所定内給与</t>
  </si>
  <si>
    <t>１１月</t>
  </si>
  <si>
    <t>１２月</t>
  </si>
  <si>
    <t>１月</t>
  </si>
  <si>
    <t>平均</t>
  </si>
  <si>
    <t>支給月数
(所定内給与)</t>
  </si>
  <si>
    <t>H13１人平均</t>
  </si>
  <si>
    <t>産業別夏季賞与の支給状況（事業所規模３０人以上）</t>
  </si>
  <si>
    <t>対前年</t>
  </si>
  <si>
    <t>増減率</t>
  </si>
  <si>
    <t xml:space="preserve">    調査対象事業数が少ないため、“－”表示として公表を除しています。</t>
  </si>
  <si>
    <t>平成17年</t>
  </si>
  <si>
    <t>Ｄ</t>
  </si>
  <si>
    <t>Ｅ</t>
  </si>
  <si>
    <t>09,10</t>
  </si>
  <si>
    <t>11</t>
  </si>
  <si>
    <t>12</t>
  </si>
  <si>
    <t>衣服・その他の繊維製品製造業</t>
  </si>
  <si>
    <t>13</t>
  </si>
  <si>
    <t>14</t>
  </si>
  <si>
    <t>家具・装備品製造業</t>
  </si>
  <si>
    <t>15</t>
  </si>
  <si>
    <t>16</t>
  </si>
  <si>
    <t>印刷・同関連業</t>
  </si>
  <si>
    <t>17</t>
  </si>
  <si>
    <t>18</t>
  </si>
  <si>
    <t>19</t>
  </si>
  <si>
    <t>20</t>
  </si>
  <si>
    <t>21</t>
  </si>
  <si>
    <t>22</t>
  </si>
  <si>
    <t>23</t>
  </si>
  <si>
    <t>24</t>
  </si>
  <si>
    <t>25</t>
  </si>
  <si>
    <t>26</t>
  </si>
  <si>
    <t>27</t>
  </si>
  <si>
    <t>28</t>
  </si>
  <si>
    <t>情報通信機械器具製造業</t>
  </si>
  <si>
    <t>29</t>
  </si>
  <si>
    <t>電子部品・デバイス製造業</t>
  </si>
  <si>
    <t>30</t>
  </si>
  <si>
    <t>31</t>
  </si>
  <si>
    <t>32</t>
  </si>
  <si>
    <t>その他の製造業</t>
  </si>
  <si>
    <t>Ｇ</t>
  </si>
  <si>
    <t>Ｈ</t>
  </si>
  <si>
    <t>情報通信業</t>
  </si>
  <si>
    <t>Ｉ</t>
  </si>
  <si>
    <t>運輸業</t>
  </si>
  <si>
    <t>Ｊ</t>
  </si>
  <si>
    <t>卸売・小売業</t>
  </si>
  <si>
    <t>J-1</t>
  </si>
  <si>
    <t>卸売業</t>
  </si>
  <si>
    <t>J-2</t>
  </si>
  <si>
    <t>小売業</t>
  </si>
  <si>
    <t>Ｋ</t>
  </si>
  <si>
    <t>Ｌ</t>
  </si>
  <si>
    <t>Ｍ</t>
  </si>
  <si>
    <t>飲食店，宿泊業</t>
  </si>
  <si>
    <t>Ｎ</t>
  </si>
  <si>
    <t>医療，福祉</t>
  </si>
  <si>
    <t>Ｏ</t>
  </si>
  <si>
    <t>教育，学習支援業</t>
  </si>
  <si>
    <t>Ｐ</t>
  </si>
  <si>
    <t>複合サービス事業</t>
  </si>
  <si>
    <t>Ｑ</t>
  </si>
  <si>
    <t>サービス業(他に分類されないもの)</t>
  </si>
  <si>
    <t>80</t>
  </si>
  <si>
    <t>専門サービス業
(他に分類されないもの)</t>
  </si>
  <si>
    <t>81</t>
  </si>
  <si>
    <t>学術・開発研究機関</t>
  </si>
  <si>
    <t>84</t>
  </si>
  <si>
    <t>娯楽業</t>
  </si>
  <si>
    <t>86,87</t>
  </si>
  <si>
    <t>自動車整備業、機械等修理業</t>
  </si>
  <si>
    <t>QS</t>
  </si>
  <si>
    <t>その他</t>
  </si>
  <si>
    <t>１７年</t>
  </si>
  <si>
    <t>(注)  Ｄ鉱業、Ｆ18石油・石炭製品製造業、Ｆ21なめし革・毛皮製造業、Ｆ31精密機械器具製造業については、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</si>
</sst>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 "/>
  </numFmts>
  <fonts count="11">
    <font>
      <sz val="12"/>
      <name val="ＭＳ 明朝"/>
      <family val="1"/>
    </font>
    <font>
      <sz val="6"/>
      <name val="ＭＳ 明朝"/>
      <family val="1"/>
    </font>
    <font>
      <sz val="10.5"/>
      <name val="ＭＳ ゴシック"/>
      <family val="3"/>
    </font>
    <font>
      <sz val="10.5"/>
      <name val="ＭＳ 明朝"/>
      <family val="1"/>
    </font>
    <font>
      <sz val="8"/>
      <name val="ＭＳ 明朝"/>
      <family val="1"/>
    </font>
    <font>
      <u val="single"/>
      <sz val="10"/>
      <color indexed="12"/>
      <name val="ＭＳ Ｐゴシック"/>
      <family val="3"/>
    </font>
    <font>
      <u val="single"/>
      <sz val="10"/>
      <color indexed="36"/>
      <name val="ＭＳ Ｐゴシック"/>
      <family val="3"/>
    </font>
    <font>
      <sz val="12"/>
      <name val="ＭＳ Ｐゴシック"/>
      <family val="3"/>
    </font>
    <font>
      <sz val="10.5"/>
      <name val="ＭＳ Ｐゴシック"/>
      <family val="3"/>
    </font>
    <font>
      <sz val="9"/>
      <name val="ＭＳ 明朝"/>
      <family val="1"/>
    </font>
    <font>
      <sz val="9"/>
      <name val="ＭＳ 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59">
    <xf numFmtId="0" fontId="0" fillId="0" borderId="0" xfId="0" applyAlignment="1">
      <alignment vertical="center"/>
    </xf>
    <xf numFmtId="0" fontId="2" fillId="0" borderId="1" xfId="21" applyFont="1" applyBorder="1" applyAlignment="1">
      <alignment horizontal="distributed" vertical="center"/>
      <protection/>
    </xf>
    <xf numFmtId="0" fontId="3" fillId="0" borderId="1" xfId="21" applyFont="1" applyBorder="1" applyAlignment="1">
      <alignment horizontal="distributed" vertical="center"/>
      <protection/>
    </xf>
    <xf numFmtId="0" fontId="4" fillId="0" borderId="1" xfId="21" applyFont="1" applyBorder="1" applyAlignment="1">
      <alignment horizontal="distributed" vertical="center" wrapText="1"/>
      <protection/>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4" xfId="0" applyFont="1" applyBorder="1" applyAlignment="1">
      <alignment horizontal="right" vertical="center"/>
    </xf>
    <xf numFmtId="176" fontId="0" fillId="0" borderId="5" xfId="0" applyNumberFormat="1" applyBorder="1" applyAlignment="1">
      <alignment vertical="center"/>
    </xf>
    <xf numFmtId="176" fontId="0" fillId="0" borderId="6" xfId="0" applyNumberFormat="1" applyBorder="1" applyAlignment="1">
      <alignment vertical="center"/>
    </xf>
    <xf numFmtId="0" fontId="8" fillId="0" borderId="4" xfId="0" applyNumberFormat="1" applyFont="1" applyBorder="1" applyAlignment="1">
      <alignment horizontal="right" vertical="center"/>
    </xf>
    <xf numFmtId="49" fontId="3" fillId="0" borderId="7" xfId="0" applyNumberFormat="1" applyFont="1" applyBorder="1" applyAlignment="1">
      <alignment horizontal="center" vertical="center"/>
    </xf>
    <xf numFmtId="0" fontId="3" fillId="0" borderId="8" xfId="21" applyFont="1" applyBorder="1" applyAlignment="1">
      <alignment horizontal="distributed" vertical="center"/>
      <protection/>
    </xf>
    <xf numFmtId="178" fontId="0" fillId="0" borderId="5" xfId="0" applyNumberFormat="1" applyBorder="1" applyAlignment="1">
      <alignment vertical="center"/>
    </xf>
    <xf numFmtId="178" fontId="0" fillId="0" borderId="6" xfId="0" applyNumberFormat="1" applyBorder="1" applyAlignment="1">
      <alignment vertical="center"/>
    </xf>
    <xf numFmtId="178" fontId="0" fillId="0" borderId="0" xfId="0" applyNumberFormat="1" applyAlignment="1">
      <alignment vertical="center"/>
    </xf>
    <xf numFmtId="177" fontId="0" fillId="0" borderId="5" xfId="0" applyNumberFormat="1" applyBorder="1" applyAlignment="1">
      <alignment vertical="center"/>
    </xf>
    <xf numFmtId="177" fontId="0" fillId="0" borderId="6" xfId="0" applyNumberFormat="1" applyBorder="1" applyAlignment="1">
      <alignment vertical="center"/>
    </xf>
    <xf numFmtId="49" fontId="2" fillId="0" borderId="9"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176" fontId="0" fillId="0" borderId="0" xfId="0" applyNumberFormat="1" applyFill="1" applyBorder="1" applyAlignment="1">
      <alignment vertical="center"/>
    </xf>
    <xf numFmtId="176" fontId="0" fillId="0" borderId="0" xfId="0" applyNumberFormat="1" applyAlignment="1">
      <alignment vertical="center"/>
    </xf>
    <xf numFmtId="0" fontId="3" fillId="0" borderId="0" xfId="21" applyFont="1" applyFill="1" applyBorder="1" applyAlignment="1">
      <alignment vertical="center"/>
      <protection/>
    </xf>
    <xf numFmtId="0" fontId="3" fillId="0" borderId="13" xfId="21" applyFont="1" applyFill="1" applyBorder="1" applyAlignment="1">
      <alignment vertical="center"/>
      <protection/>
    </xf>
    <xf numFmtId="179" fontId="0" fillId="0" borderId="0" xfId="0" applyNumberFormat="1" applyAlignment="1">
      <alignment vertical="center"/>
    </xf>
    <xf numFmtId="0" fontId="0" fillId="0" borderId="0" xfId="0" applyNumberFormat="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179" fontId="0" fillId="0" borderId="12" xfId="0" applyNumberFormat="1" applyBorder="1" applyAlignment="1">
      <alignment vertical="center"/>
    </xf>
    <xf numFmtId="0" fontId="0" fillId="0" borderId="0" xfId="0" applyAlignment="1">
      <alignment horizontal="center" vertical="center"/>
    </xf>
    <xf numFmtId="0" fontId="3" fillId="0" borderId="14" xfId="0" applyFont="1" applyBorder="1" applyAlignment="1">
      <alignment horizontal="centerContinuous" vertical="center"/>
    </xf>
    <xf numFmtId="0" fontId="3" fillId="0" borderId="2" xfId="0" applyFont="1" applyBorder="1" applyAlignment="1">
      <alignment horizontal="centerContinuous" vertical="center"/>
    </xf>
    <xf numFmtId="0" fontId="2" fillId="0" borderId="1" xfId="21" applyFont="1" applyFill="1" applyBorder="1" applyAlignment="1">
      <alignment horizontal="distributed" vertical="center"/>
      <protection/>
    </xf>
    <xf numFmtId="0" fontId="3" fillId="0" borderId="1" xfId="21" applyFont="1" applyFill="1" applyBorder="1" applyAlignment="1">
      <alignment horizontal="distributed" vertical="center"/>
      <protection/>
    </xf>
    <xf numFmtId="0" fontId="10" fillId="0" borderId="1" xfId="21" applyFont="1" applyFill="1" applyBorder="1" applyAlignment="1">
      <alignment horizontal="distributed" vertical="center"/>
      <protection/>
    </xf>
    <xf numFmtId="0" fontId="4" fillId="0" borderId="1" xfId="21" applyFont="1" applyFill="1" applyBorder="1" applyAlignment="1">
      <alignment horizontal="distributed" vertical="center" wrapText="1"/>
      <protection/>
    </xf>
    <xf numFmtId="0" fontId="3" fillId="0" borderId="1" xfId="21" applyFont="1" applyFill="1" applyBorder="1" applyAlignment="1">
      <alignment horizontal="distributed" vertical="center" wrapText="1"/>
      <protection/>
    </xf>
    <xf numFmtId="177" fontId="0" fillId="0" borderId="1" xfId="0" applyNumberFormat="1" applyBorder="1" applyAlignment="1">
      <alignment vertical="center"/>
    </xf>
    <xf numFmtId="0" fontId="0" fillId="0" borderId="5" xfId="0" applyBorder="1" applyAlignment="1">
      <alignment vertical="center"/>
    </xf>
    <xf numFmtId="177" fontId="0" fillId="0" borderId="0" xfId="0" applyNumberFormat="1" applyBorder="1" applyAlignment="1">
      <alignment vertical="center"/>
    </xf>
    <xf numFmtId="49" fontId="2"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8" xfId="21" applyFont="1" applyFill="1" applyBorder="1" applyAlignment="1">
      <alignment horizontal="distributed" vertical="center"/>
      <protection/>
    </xf>
    <xf numFmtId="177" fontId="0" fillId="0" borderId="15" xfId="0" applyNumberFormat="1" applyBorder="1" applyAlignment="1">
      <alignment vertical="center"/>
    </xf>
    <xf numFmtId="0" fontId="0" fillId="0" borderId="6" xfId="0" applyBorder="1" applyAlignment="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FAJCSV1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workbookViewId="0" topLeftCell="A1">
      <selection activeCell="M11" sqref="M11"/>
    </sheetView>
  </sheetViews>
  <sheetFormatPr defaultColWidth="8.796875" defaultRowHeight="15"/>
  <cols>
    <col min="1" max="1" width="4.19921875" style="0" customWidth="1"/>
    <col min="2" max="2" width="30.5" style="0" customWidth="1"/>
    <col min="3" max="3" width="11.3984375" style="0" customWidth="1"/>
    <col min="4" max="6" width="9.19921875" style="0" customWidth="1"/>
    <col min="7" max="7" width="9.19921875" style="0" hidden="1" customWidth="1"/>
    <col min="8" max="10" width="9.19921875" style="0" customWidth="1"/>
    <col min="11" max="11" width="11.69921875" style="0" bestFit="1" customWidth="1"/>
    <col min="12" max="12" width="10.59765625" style="0" bestFit="1" customWidth="1"/>
    <col min="13" max="13" width="12" style="0" customWidth="1"/>
    <col min="14" max="14" width="10.59765625" style="0" customWidth="1"/>
    <col min="15" max="15" width="3.5" style="0" bestFit="1" customWidth="1"/>
    <col min="17" max="17" width="11.59765625" style="0" bestFit="1" customWidth="1"/>
    <col min="24" max="25" width="3.5" style="0" bestFit="1" customWidth="1"/>
  </cols>
  <sheetData>
    <row r="1" spans="1:9" ht="14.25">
      <c r="A1" s="7" t="s">
        <v>106</v>
      </c>
      <c r="B1" s="6"/>
      <c r="C1" s="6"/>
      <c r="D1" s="6"/>
      <c r="E1" s="6"/>
      <c r="F1" s="6"/>
      <c r="G1" s="6"/>
      <c r="H1" s="6"/>
      <c r="I1" s="6"/>
    </row>
    <row r="2" spans="1:9" ht="14.25">
      <c r="A2" s="7"/>
      <c r="B2" s="6"/>
      <c r="C2" s="6"/>
      <c r="D2" s="6"/>
      <c r="E2" s="6"/>
      <c r="F2" s="6"/>
      <c r="G2" s="6"/>
      <c r="H2" s="6"/>
      <c r="I2" s="6" t="s">
        <v>110</v>
      </c>
    </row>
    <row r="3" spans="1:9" ht="19.5" customHeight="1">
      <c r="A3" s="55" t="s">
        <v>61</v>
      </c>
      <c r="B3" s="56"/>
      <c r="C3" s="21" t="s">
        <v>52</v>
      </c>
      <c r="D3" s="37" t="s">
        <v>107</v>
      </c>
      <c r="E3" s="22" t="s">
        <v>53</v>
      </c>
      <c r="F3" s="23"/>
      <c r="G3" s="53" t="s">
        <v>55</v>
      </c>
      <c r="H3" s="53" t="s">
        <v>56</v>
      </c>
      <c r="I3" s="53" t="s">
        <v>57</v>
      </c>
    </row>
    <row r="4" spans="1:9" ht="19.5" customHeight="1">
      <c r="A4" s="57"/>
      <c r="B4" s="58"/>
      <c r="C4" s="24" t="s">
        <v>60</v>
      </c>
      <c r="D4" s="24" t="s">
        <v>108</v>
      </c>
      <c r="E4" s="25" t="s">
        <v>175</v>
      </c>
      <c r="F4" s="25" t="s">
        <v>54</v>
      </c>
      <c r="G4" s="54"/>
      <c r="H4" s="54"/>
      <c r="I4" s="54"/>
    </row>
    <row r="5" spans="1:9" ht="14.25">
      <c r="A5" s="4"/>
      <c r="B5" s="5"/>
      <c r="C5" s="8" t="s">
        <v>58</v>
      </c>
      <c r="D5" s="11" t="s">
        <v>62</v>
      </c>
      <c r="E5" s="8" t="s">
        <v>59</v>
      </c>
      <c r="F5" s="8" t="s">
        <v>59</v>
      </c>
      <c r="G5" s="8" t="s">
        <v>59</v>
      </c>
      <c r="H5" s="8" t="s">
        <v>63</v>
      </c>
      <c r="I5" s="8" t="s">
        <v>63</v>
      </c>
    </row>
    <row r="6" spans="1:9" ht="21" customHeight="1">
      <c r="A6" s="46"/>
      <c r="B6" s="38" t="s">
        <v>0</v>
      </c>
      <c r="C6" s="9">
        <v>433883</v>
      </c>
      <c r="D6" s="14">
        <v>5.390706599625932</v>
      </c>
      <c r="E6" s="17">
        <v>1.28</v>
      </c>
      <c r="F6" s="45">
        <v>0.01</v>
      </c>
      <c r="G6" s="17">
        <v>1.64</v>
      </c>
      <c r="H6" s="14">
        <v>94.2</v>
      </c>
      <c r="I6" s="14">
        <v>92.7</v>
      </c>
    </row>
    <row r="7" spans="1:9" ht="21" customHeight="1">
      <c r="A7" s="46" t="s">
        <v>111</v>
      </c>
      <c r="B7" s="38" t="s">
        <v>1</v>
      </c>
      <c r="C7" s="9" t="s">
        <v>67</v>
      </c>
      <c r="D7" s="17" t="s">
        <v>67</v>
      </c>
      <c r="E7" s="17" t="s">
        <v>67</v>
      </c>
      <c r="F7" s="14" t="s">
        <v>67</v>
      </c>
      <c r="G7" s="9" t="s">
        <v>67</v>
      </c>
      <c r="H7" s="14" t="s">
        <v>67</v>
      </c>
      <c r="I7" s="14" t="s">
        <v>67</v>
      </c>
    </row>
    <row r="8" spans="1:9" ht="21" customHeight="1">
      <c r="A8" s="46" t="s">
        <v>112</v>
      </c>
      <c r="B8" s="38" t="s">
        <v>2</v>
      </c>
      <c r="C8" s="9">
        <v>416256</v>
      </c>
      <c r="D8" s="14">
        <v>-1.871313597080581</v>
      </c>
      <c r="E8" s="17">
        <v>1.37</v>
      </c>
      <c r="F8" s="45">
        <v>-0.009999999999999787</v>
      </c>
      <c r="G8" s="9"/>
      <c r="H8" s="14">
        <v>92.9</v>
      </c>
      <c r="I8" s="14">
        <v>88.7</v>
      </c>
    </row>
    <row r="9" spans="1:9" ht="21" customHeight="1">
      <c r="A9" s="46" t="s">
        <v>7</v>
      </c>
      <c r="B9" s="38" t="s">
        <v>3</v>
      </c>
      <c r="C9" s="9">
        <v>480969</v>
      </c>
      <c r="D9" s="14">
        <v>9.687063846090693</v>
      </c>
      <c r="E9" s="17">
        <v>1.34</v>
      </c>
      <c r="F9" s="45">
        <v>0.13</v>
      </c>
      <c r="G9" s="17"/>
      <c r="H9" s="14">
        <v>92.2</v>
      </c>
      <c r="I9" s="14">
        <v>86.6</v>
      </c>
    </row>
    <row r="10" spans="1:9" ht="21" customHeight="1">
      <c r="A10" s="47" t="s">
        <v>113</v>
      </c>
      <c r="B10" s="39" t="s">
        <v>9</v>
      </c>
      <c r="C10" s="9">
        <v>276833</v>
      </c>
      <c r="D10" s="14">
        <v>11.251632607953061</v>
      </c>
      <c r="E10" s="17">
        <v>1.09</v>
      </c>
      <c r="F10" s="45">
        <v>0.08000000000000007</v>
      </c>
      <c r="G10" s="17"/>
      <c r="H10" s="14">
        <v>86.8</v>
      </c>
      <c r="I10" s="14">
        <v>81.3</v>
      </c>
    </row>
    <row r="11" spans="1:9" ht="21" customHeight="1">
      <c r="A11" s="48" t="s">
        <v>114</v>
      </c>
      <c r="B11" s="39" t="s">
        <v>11</v>
      </c>
      <c r="C11" s="9">
        <v>228661</v>
      </c>
      <c r="D11" s="14">
        <v>-6.337145478675471</v>
      </c>
      <c r="E11" s="17">
        <v>0.81</v>
      </c>
      <c r="F11" s="45">
        <v>-0.12</v>
      </c>
      <c r="G11" s="17"/>
      <c r="H11" s="14">
        <v>83.1</v>
      </c>
      <c r="I11" s="14">
        <v>81.8</v>
      </c>
    </row>
    <row r="12" spans="1:9" ht="21" customHeight="1">
      <c r="A12" s="48" t="s">
        <v>115</v>
      </c>
      <c r="B12" s="39" t="s">
        <v>116</v>
      </c>
      <c r="C12" s="9">
        <v>142813</v>
      </c>
      <c r="D12" s="14">
        <v>-11.765941540989887</v>
      </c>
      <c r="E12" s="17">
        <v>0.62</v>
      </c>
      <c r="F12" s="45">
        <v>-0.18</v>
      </c>
      <c r="G12" s="9"/>
      <c r="H12" s="14">
        <v>55.2</v>
      </c>
      <c r="I12" s="14">
        <v>50</v>
      </c>
    </row>
    <row r="13" spans="1:9" ht="21" customHeight="1">
      <c r="A13" s="48" t="s">
        <v>117</v>
      </c>
      <c r="B13" s="39" t="s">
        <v>15</v>
      </c>
      <c r="C13" s="9">
        <v>212003</v>
      </c>
      <c r="D13" s="14">
        <v>4.931721103351333</v>
      </c>
      <c r="E13" s="17">
        <v>0.65</v>
      </c>
      <c r="F13" s="45">
        <v>0.13</v>
      </c>
      <c r="G13" s="17"/>
      <c r="H13" s="14">
        <v>100</v>
      </c>
      <c r="I13" s="14">
        <v>100</v>
      </c>
    </row>
    <row r="14" spans="1:9" ht="21" customHeight="1">
      <c r="A14" s="48" t="s">
        <v>118</v>
      </c>
      <c r="B14" s="39" t="s">
        <v>119</v>
      </c>
      <c r="C14" s="9">
        <v>167276</v>
      </c>
      <c r="D14" s="14">
        <v>-5.467081096354902</v>
      </c>
      <c r="E14" s="17">
        <v>0.73</v>
      </c>
      <c r="F14" s="45">
        <v>-0.01</v>
      </c>
      <c r="G14" s="17"/>
      <c r="H14" s="14">
        <v>50.6</v>
      </c>
      <c r="I14" s="14">
        <v>50</v>
      </c>
    </row>
    <row r="15" spans="1:9" ht="21" customHeight="1">
      <c r="A15" s="48" t="s">
        <v>120</v>
      </c>
      <c r="B15" s="39" t="s">
        <v>17</v>
      </c>
      <c r="C15" s="9">
        <v>238582</v>
      </c>
      <c r="D15" s="14">
        <v>-11.255021574170511</v>
      </c>
      <c r="E15" s="17">
        <v>1.11</v>
      </c>
      <c r="F15" s="45">
        <v>-0.08999999999999986</v>
      </c>
      <c r="G15" s="17"/>
      <c r="H15" s="14">
        <v>85.5</v>
      </c>
      <c r="I15" s="14">
        <v>83.6</v>
      </c>
    </row>
    <row r="16" spans="1:9" ht="21" customHeight="1">
      <c r="A16" s="48" t="s">
        <v>121</v>
      </c>
      <c r="B16" s="39" t="s">
        <v>122</v>
      </c>
      <c r="C16" s="9">
        <v>408002</v>
      </c>
      <c r="D16" s="14">
        <v>10.632309356790161</v>
      </c>
      <c r="E16" s="17">
        <v>1.13</v>
      </c>
      <c r="F16" s="45">
        <v>0.13</v>
      </c>
      <c r="G16" s="17"/>
      <c r="H16" s="14">
        <v>80.3</v>
      </c>
      <c r="I16" s="14">
        <v>67.6</v>
      </c>
    </row>
    <row r="17" spans="1:9" ht="21" customHeight="1">
      <c r="A17" s="48" t="s">
        <v>123</v>
      </c>
      <c r="B17" s="39" t="s">
        <v>19</v>
      </c>
      <c r="C17" s="9">
        <v>638555</v>
      </c>
      <c r="D17" s="14">
        <v>9.520893791892208</v>
      </c>
      <c r="E17" s="17">
        <v>1.85</v>
      </c>
      <c r="F17" s="45">
        <v>0.15</v>
      </c>
      <c r="G17" s="17"/>
      <c r="H17" s="14">
        <v>94</v>
      </c>
      <c r="I17" s="14">
        <v>81</v>
      </c>
    </row>
    <row r="18" spans="1:9" ht="21" customHeight="1">
      <c r="A18" s="48" t="s">
        <v>124</v>
      </c>
      <c r="B18" s="39" t="s">
        <v>20</v>
      </c>
      <c r="C18" s="9" t="s">
        <v>67</v>
      </c>
      <c r="D18" s="17" t="s">
        <v>67</v>
      </c>
      <c r="E18" s="17" t="s">
        <v>67</v>
      </c>
      <c r="F18" s="14" t="s">
        <v>67</v>
      </c>
      <c r="G18" s="9" t="s">
        <v>67</v>
      </c>
      <c r="H18" s="14" t="s">
        <v>67</v>
      </c>
      <c r="I18" s="14" t="s">
        <v>67</v>
      </c>
    </row>
    <row r="19" spans="1:9" ht="21" customHeight="1">
      <c r="A19" s="48" t="s">
        <v>125</v>
      </c>
      <c r="B19" s="39" t="s">
        <v>21</v>
      </c>
      <c r="C19" s="9">
        <v>262085</v>
      </c>
      <c r="D19" s="14">
        <v>3.9582556543676075</v>
      </c>
      <c r="E19" s="17">
        <v>0.99</v>
      </c>
      <c r="F19" s="45">
        <v>-0.04</v>
      </c>
      <c r="G19" s="9"/>
      <c r="H19" s="14">
        <v>85.2</v>
      </c>
      <c r="I19" s="14">
        <v>94</v>
      </c>
    </row>
    <row r="20" spans="1:9" ht="21" customHeight="1">
      <c r="A20" s="48" t="s">
        <v>126</v>
      </c>
      <c r="B20" s="39" t="s">
        <v>22</v>
      </c>
      <c r="C20" s="9">
        <v>452395</v>
      </c>
      <c r="D20" s="14">
        <v>7.948268251070785</v>
      </c>
      <c r="E20" s="17">
        <v>1.24</v>
      </c>
      <c r="F20" s="45">
        <v>0.27</v>
      </c>
      <c r="G20" s="17"/>
      <c r="H20" s="14">
        <v>95.3</v>
      </c>
      <c r="I20" s="14">
        <v>77.3</v>
      </c>
    </row>
    <row r="21" spans="1:9" ht="21" customHeight="1">
      <c r="A21" s="48" t="s">
        <v>127</v>
      </c>
      <c r="B21" s="39" t="s">
        <v>23</v>
      </c>
      <c r="C21" s="9" t="s">
        <v>67</v>
      </c>
      <c r="D21" s="17" t="s">
        <v>67</v>
      </c>
      <c r="E21" s="17" t="s">
        <v>67</v>
      </c>
      <c r="F21" s="14" t="s">
        <v>67</v>
      </c>
      <c r="G21" s="9" t="s">
        <v>67</v>
      </c>
      <c r="H21" s="14" t="s">
        <v>67</v>
      </c>
      <c r="I21" s="14" t="s">
        <v>67</v>
      </c>
    </row>
    <row r="22" spans="1:9" ht="21" customHeight="1">
      <c r="A22" s="48" t="s">
        <v>128</v>
      </c>
      <c r="B22" s="39" t="s">
        <v>24</v>
      </c>
      <c r="C22" s="9">
        <v>847047</v>
      </c>
      <c r="D22" s="14">
        <v>27.96818346627991</v>
      </c>
      <c r="E22" s="17">
        <v>2.69</v>
      </c>
      <c r="F22" s="45">
        <v>1.15</v>
      </c>
      <c r="G22" s="9"/>
      <c r="H22" s="14">
        <v>100</v>
      </c>
      <c r="I22" s="14">
        <v>100</v>
      </c>
    </row>
    <row r="23" spans="1:9" ht="21" customHeight="1">
      <c r="A23" s="48" t="s">
        <v>129</v>
      </c>
      <c r="B23" s="39" t="s">
        <v>25</v>
      </c>
      <c r="C23" s="9">
        <v>910880</v>
      </c>
      <c r="D23" s="14">
        <v>31.152072936494452</v>
      </c>
      <c r="E23" s="17">
        <v>1.73</v>
      </c>
      <c r="F23" s="45">
        <v>0.21</v>
      </c>
      <c r="G23" s="17"/>
      <c r="H23" s="14">
        <v>100</v>
      </c>
      <c r="I23" s="14">
        <v>100</v>
      </c>
    </row>
    <row r="24" spans="1:9" ht="21" customHeight="1">
      <c r="A24" s="48" t="s">
        <v>130</v>
      </c>
      <c r="B24" s="39" t="s">
        <v>26</v>
      </c>
      <c r="C24" s="9">
        <v>446302</v>
      </c>
      <c r="D24" s="14">
        <v>12.332904609328397</v>
      </c>
      <c r="E24" s="17">
        <v>1.72</v>
      </c>
      <c r="F24" s="45">
        <v>0.23</v>
      </c>
      <c r="G24" s="17"/>
      <c r="H24" s="14">
        <v>79.4</v>
      </c>
      <c r="I24" s="14">
        <v>73.7</v>
      </c>
    </row>
    <row r="25" spans="1:9" ht="21" customHeight="1">
      <c r="A25" s="48" t="s">
        <v>131</v>
      </c>
      <c r="B25" s="39" t="s">
        <v>27</v>
      </c>
      <c r="C25" s="9">
        <v>286929</v>
      </c>
      <c r="D25" s="14">
        <v>-6.885372518221882</v>
      </c>
      <c r="E25" s="17">
        <v>1.1</v>
      </c>
      <c r="F25" s="45">
        <v>0.06000000000000005</v>
      </c>
      <c r="G25" s="17"/>
      <c r="H25" s="14">
        <v>100</v>
      </c>
      <c r="I25" s="14">
        <v>100</v>
      </c>
    </row>
    <row r="26" spans="1:9" ht="21" customHeight="1">
      <c r="A26" s="48" t="s">
        <v>132</v>
      </c>
      <c r="B26" s="39" t="s">
        <v>28</v>
      </c>
      <c r="C26" s="9">
        <v>540308</v>
      </c>
      <c r="D26" s="14">
        <v>5.407440644569734</v>
      </c>
      <c r="E26" s="17">
        <v>1.76</v>
      </c>
      <c r="F26" s="45">
        <v>0.04</v>
      </c>
      <c r="G26" s="17"/>
      <c r="H26" s="14">
        <v>100</v>
      </c>
      <c r="I26" s="14">
        <v>100</v>
      </c>
    </row>
    <row r="27" spans="1:9" ht="21" customHeight="1">
      <c r="A27" s="48" t="s">
        <v>133</v>
      </c>
      <c r="B27" s="39" t="s">
        <v>29</v>
      </c>
      <c r="C27" s="9">
        <v>468059</v>
      </c>
      <c r="D27" s="14">
        <v>-1.9853834233781464</v>
      </c>
      <c r="E27" s="17">
        <v>1.41</v>
      </c>
      <c r="F27" s="45">
        <v>-0.07000000000000006</v>
      </c>
      <c r="G27" s="17"/>
      <c r="H27" s="14">
        <v>100</v>
      </c>
      <c r="I27" s="14">
        <v>100</v>
      </c>
    </row>
    <row r="28" spans="1:9" ht="21" customHeight="1">
      <c r="A28" s="48" t="s">
        <v>134</v>
      </c>
      <c r="B28" s="39" t="s">
        <v>135</v>
      </c>
      <c r="C28" s="9">
        <v>687804</v>
      </c>
      <c r="D28" s="17" t="s">
        <v>67</v>
      </c>
      <c r="E28" s="17">
        <v>1.22</v>
      </c>
      <c r="F28" s="45">
        <v>0.12</v>
      </c>
      <c r="G28" s="17"/>
      <c r="H28" s="14">
        <v>92.3</v>
      </c>
      <c r="I28" s="14">
        <v>75</v>
      </c>
    </row>
    <row r="29" spans="1:9" ht="21" customHeight="1">
      <c r="A29" s="48" t="s">
        <v>136</v>
      </c>
      <c r="B29" s="39" t="s">
        <v>137</v>
      </c>
      <c r="C29" s="9">
        <v>554094</v>
      </c>
      <c r="D29" s="14">
        <v>-0.4772330898372881</v>
      </c>
      <c r="E29" s="17">
        <v>1.45</v>
      </c>
      <c r="F29" s="45">
        <v>-0.05</v>
      </c>
      <c r="G29" s="17"/>
      <c r="H29" s="14">
        <v>100</v>
      </c>
      <c r="I29" s="14">
        <v>100</v>
      </c>
    </row>
    <row r="30" spans="1:9" ht="21" customHeight="1">
      <c r="A30" s="48" t="s">
        <v>138</v>
      </c>
      <c r="B30" s="39" t="s">
        <v>30</v>
      </c>
      <c r="C30" s="9">
        <v>648724</v>
      </c>
      <c r="D30" s="14">
        <v>-9.53456719881299</v>
      </c>
      <c r="E30" s="17">
        <v>1.58</v>
      </c>
      <c r="F30" s="45">
        <v>0.03</v>
      </c>
      <c r="G30" s="9"/>
      <c r="H30" s="14">
        <v>100</v>
      </c>
      <c r="I30" s="14">
        <v>100</v>
      </c>
    </row>
    <row r="31" spans="1:9" ht="21" customHeight="1">
      <c r="A31" s="48" t="s">
        <v>139</v>
      </c>
      <c r="B31" s="39" t="s">
        <v>31</v>
      </c>
      <c r="C31" s="9" t="s">
        <v>67</v>
      </c>
      <c r="D31" s="17" t="s">
        <v>67</v>
      </c>
      <c r="E31" s="17" t="s">
        <v>67</v>
      </c>
      <c r="F31" s="14" t="s">
        <v>67</v>
      </c>
      <c r="G31" s="9" t="s">
        <v>67</v>
      </c>
      <c r="H31" s="14" t="s">
        <v>67</v>
      </c>
      <c r="I31" s="14" t="s">
        <v>67</v>
      </c>
    </row>
    <row r="32" spans="1:9" ht="21" customHeight="1">
      <c r="A32" s="48" t="s">
        <v>140</v>
      </c>
      <c r="B32" s="39" t="s">
        <v>141</v>
      </c>
      <c r="C32" s="9">
        <v>259429</v>
      </c>
      <c r="D32" s="14">
        <v>5.909705127106016</v>
      </c>
      <c r="E32" s="17">
        <v>1.03</v>
      </c>
      <c r="F32" s="45">
        <v>0.23</v>
      </c>
      <c r="G32" s="17"/>
      <c r="H32" s="14">
        <v>56.5</v>
      </c>
      <c r="I32" s="14">
        <v>70.6</v>
      </c>
    </row>
    <row r="33" spans="1:9" ht="21" customHeight="1">
      <c r="A33" s="46" t="s">
        <v>142</v>
      </c>
      <c r="B33" s="38" t="s">
        <v>33</v>
      </c>
      <c r="C33" s="9">
        <v>806878</v>
      </c>
      <c r="D33" s="14">
        <v>1.3389565909795949</v>
      </c>
      <c r="E33" s="17">
        <v>2.02</v>
      </c>
      <c r="F33" s="45">
        <v>0.010000000000000231</v>
      </c>
      <c r="G33" s="17"/>
      <c r="H33" s="14">
        <v>100</v>
      </c>
      <c r="I33" s="14">
        <v>100</v>
      </c>
    </row>
    <row r="34" spans="1:9" ht="21" customHeight="1">
      <c r="A34" s="46" t="s">
        <v>143</v>
      </c>
      <c r="B34" s="38" t="s">
        <v>144</v>
      </c>
      <c r="C34" s="9">
        <v>643787</v>
      </c>
      <c r="D34" s="14">
        <v>-1.2595111342195309</v>
      </c>
      <c r="E34" s="17">
        <v>1.43</v>
      </c>
      <c r="F34" s="45">
        <v>-0.28</v>
      </c>
      <c r="G34" s="17"/>
      <c r="H34" s="14">
        <v>100</v>
      </c>
      <c r="I34" s="14">
        <v>100</v>
      </c>
    </row>
    <row r="35" spans="1:9" ht="21" customHeight="1">
      <c r="A35" s="46" t="s">
        <v>145</v>
      </c>
      <c r="B35" s="38" t="s">
        <v>146</v>
      </c>
      <c r="C35" s="9">
        <v>385658</v>
      </c>
      <c r="D35" s="14">
        <v>16.62291948906522</v>
      </c>
      <c r="E35" s="17">
        <v>1.16</v>
      </c>
      <c r="F35" s="45">
        <v>0.24</v>
      </c>
      <c r="G35" s="17"/>
      <c r="H35" s="14">
        <v>93.5</v>
      </c>
      <c r="I35" s="14">
        <v>94.7</v>
      </c>
    </row>
    <row r="36" spans="1:9" ht="21" customHeight="1">
      <c r="A36" s="46" t="s">
        <v>147</v>
      </c>
      <c r="B36" s="38" t="s">
        <v>148</v>
      </c>
      <c r="C36" s="9">
        <v>370129</v>
      </c>
      <c r="D36" s="14">
        <v>13.032364851246282</v>
      </c>
      <c r="E36" s="17">
        <v>1.19</v>
      </c>
      <c r="F36" s="45">
        <v>-0.04</v>
      </c>
      <c r="G36" s="17"/>
      <c r="H36" s="14">
        <v>91</v>
      </c>
      <c r="I36" s="14">
        <v>90</v>
      </c>
    </row>
    <row r="37" spans="1:9" ht="21" customHeight="1">
      <c r="A37" s="48" t="s">
        <v>149</v>
      </c>
      <c r="B37" s="39" t="s">
        <v>150</v>
      </c>
      <c r="C37" s="9">
        <v>692034</v>
      </c>
      <c r="D37" s="14">
        <v>26.198139580685336</v>
      </c>
      <c r="E37" s="17">
        <v>1.9</v>
      </c>
      <c r="F37" s="45">
        <v>0.16</v>
      </c>
      <c r="G37" s="17"/>
      <c r="H37" s="14">
        <v>87.1</v>
      </c>
      <c r="I37" s="14">
        <v>88.2</v>
      </c>
    </row>
    <row r="38" spans="1:9" ht="21" customHeight="1">
      <c r="A38" s="48" t="s">
        <v>151</v>
      </c>
      <c r="B38" s="39" t="s">
        <v>152</v>
      </c>
      <c r="C38" s="9">
        <v>145042</v>
      </c>
      <c r="D38" s="14">
        <v>-4.032130002117299</v>
      </c>
      <c r="E38" s="17">
        <v>0.74</v>
      </c>
      <c r="F38" s="45">
        <v>-0.04</v>
      </c>
      <c r="G38" s="17"/>
      <c r="H38" s="14">
        <v>93.9</v>
      </c>
      <c r="I38" s="14">
        <v>91.1</v>
      </c>
    </row>
    <row r="39" spans="1:9" ht="21" customHeight="1">
      <c r="A39" s="46" t="s">
        <v>153</v>
      </c>
      <c r="B39" s="38" t="s">
        <v>39</v>
      </c>
      <c r="C39" s="9">
        <v>624895</v>
      </c>
      <c r="D39" s="14">
        <v>-2.7241806053907642</v>
      </c>
      <c r="E39" s="17">
        <v>1.67</v>
      </c>
      <c r="F39" s="45">
        <v>-0.18</v>
      </c>
      <c r="G39" s="17"/>
      <c r="H39" s="14">
        <v>100</v>
      </c>
      <c r="I39" s="14">
        <v>100</v>
      </c>
    </row>
    <row r="40" spans="1:9" ht="21" customHeight="1">
      <c r="A40" s="46" t="s">
        <v>154</v>
      </c>
      <c r="B40" s="38" t="s">
        <v>41</v>
      </c>
      <c r="C40" s="9">
        <v>493792</v>
      </c>
      <c r="D40" s="14">
        <v>16.597324215706184</v>
      </c>
      <c r="E40" s="17">
        <v>1.57</v>
      </c>
      <c r="F40" s="45">
        <v>0.24</v>
      </c>
      <c r="G40" s="17"/>
      <c r="H40" s="14">
        <v>100</v>
      </c>
      <c r="I40" s="14">
        <v>100</v>
      </c>
    </row>
    <row r="41" spans="1:9" ht="21" customHeight="1">
      <c r="A41" s="46" t="s">
        <v>155</v>
      </c>
      <c r="B41" s="38" t="s">
        <v>156</v>
      </c>
      <c r="C41" s="9">
        <v>77071</v>
      </c>
      <c r="D41" s="14">
        <v>-0.23171521035598705</v>
      </c>
      <c r="E41" s="17">
        <v>0.67</v>
      </c>
      <c r="F41" s="45">
        <v>0.12</v>
      </c>
      <c r="G41" s="17"/>
      <c r="H41" s="14">
        <v>84.7</v>
      </c>
      <c r="I41" s="14">
        <v>96.4</v>
      </c>
    </row>
    <row r="42" spans="1:9" ht="21" customHeight="1">
      <c r="A42" s="46" t="s">
        <v>157</v>
      </c>
      <c r="B42" s="38" t="s">
        <v>158</v>
      </c>
      <c r="C42" s="9">
        <v>368447</v>
      </c>
      <c r="D42" s="14">
        <v>2.9696412452036074</v>
      </c>
      <c r="E42" s="17">
        <v>1.18</v>
      </c>
      <c r="F42" s="45">
        <v>-0.09000000000000008</v>
      </c>
      <c r="G42" s="17"/>
      <c r="H42" s="14">
        <v>100</v>
      </c>
      <c r="I42" s="14">
        <v>100</v>
      </c>
    </row>
    <row r="43" spans="1:9" ht="21" customHeight="1">
      <c r="A43" s="46" t="s">
        <v>159</v>
      </c>
      <c r="B43" s="38" t="s">
        <v>160</v>
      </c>
      <c r="C43" s="9">
        <v>862166</v>
      </c>
      <c r="D43" s="14">
        <v>-1.2064925317550805</v>
      </c>
      <c r="E43" s="17">
        <v>2.01</v>
      </c>
      <c r="F43" s="45">
        <v>-0.04</v>
      </c>
      <c r="G43" s="17"/>
      <c r="H43" s="14">
        <v>100</v>
      </c>
      <c r="I43" s="14">
        <v>100</v>
      </c>
    </row>
    <row r="44" spans="1:9" ht="21" customHeight="1">
      <c r="A44" s="46" t="s">
        <v>161</v>
      </c>
      <c r="B44" s="38" t="s">
        <v>162</v>
      </c>
      <c r="C44" s="9">
        <v>387951</v>
      </c>
      <c r="D44" s="14">
        <v>-13.105288031877366</v>
      </c>
      <c r="E44" s="17">
        <v>1.67</v>
      </c>
      <c r="F44" s="45">
        <v>-0.06000000000000005</v>
      </c>
      <c r="G44" s="17"/>
      <c r="H44" s="14">
        <v>100</v>
      </c>
      <c r="I44" s="14">
        <v>100</v>
      </c>
    </row>
    <row r="45" spans="1:9" ht="21" customHeight="1">
      <c r="A45" s="46" t="s">
        <v>163</v>
      </c>
      <c r="B45" s="40" t="s">
        <v>164</v>
      </c>
      <c r="C45" s="9">
        <v>296834</v>
      </c>
      <c r="D45" s="14">
        <v>4.2232256342914125</v>
      </c>
      <c r="E45" s="17">
        <v>1.12</v>
      </c>
      <c r="F45" s="45">
        <v>-0.06999999999999984</v>
      </c>
      <c r="G45" s="17"/>
      <c r="H45" s="14">
        <v>88.4</v>
      </c>
      <c r="I45" s="14">
        <v>83.9</v>
      </c>
    </row>
    <row r="46" spans="1:9" ht="21" customHeight="1">
      <c r="A46" s="48" t="s">
        <v>165</v>
      </c>
      <c r="B46" s="41" t="s">
        <v>166</v>
      </c>
      <c r="C46" s="9">
        <v>437189</v>
      </c>
      <c r="D46" s="14">
        <v>-27.583785117861513</v>
      </c>
      <c r="E46" s="17">
        <v>1.48</v>
      </c>
      <c r="F46" s="45">
        <v>-0.88</v>
      </c>
      <c r="G46" s="43"/>
      <c r="H46" s="14">
        <v>100</v>
      </c>
      <c r="I46" s="14">
        <v>100</v>
      </c>
    </row>
    <row r="47" spans="1:9" ht="21" customHeight="1">
      <c r="A47" s="48" t="s">
        <v>167</v>
      </c>
      <c r="B47" s="39" t="s">
        <v>168</v>
      </c>
      <c r="C47" s="9">
        <v>562245</v>
      </c>
      <c r="D47" s="14">
        <v>-0.10500394431059847</v>
      </c>
      <c r="E47" s="17">
        <v>1.83</v>
      </c>
      <c r="F47" s="45">
        <v>0.04</v>
      </c>
      <c r="G47" s="44"/>
      <c r="H47" s="14">
        <v>100</v>
      </c>
      <c r="I47" s="14">
        <v>100</v>
      </c>
    </row>
    <row r="48" spans="1:9" ht="21" customHeight="1">
      <c r="A48" s="48" t="s">
        <v>169</v>
      </c>
      <c r="B48" s="39" t="s">
        <v>170</v>
      </c>
      <c r="C48" s="9">
        <v>182038</v>
      </c>
      <c r="D48" s="14">
        <v>20.664443899431937</v>
      </c>
      <c r="E48" s="17">
        <v>0.74</v>
      </c>
      <c r="F48" s="45">
        <v>0.05</v>
      </c>
      <c r="G48" s="44"/>
      <c r="H48" s="14">
        <v>92.1</v>
      </c>
      <c r="I48" s="14">
        <v>89.3</v>
      </c>
    </row>
    <row r="49" spans="1:9" ht="21" customHeight="1">
      <c r="A49" s="47" t="s">
        <v>171</v>
      </c>
      <c r="B49" s="42" t="s">
        <v>172</v>
      </c>
      <c r="C49" s="9">
        <v>550003</v>
      </c>
      <c r="D49" s="14">
        <v>96.63259578636521</v>
      </c>
      <c r="E49" s="17">
        <v>1.52</v>
      </c>
      <c r="F49" s="45">
        <v>0.43</v>
      </c>
      <c r="G49" s="44"/>
      <c r="H49" s="14">
        <v>88.4</v>
      </c>
      <c r="I49" s="14">
        <v>80.9</v>
      </c>
    </row>
    <row r="50" spans="1:9" ht="21" customHeight="1">
      <c r="A50" s="49" t="s">
        <v>173</v>
      </c>
      <c r="B50" s="50" t="s">
        <v>174</v>
      </c>
      <c r="C50" s="10">
        <v>273509</v>
      </c>
      <c r="D50" s="15">
        <v>7.44002608330158</v>
      </c>
      <c r="E50" s="18">
        <v>1.06</v>
      </c>
      <c r="F50" s="51">
        <v>0.05</v>
      </c>
      <c r="G50" s="52"/>
      <c r="H50" s="15">
        <v>85.3</v>
      </c>
      <c r="I50" s="15">
        <v>79.2</v>
      </c>
    </row>
    <row r="51" ht="14.25">
      <c r="B51" s="28" t="s">
        <v>176</v>
      </c>
    </row>
    <row r="52" ht="14.25">
      <c r="B52" s="28" t="s">
        <v>109</v>
      </c>
    </row>
  </sheetData>
  <mergeCells count="4">
    <mergeCell ref="G3:G4"/>
    <mergeCell ref="H3:H4"/>
    <mergeCell ref="I3:I4"/>
    <mergeCell ref="A3:B4"/>
  </mergeCells>
  <printOptions/>
  <pageMargins left="0.7874015748031497" right="0.5905511811023623" top="0.7874015748031497" bottom="0.5905511811023623" header="0.5118110236220472" footer="0.5118110236220472"/>
  <pageSetup firstPageNumber="26" useFirstPageNumber="1"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AC50"/>
  <sheetViews>
    <sheetView workbookViewId="0" topLeftCell="A1">
      <selection activeCell="D7" sqref="D7"/>
    </sheetView>
  </sheetViews>
  <sheetFormatPr defaultColWidth="8.796875" defaultRowHeight="15"/>
  <cols>
    <col min="1" max="1" width="2.59765625" style="0" customWidth="1"/>
    <col min="2" max="2" width="27.69921875" style="0" bestFit="1" customWidth="1"/>
    <col min="3" max="3" width="11.3984375" style="0" customWidth="1"/>
    <col min="4" max="7" width="9.19921875" style="0" customWidth="1"/>
    <col min="8" max="8" width="11.8984375" style="0" customWidth="1"/>
    <col min="9" max="10" width="9.19921875" style="0" customWidth="1"/>
    <col min="12" max="12" width="11.59765625" style="0" bestFit="1" customWidth="1"/>
    <col min="13" max="13" width="10.5" style="0" bestFit="1" customWidth="1"/>
    <col min="15" max="16" width="3.5" style="0" bestFit="1" customWidth="1"/>
    <col min="18" max="18" width="11.59765625" style="0" bestFit="1" customWidth="1"/>
    <col min="25" max="26" width="3.5" style="0" bestFit="1" customWidth="1"/>
  </cols>
  <sheetData>
    <row r="1" spans="1:10" ht="14.25">
      <c r="A1" s="7" t="s">
        <v>70</v>
      </c>
      <c r="B1" s="6"/>
      <c r="C1" s="6"/>
      <c r="D1" s="6"/>
      <c r="E1" s="6"/>
      <c r="F1" s="6"/>
      <c r="G1" s="6"/>
      <c r="H1" s="6"/>
      <c r="I1" s="6"/>
      <c r="J1" s="6"/>
    </row>
    <row r="2" spans="1:10" ht="14.25">
      <c r="A2" s="7"/>
      <c r="B2" s="6"/>
      <c r="C2" s="35"/>
      <c r="D2" s="6"/>
      <c r="E2" s="6"/>
      <c r="F2" s="6"/>
      <c r="G2" s="6"/>
      <c r="H2" s="6"/>
      <c r="I2" s="6"/>
      <c r="J2" s="6"/>
    </row>
    <row r="3" spans="1:10" ht="19.5" customHeight="1">
      <c r="A3" s="55" t="s">
        <v>61</v>
      </c>
      <c r="B3" s="56"/>
      <c r="C3" s="21" t="s">
        <v>105</v>
      </c>
      <c r="D3" s="22" t="s">
        <v>99</v>
      </c>
      <c r="E3" s="36"/>
      <c r="F3" s="36"/>
      <c r="G3" s="23"/>
      <c r="H3" s="53" t="s">
        <v>104</v>
      </c>
      <c r="I3" s="53" t="s">
        <v>56</v>
      </c>
      <c r="J3" s="53" t="s">
        <v>57</v>
      </c>
    </row>
    <row r="4" spans="1:23" ht="19.5" customHeight="1">
      <c r="A4" s="57"/>
      <c r="B4" s="58"/>
      <c r="C4" s="24" t="s">
        <v>60</v>
      </c>
      <c r="D4" s="25" t="s">
        <v>100</v>
      </c>
      <c r="E4" s="25" t="s">
        <v>101</v>
      </c>
      <c r="F4" s="25" t="s">
        <v>102</v>
      </c>
      <c r="G4" s="25" t="s">
        <v>103</v>
      </c>
      <c r="H4" s="54"/>
      <c r="I4" s="54"/>
      <c r="J4" s="54"/>
      <c r="L4" t="s">
        <v>64</v>
      </c>
      <c r="N4" t="s">
        <v>65</v>
      </c>
      <c r="R4" t="s">
        <v>66</v>
      </c>
      <c r="W4" t="s">
        <v>73</v>
      </c>
    </row>
    <row r="5" spans="1:10" ht="14.25">
      <c r="A5" s="4"/>
      <c r="B5" s="5"/>
      <c r="C5" s="8" t="s">
        <v>58</v>
      </c>
      <c r="D5" s="8" t="s">
        <v>58</v>
      </c>
      <c r="E5" s="8" t="s">
        <v>58</v>
      </c>
      <c r="F5" s="8" t="s">
        <v>58</v>
      </c>
      <c r="G5" s="8" t="s">
        <v>58</v>
      </c>
      <c r="H5" s="8" t="s">
        <v>59</v>
      </c>
      <c r="I5" s="8" t="s">
        <v>63</v>
      </c>
      <c r="J5" s="8" t="s">
        <v>63</v>
      </c>
    </row>
    <row r="6" spans="1:29" ht="21" customHeight="1">
      <c r="A6" s="19"/>
      <c r="B6" s="1" t="s">
        <v>0</v>
      </c>
      <c r="C6" s="9">
        <v>518042</v>
      </c>
      <c r="D6" s="9">
        <v>269712</v>
      </c>
      <c r="E6" s="9">
        <v>269776</v>
      </c>
      <c r="F6" s="9">
        <v>269375</v>
      </c>
      <c r="G6" s="9">
        <f>SUM(D6:F6)/3</f>
        <v>269621</v>
      </c>
      <c r="H6" s="17">
        <f>ROUND(C6/G6,2)</f>
        <v>1.92</v>
      </c>
      <c r="I6" s="14">
        <v>94.5</v>
      </c>
      <c r="J6" s="14">
        <v>91.2</v>
      </c>
      <c r="L6" s="30">
        <v>518042</v>
      </c>
      <c r="M6" s="16">
        <f>(L6/R6-1)*100</f>
        <v>3.260824066193191</v>
      </c>
      <c r="N6">
        <f>AC6</f>
        <v>1.0315937417312986</v>
      </c>
      <c r="O6">
        <v>36</v>
      </c>
      <c r="P6">
        <v>35</v>
      </c>
      <c r="Q6">
        <f aca="true" t="shared" si="0" ref="Q6:Q46">(N6-1)/O6*P6+1</f>
        <v>1.0307161377943181</v>
      </c>
      <c r="R6" s="30">
        <v>501683</v>
      </c>
      <c r="S6">
        <f>(N6-1)/O6*(P6-12)+1</f>
        <v>1.020184890550552</v>
      </c>
      <c r="T6">
        <f>INT(L6*Q6+0.5)</f>
        <v>533954</v>
      </c>
      <c r="U6">
        <f>INT(R6*S6+0.5)</f>
        <v>511809</v>
      </c>
      <c r="V6" s="16">
        <f>(T6-U6)/U6*100</f>
        <v>4.3268094152310725</v>
      </c>
      <c r="W6">
        <v>1.55</v>
      </c>
      <c r="Y6" s="31" t="s">
        <v>77</v>
      </c>
      <c r="Z6" s="31">
        <v>10</v>
      </c>
      <c r="AA6" s="31">
        <v>300201</v>
      </c>
      <c r="AB6" s="31">
        <v>291007</v>
      </c>
      <c r="AC6" s="31">
        <f>AA6/AB6</f>
        <v>1.0315937417312986</v>
      </c>
    </row>
    <row r="7" spans="1:29" ht="21" customHeight="1">
      <c r="A7" s="19"/>
      <c r="B7" s="1" t="s">
        <v>4</v>
      </c>
      <c r="C7" s="9">
        <v>499071</v>
      </c>
      <c r="D7" s="9">
        <v>266660</v>
      </c>
      <c r="E7" s="9">
        <v>267534</v>
      </c>
      <c r="F7" s="9">
        <v>265138</v>
      </c>
      <c r="G7" s="9">
        <f aca="true" t="shared" si="1" ref="G7:G46">SUM(D7:F7)/3</f>
        <v>266444</v>
      </c>
      <c r="H7" s="17">
        <f aca="true" t="shared" si="2" ref="H7:H46">ROUND(C7/G7,2)</f>
        <v>1.87</v>
      </c>
      <c r="I7" s="14">
        <v>93.3</v>
      </c>
      <c r="J7" s="14">
        <v>89.1</v>
      </c>
      <c r="L7" s="30">
        <v>499071</v>
      </c>
      <c r="M7" s="16">
        <f aca="true" t="shared" si="3" ref="M7:M46">(L7/R7-1)*100</f>
        <v>1.503626357087362</v>
      </c>
      <c r="N7">
        <f>AC7</f>
        <v>1.024517297416405</v>
      </c>
      <c r="O7">
        <v>36</v>
      </c>
      <c r="P7">
        <v>35</v>
      </c>
      <c r="Q7">
        <f t="shared" si="0"/>
        <v>1.0238362613770604</v>
      </c>
      <c r="R7" s="30">
        <v>491678</v>
      </c>
      <c r="S7">
        <f aca="true" t="shared" si="4" ref="S7:S46">(N7-1)/O7*(P7-12)+1</f>
        <v>1.0156638289049253</v>
      </c>
      <c r="T7">
        <f aca="true" t="shared" si="5" ref="T7:T46">INT(L7*Q7+0.5)</f>
        <v>510967</v>
      </c>
      <c r="U7">
        <f aca="true" t="shared" si="6" ref="U7:U46">INT(R7*S7+0.5)</f>
        <v>499380</v>
      </c>
      <c r="V7" s="16">
        <f aca="true" t="shared" si="7" ref="V7:V46">(T7-U7)/U7*100</f>
        <v>2.320277143658136</v>
      </c>
      <c r="W7">
        <v>1.44</v>
      </c>
      <c r="Y7" s="31" t="s">
        <v>78</v>
      </c>
      <c r="Z7" s="31">
        <v>10</v>
      </c>
      <c r="AA7" s="31">
        <v>297569</v>
      </c>
      <c r="AB7" s="31">
        <v>290448</v>
      </c>
      <c r="AC7" s="31">
        <f aca="true" t="shared" si="8" ref="AC7:AC16">AA7/AB7</f>
        <v>1.024517297416405</v>
      </c>
    </row>
    <row r="8" spans="1:29" ht="21" customHeight="1">
      <c r="A8" s="19" t="s">
        <v>5</v>
      </c>
      <c r="B8" s="1" t="s">
        <v>1</v>
      </c>
      <c r="C8" s="9">
        <v>870044</v>
      </c>
      <c r="D8" s="9">
        <v>359176</v>
      </c>
      <c r="E8" s="9">
        <v>344595</v>
      </c>
      <c r="F8" s="9">
        <v>330318</v>
      </c>
      <c r="G8" s="9">
        <f t="shared" si="1"/>
        <v>344696.3333333333</v>
      </c>
      <c r="H8" s="17">
        <f t="shared" si="2"/>
        <v>2.52</v>
      </c>
      <c r="I8" s="9" t="s">
        <v>67</v>
      </c>
      <c r="J8" s="9" t="s">
        <v>67</v>
      </c>
      <c r="L8" s="30">
        <v>870044</v>
      </c>
      <c r="M8" s="16" t="e">
        <f t="shared" si="3"/>
        <v>#DIV/0!</v>
      </c>
      <c r="N8">
        <f>AC8</f>
        <v>0.8604398855902949</v>
      </c>
      <c r="O8">
        <v>36</v>
      </c>
      <c r="P8">
        <v>35</v>
      </c>
      <c r="Q8">
        <f t="shared" si="0"/>
        <v>0.864316555435009</v>
      </c>
      <c r="R8" s="30"/>
      <c r="S8">
        <f t="shared" si="4"/>
        <v>0.9108365935715773</v>
      </c>
      <c r="T8">
        <f t="shared" si="5"/>
        <v>751993</v>
      </c>
      <c r="U8">
        <f t="shared" si="6"/>
        <v>0</v>
      </c>
      <c r="V8" s="16" t="e">
        <f t="shared" si="7"/>
        <v>#DIV/0!</v>
      </c>
      <c r="Y8" s="31" t="s">
        <v>79</v>
      </c>
      <c r="Z8" s="31">
        <v>10</v>
      </c>
      <c r="AA8" s="31">
        <v>305340</v>
      </c>
      <c r="AB8" s="31">
        <v>354865</v>
      </c>
      <c r="AC8" s="31">
        <f t="shared" si="8"/>
        <v>0.8604398855902949</v>
      </c>
    </row>
    <row r="9" spans="1:29" ht="21" customHeight="1">
      <c r="A9" s="19" t="s">
        <v>6</v>
      </c>
      <c r="B9" s="1" t="s">
        <v>2</v>
      </c>
      <c r="C9" s="9">
        <v>657648</v>
      </c>
      <c r="D9" s="9">
        <v>360593</v>
      </c>
      <c r="E9" s="9">
        <v>366896</v>
      </c>
      <c r="F9" s="9">
        <v>372628</v>
      </c>
      <c r="G9" s="9">
        <f t="shared" si="1"/>
        <v>366705.6666666667</v>
      </c>
      <c r="H9" s="17">
        <f t="shared" si="2"/>
        <v>1.79</v>
      </c>
      <c r="I9" s="14">
        <v>96.7</v>
      </c>
      <c r="J9" s="14">
        <v>86.1</v>
      </c>
      <c r="L9" s="30">
        <v>657648</v>
      </c>
      <c r="M9" s="16">
        <f t="shared" si="3"/>
        <v>-1.069859799025208</v>
      </c>
      <c r="N9">
        <f>AC9</f>
        <v>0.9425497340452376</v>
      </c>
      <c r="O9">
        <v>36</v>
      </c>
      <c r="P9">
        <v>35</v>
      </c>
      <c r="Q9">
        <f t="shared" si="0"/>
        <v>0.9441455747662032</v>
      </c>
      <c r="R9" s="30">
        <v>664760</v>
      </c>
      <c r="S9">
        <f t="shared" si="4"/>
        <v>0.9632956634177907</v>
      </c>
      <c r="T9">
        <f t="shared" si="5"/>
        <v>620915</v>
      </c>
      <c r="U9">
        <f t="shared" si="6"/>
        <v>640360</v>
      </c>
      <c r="V9" s="16">
        <f t="shared" si="7"/>
        <v>-3.036573177587607</v>
      </c>
      <c r="W9">
        <v>1.45</v>
      </c>
      <c r="Y9" s="31" t="s">
        <v>80</v>
      </c>
      <c r="Z9" s="31">
        <v>10</v>
      </c>
      <c r="AA9" s="31">
        <v>373540</v>
      </c>
      <c r="AB9" s="31">
        <v>396308</v>
      </c>
      <c r="AC9" s="31">
        <f t="shared" si="8"/>
        <v>0.9425497340452376</v>
      </c>
    </row>
    <row r="10" spans="1:29" ht="21" customHeight="1">
      <c r="A10" s="19" t="s">
        <v>7</v>
      </c>
      <c r="B10" s="1" t="s">
        <v>3</v>
      </c>
      <c r="C10" s="9">
        <v>434466</v>
      </c>
      <c r="D10" s="9">
        <v>253670</v>
      </c>
      <c r="E10" s="9">
        <v>251822</v>
      </c>
      <c r="F10" s="9">
        <v>246466</v>
      </c>
      <c r="G10" s="9">
        <f t="shared" si="1"/>
        <v>250652.66666666666</v>
      </c>
      <c r="H10" s="17">
        <f t="shared" si="2"/>
        <v>1.73</v>
      </c>
      <c r="I10" s="14">
        <v>91.7</v>
      </c>
      <c r="J10" s="14">
        <v>86.5</v>
      </c>
      <c r="L10" s="30">
        <v>434466</v>
      </c>
      <c r="M10" s="16">
        <f t="shared" si="3"/>
        <v>1.9416177253860356</v>
      </c>
      <c r="N10">
        <f>AC10</f>
        <v>1.0414898580755143</v>
      </c>
      <c r="O10">
        <v>36</v>
      </c>
      <c r="P10">
        <v>35</v>
      </c>
      <c r="Q10">
        <f t="shared" si="0"/>
        <v>1.040337362017861</v>
      </c>
      <c r="R10" s="30">
        <v>426191</v>
      </c>
      <c r="S10">
        <f t="shared" si="4"/>
        <v>1.0265074093260231</v>
      </c>
      <c r="T10">
        <f t="shared" si="5"/>
        <v>451991</v>
      </c>
      <c r="U10">
        <f t="shared" si="6"/>
        <v>437488</v>
      </c>
      <c r="V10" s="16">
        <f t="shared" si="7"/>
        <v>3.3150623559960497</v>
      </c>
      <c r="W10">
        <v>1.17</v>
      </c>
      <c r="Y10" s="31" t="s">
        <v>81</v>
      </c>
      <c r="Z10" s="31">
        <v>10</v>
      </c>
      <c r="AA10" s="31">
        <v>283480</v>
      </c>
      <c r="AB10" s="31">
        <v>272187</v>
      </c>
      <c r="AC10" s="31">
        <f t="shared" si="8"/>
        <v>1.0414898580755143</v>
      </c>
    </row>
    <row r="11" spans="1:29" ht="21" customHeight="1">
      <c r="A11" s="20" t="s">
        <v>8</v>
      </c>
      <c r="B11" s="2" t="s">
        <v>9</v>
      </c>
      <c r="C11" s="9">
        <v>212899</v>
      </c>
      <c r="D11" s="9">
        <v>169296</v>
      </c>
      <c r="E11" s="9">
        <v>171800</v>
      </c>
      <c r="F11" s="9">
        <v>156439</v>
      </c>
      <c r="G11" s="9">
        <f t="shared" si="1"/>
        <v>165845</v>
      </c>
      <c r="H11" s="17">
        <f t="shared" si="2"/>
        <v>1.28</v>
      </c>
      <c r="I11" s="14">
        <v>100</v>
      </c>
      <c r="J11" s="14">
        <v>100</v>
      </c>
      <c r="L11" s="30">
        <v>212899</v>
      </c>
      <c r="M11" s="16">
        <f t="shared" si="3"/>
        <v>-1.4516166361932092</v>
      </c>
      <c r="N11">
        <f>N10</f>
        <v>1.0414898580755143</v>
      </c>
      <c r="O11">
        <v>36</v>
      </c>
      <c r="P11">
        <v>35</v>
      </c>
      <c r="Q11">
        <f t="shared" si="0"/>
        <v>1.040337362017861</v>
      </c>
      <c r="R11" s="30">
        <v>216035</v>
      </c>
      <c r="S11">
        <f t="shared" si="4"/>
        <v>1.0265074093260231</v>
      </c>
      <c r="T11">
        <f t="shared" si="5"/>
        <v>221487</v>
      </c>
      <c r="U11">
        <f t="shared" si="6"/>
        <v>221762</v>
      </c>
      <c r="V11" s="16">
        <f t="shared" si="7"/>
        <v>-0.1240068181203272</v>
      </c>
      <c r="W11">
        <v>1.02</v>
      </c>
      <c r="Y11" s="31" t="s">
        <v>82</v>
      </c>
      <c r="Z11" s="31">
        <v>10</v>
      </c>
      <c r="AA11" s="31">
        <v>443393</v>
      </c>
      <c r="AB11" s="31">
        <v>411920</v>
      </c>
      <c r="AC11" s="31">
        <f t="shared" si="8"/>
        <v>1.0764056127403379</v>
      </c>
    </row>
    <row r="12" spans="1:29" ht="21" customHeight="1">
      <c r="A12" s="20" t="s">
        <v>10</v>
      </c>
      <c r="B12" s="2" t="s">
        <v>11</v>
      </c>
      <c r="C12" s="9">
        <v>300688</v>
      </c>
      <c r="D12" s="9">
        <v>208196</v>
      </c>
      <c r="E12" s="9">
        <v>206091</v>
      </c>
      <c r="F12" s="9">
        <v>199875</v>
      </c>
      <c r="G12" s="9">
        <f t="shared" si="1"/>
        <v>204720.66666666666</v>
      </c>
      <c r="H12" s="17">
        <f t="shared" si="2"/>
        <v>1.47</v>
      </c>
      <c r="I12" s="9" t="s">
        <v>67</v>
      </c>
      <c r="J12" s="9" t="s">
        <v>67</v>
      </c>
      <c r="L12" s="30">
        <v>300688</v>
      </c>
      <c r="M12" s="16">
        <f t="shared" si="3"/>
        <v>-31.85988909510763</v>
      </c>
      <c r="N12">
        <f aca="true" t="shared" si="9" ref="N12:N31">N11</f>
        <v>1.0414898580755143</v>
      </c>
      <c r="O12">
        <v>36</v>
      </c>
      <c r="P12">
        <v>35</v>
      </c>
      <c r="Q12">
        <f t="shared" si="0"/>
        <v>1.040337362017861</v>
      </c>
      <c r="R12" s="30">
        <v>441279</v>
      </c>
      <c r="S12">
        <f t="shared" si="4"/>
        <v>1.0265074093260231</v>
      </c>
      <c r="T12">
        <f t="shared" si="5"/>
        <v>312817</v>
      </c>
      <c r="U12">
        <f t="shared" si="6"/>
        <v>452976</v>
      </c>
      <c r="V12" s="16">
        <f t="shared" si="7"/>
        <v>-30.94181590194624</v>
      </c>
      <c r="W12">
        <v>1.33</v>
      </c>
      <c r="Y12" s="31" t="s">
        <v>83</v>
      </c>
      <c r="Z12" s="31">
        <v>10</v>
      </c>
      <c r="AA12" s="31">
        <v>307274</v>
      </c>
      <c r="AB12" s="31">
        <v>328057</v>
      </c>
      <c r="AC12" s="31">
        <f t="shared" si="8"/>
        <v>0.9366482044278891</v>
      </c>
    </row>
    <row r="13" spans="1:29" ht="21" customHeight="1">
      <c r="A13" s="20" t="s">
        <v>12</v>
      </c>
      <c r="B13" s="2" t="s">
        <v>13</v>
      </c>
      <c r="C13" s="9">
        <v>33015</v>
      </c>
      <c r="D13" s="9">
        <v>160255</v>
      </c>
      <c r="E13" s="9">
        <v>143483</v>
      </c>
      <c r="F13" s="9">
        <v>144233</v>
      </c>
      <c r="G13" s="9">
        <f t="shared" si="1"/>
        <v>149323.66666666666</v>
      </c>
      <c r="H13" s="17">
        <f t="shared" si="2"/>
        <v>0.22</v>
      </c>
      <c r="I13" s="14">
        <v>42.2</v>
      </c>
      <c r="J13" s="14">
        <v>52.3</v>
      </c>
      <c r="L13" s="30">
        <v>33015</v>
      </c>
      <c r="M13" s="16">
        <f t="shared" si="3"/>
        <v>-11.964695216255128</v>
      </c>
      <c r="N13">
        <f t="shared" si="9"/>
        <v>1.0414898580755143</v>
      </c>
      <c r="O13">
        <v>36</v>
      </c>
      <c r="P13">
        <v>35</v>
      </c>
      <c r="Q13">
        <f t="shared" si="0"/>
        <v>1.040337362017861</v>
      </c>
      <c r="R13" s="30">
        <v>37502</v>
      </c>
      <c r="S13">
        <f t="shared" si="4"/>
        <v>1.0265074093260231</v>
      </c>
      <c r="T13">
        <f t="shared" si="5"/>
        <v>34347</v>
      </c>
      <c r="U13">
        <f t="shared" si="6"/>
        <v>38496</v>
      </c>
      <c r="V13" s="16">
        <f t="shared" si="7"/>
        <v>-10.777743142144638</v>
      </c>
      <c r="W13">
        <v>0.19</v>
      </c>
      <c r="Y13" s="31" t="s">
        <v>84</v>
      </c>
      <c r="Z13" s="31">
        <v>10</v>
      </c>
      <c r="AA13" s="31">
        <v>246732</v>
      </c>
      <c r="AB13" s="31">
        <v>226606</v>
      </c>
      <c r="AC13" s="31">
        <f t="shared" si="8"/>
        <v>1.0888149475300741</v>
      </c>
    </row>
    <row r="14" spans="1:29" ht="21" customHeight="1">
      <c r="A14" s="20" t="s">
        <v>14</v>
      </c>
      <c r="B14" s="2" t="s">
        <v>15</v>
      </c>
      <c r="C14" s="9">
        <v>273335</v>
      </c>
      <c r="D14" s="9">
        <v>261598</v>
      </c>
      <c r="E14" s="9">
        <v>268637</v>
      </c>
      <c r="F14" s="9">
        <v>255343</v>
      </c>
      <c r="G14" s="9">
        <f t="shared" si="1"/>
        <v>261859.33333333334</v>
      </c>
      <c r="H14" s="17">
        <f t="shared" si="2"/>
        <v>1.04</v>
      </c>
      <c r="I14" s="14">
        <v>100</v>
      </c>
      <c r="J14" s="14">
        <v>100</v>
      </c>
      <c r="L14" s="30">
        <v>273335</v>
      </c>
      <c r="M14" s="16">
        <f t="shared" si="3"/>
        <v>-21.131145601597378</v>
      </c>
      <c r="N14">
        <f t="shared" si="9"/>
        <v>1.0414898580755143</v>
      </c>
      <c r="O14">
        <v>36</v>
      </c>
      <c r="P14">
        <v>35</v>
      </c>
      <c r="Q14">
        <f t="shared" si="0"/>
        <v>1.040337362017861</v>
      </c>
      <c r="R14" s="30">
        <v>346569</v>
      </c>
      <c r="S14">
        <f t="shared" si="4"/>
        <v>1.0265074093260231</v>
      </c>
      <c r="T14">
        <f t="shared" si="5"/>
        <v>284361</v>
      </c>
      <c r="U14">
        <f t="shared" si="6"/>
        <v>355756</v>
      </c>
      <c r="V14" s="16">
        <f t="shared" si="7"/>
        <v>-20.06853011614702</v>
      </c>
      <c r="W14">
        <v>1.24</v>
      </c>
      <c r="Y14" s="31" t="s">
        <v>85</v>
      </c>
      <c r="Z14" s="31">
        <v>10</v>
      </c>
      <c r="AA14" s="31">
        <v>440629</v>
      </c>
      <c r="AB14" s="31">
        <v>402616</v>
      </c>
      <c r="AC14" s="31">
        <f t="shared" si="8"/>
        <v>1.0944150257317147</v>
      </c>
    </row>
    <row r="15" spans="1:29" ht="21" customHeight="1">
      <c r="A15" s="20">
        <v>17</v>
      </c>
      <c r="B15" s="2" t="s">
        <v>16</v>
      </c>
      <c r="C15" s="9">
        <v>123417</v>
      </c>
      <c r="D15" s="9">
        <v>224292</v>
      </c>
      <c r="E15" s="9">
        <v>219057</v>
      </c>
      <c r="F15" s="9">
        <v>214487</v>
      </c>
      <c r="G15" s="9">
        <f t="shared" si="1"/>
        <v>219278.66666666666</v>
      </c>
      <c r="H15" s="17">
        <f t="shared" si="2"/>
        <v>0.56</v>
      </c>
      <c r="I15" s="14">
        <v>100</v>
      </c>
      <c r="J15" s="14">
        <v>100</v>
      </c>
      <c r="L15" s="30">
        <v>123417</v>
      </c>
      <c r="M15" s="16">
        <f t="shared" si="3"/>
        <v>-41.35678105429215</v>
      </c>
      <c r="N15">
        <f t="shared" si="9"/>
        <v>1.0414898580755143</v>
      </c>
      <c r="O15">
        <v>36</v>
      </c>
      <c r="P15">
        <v>35</v>
      </c>
      <c r="Q15">
        <f t="shared" si="0"/>
        <v>1.040337362017861</v>
      </c>
      <c r="R15" s="30">
        <v>210454</v>
      </c>
      <c r="S15">
        <f t="shared" si="4"/>
        <v>1.0265074093260231</v>
      </c>
      <c r="T15">
        <f t="shared" si="5"/>
        <v>128395</v>
      </c>
      <c r="U15">
        <f t="shared" si="6"/>
        <v>216033</v>
      </c>
      <c r="V15" s="16">
        <f t="shared" si="7"/>
        <v>-40.56695041961182</v>
      </c>
      <c r="W15">
        <v>0.44</v>
      </c>
      <c r="Y15" s="31" t="s">
        <v>86</v>
      </c>
      <c r="Z15" s="31">
        <v>10</v>
      </c>
      <c r="AA15" s="31">
        <v>297617</v>
      </c>
      <c r="AB15" s="31">
        <v>236933</v>
      </c>
      <c r="AC15" s="31">
        <f t="shared" si="8"/>
        <v>1.2561230390025873</v>
      </c>
    </row>
    <row r="16" spans="1:29" ht="21" customHeight="1">
      <c r="A16" s="20">
        <v>18</v>
      </c>
      <c r="B16" s="2" t="s">
        <v>17</v>
      </c>
      <c r="C16" s="9">
        <v>513620</v>
      </c>
      <c r="D16" s="9">
        <v>275828</v>
      </c>
      <c r="E16" s="9">
        <v>266684</v>
      </c>
      <c r="F16" s="9">
        <v>263929</v>
      </c>
      <c r="G16" s="9">
        <f t="shared" si="1"/>
        <v>268813.6666666667</v>
      </c>
      <c r="H16" s="17">
        <f t="shared" si="2"/>
        <v>1.91</v>
      </c>
      <c r="I16" s="14">
        <v>100</v>
      </c>
      <c r="J16" s="14">
        <v>100</v>
      </c>
      <c r="L16" s="30">
        <v>513620</v>
      </c>
      <c r="M16" s="16">
        <f t="shared" si="3"/>
        <v>-3.283451682211136</v>
      </c>
      <c r="N16">
        <f t="shared" si="9"/>
        <v>1.0414898580755143</v>
      </c>
      <c r="O16">
        <v>36</v>
      </c>
      <c r="P16">
        <v>35</v>
      </c>
      <c r="Q16">
        <f t="shared" si="0"/>
        <v>1.040337362017861</v>
      </c>
      <c r="R16" s="30">
        <v>531057</v>
      </c>
      <c r="S16">
        <f t="shared" si="4"/>
        <v>1.0265074093260231</v>
      </c>
      <c r="T16">
        <f t="shared" si="5"/>
        <v>534338</v>
      </c>
      <c r="U16">
        <f t="shared" si="6"/>
        <v>545134</v>
      </c>
      <c r="V16" s="16">
        <f t="shared" si="7"/>
        <v>-1.980430499656965</v>
      </c>
      <c r="W16">
        <v>1.76</v>
      </c>
      <c r="Y16" s="31" t="s">
        <v>87</v>
      </c>
      <c r="Z16" s="31">
        <v>10</v>
      </c>
      <c r="AA16" s="31">
        <v>305126</v>
      </c>
      <c r="AB16" s="31">
        <v>292043</v>
      </c>
      <c r="AC16" s="31">
        <f t="shared" si="8"/>
        <v>1.0447981975257068</v>
      </c>
    </row>
    <row r="17" spans="1:23" ht="21" customHeight="1">
      <c r="A17" s="20">
        <v>19</v>
      </c>
      <c r="B17" s="2" t="s">
        <v>18</v>
      </c>
      <c r="C17" s="9">
        <v>602820</v>
      </c>
      <c r="D17" s="9">
        <v>309685</v>
      </c>
      <c r="E17" s="9">
        <v>309869</v>
      </c>
      <c r="F17" s="9">
        <v>309194</v>
      </c>
      <c r="G17" s="9">
        <f t="shared" si="1"/>
        <v>309582.6666666667</v>
      </c>
      <c r="H17" s="17">
        <f t="shared" si="2"/>
        <v>1.95</v>
      </c>
      <c r="I17" s="14">
        <v>97.1</v>
      </c>
      <c r="J17" s="14">
        <v>88.8</v>
      </c>
      <c r="L17" s="30">
        <v>602820</v>
      </c>
      <c r="M17" s="16">
        <f t="shared" si="3"/>
        <v>34.332548935715046</v>
      </c>
      <c r="N17">
        <f t="shared" si="9"/>
        <v>1.0414898580755143</v>
      </c>
      <c r="O17">
        <v>36</v>
      </c>
      <c r="P17">
        <v>35</v>
      </c>
      <c r="Q17">
        <f t="shared" si="0"/>
        <v>1.040337362017861</v>
      </c>
      <c r="R17" s="30">
        <v>448752</v>
      </c>
      <c r="S17">
        <f t="shared" si="4"/>
        <v>1.0265074093260231</v>
      </c>
      <c r="T17">
        <f t="shared" si="5"/>
        <v>627136</v>
      </c>
      <c r="U17">
        <f t="shared" si="6"/>
        <v>460647</v>
      </c>
      <c r="V17" s="16">
        <f t="shared" si="7"/>
        <v>36.14242576202602</v>
      </c>
      <c r="W17">
        <v>1.45</v>
      </c>
    </row>
    <row r="18" spans="1:23" ht="21" customHeight="1">
      <c r="A18" s="20">
        <v>20</v>
      </c>
      <c r="B18" s="2" t="s">
        <v>19</v>
      </c>
      <c r="C18" s="9">
        <v>653343</v>
      </c>
      <c r="D18" s="9">
        <v>317234</v>
      </c>
      <c r="E18" s="9">
        <v>320161</v>
      </c>
      <c r="F18" s="9">
        <v>313032</v>
      </c>
      <c r="G18" s="9">
        <f t="shared" si="1"/>
        <v>316809</v>
      </c>
      <c r="H18" s="17">
        <f t="shared" si="2"/>
        <v>2.06</v>
      </c>
      <c r="I18" s="14">
        <v>87.6</v>
      </c>
      <c r="J18" s="14">
        <v>59.1</v>
      </c>
      <c r="L18" s="30">
        <v>653343</v>
      </c>
      <c r="M18" s="16">
        <f t="shared" si="3"/>
        <v>5.427045832654254</v>
      </c>
      <c r="N18">
        <f t="shared" si="9"/>
        <v>1.0414898580755143</v>
      </c>
      <c r="O18">
        <v>36</v>
      </c>
      <c r="P18">
        <v>35</v>
      </c>
      <c r="Q18">
        <f t="shared" si="0"/>
        <v>1.040337362017861</v>
      </c>
      <c r="R18" s="30">
        <v>619711</v>
      </c>
      <c r="S18">
        <f t="shared" si="4"/>
        <v>1.0265074093260231</v>
      </c>
      <c r="T18">
        <f t="shared" si="5"/>
        <v>679697</v>
      </c>
      <c r="U18">
        <f t="shared" si="6"/>
        <v>636138</v>
      </c>
      <c r="V18" s="16">
        <f t="shared" si="7"/>
        <v>6.847413611511967</v>
      </c>
      <c r="W18">
        <v>1.7</v>
      </c>
    </row>
    <row r="19" spans="1:22" ht="21" customHeight="1">
      <c r="A19" s="20">
        <v>21</v>
      </c>
      <c r="B19" s="2" t="s">
        <v>20</v>
      </c>
      <c r="C19" s="9">
        <v>301045</v>
      </c>
      <c r="D19" s="9">
        <v>262937</v>
      </c>
      <c r="E19" s="9">
        <v>262459</v>
      </c>
      <c r="F19" s="9">
        <v>262558</v>
      </c>
      <c r="G19" s="9">
        <f t="shared" si="1"/>
        <v>262651.3333333333</v>
      </c>
      <c r="H19" s="17">
        <f t="shared" si="2"/>
        <v>1.15</v>
      </c>
      <c r="I19" s="9" t="s">
        <v>67</v>
      </c>
      <c r="J19" s="9" t="s">
        <v>67</v>
      </c>
      <c r="L19" s="30">
        <v>301045</v>
      </c>
      <c r="M19" s="16" t="e">
        <f t="shared" si="3"/>
        <v>#DIV/0!</v>
      </c>
      <c r="N19">
        <f t="shared" si="9"/>
        <v>1.0414898580755143</v>
      </c>
      <c r="O19">
        <v>36</v>
      </c>
      <c r="P19">
        <v>35</v>
      </c>
      <c r="Q19">
        <f t="shared" si="0"/>
        <v>1.040337362017861</v>
      </c>
      <c r="R19" s="30"/>
      <c r="S19">
        <f t="shared" si="4"/>
        <v>1.0265074093260231</v>
      </c>
      <c r="T19">
        <f t="shared" si="5"/>
        <v>313188</v>
      </c>
      <c r="U19">
        <f t="shared" si="6"/>
        <v>0</v>
      </c>
      <c r="V19" s="16" t="e">
        <f t="shared" si="7"/>
        <v>#DIV/0!</v>
      </c>
    </row>
    <row r="20" spans="1:23" ht="21" customHeight="1">
      <c r="A20" s="20">
        <v>22</v>
      </c>
      <c r="B20" s="2" t="s">
        <v>21</v>
      </c>
      <c r="C20" s="9">
        <v>255150</v>
      </c>
      <c r="D20" s="9">
        <v>205535</v>
      </c>
      <c r="E20" s="9">
        <v>208760</v>
      </c>
      <c r="F20" s="9">
        <v>202661</v>
      </c>
      <c r="G20" s="9">
        <f t="shared" si="1"/>
        <v>205652</v>
      </c>
      <c r="H20" s="17">
        <f t="shared" si="2"/>
        <v>1.24</v>
      </c>
      <c r="I20" s="14">
        <v>74.5</v>
      </c>
      <c r="J20" s="14">
        <v>93</v>
      </c>
      <c r="L20" s="30">
        <v>255150</v>
      </c>
      <c r="M20" s="16">
        <f t="shared" si="3"/>
        <v>8.093795674553572</v>
      </c>
      <c r="N20">
        <f t="shared" si="9"/>
        <v>1.0414898580755143</v>
      </c>
      <c r="O20">
        <v>36</v>
      </c>
      <c r="P20">
        <v>35</v>
      </c>
      <c r="Q20">
        <f t="shared" si="0"/>
        <v>1.040337362017861</v>
      </c>
      <c r="R20" s="30">
        <v>236045</v>
      </c>
      <c r="S20">
        <f t="shared" si="4"/>
        <v>1.0265074093260231</v>
      </c>
      <c r="T20">
        <f t="shared" si="5"/>
        <v>265442</v>
      </c>
      <c r="U20">
        <f t="shared" si="6"/>
        <v>242302</v>
      </c>
      <c r="V20" s="16">
        <f t="shared" si="7"/>
        <v>9.550065620589182</v>
      </c>
      <c r="W20">
        <v>0.81</v>
      </c>
    </row>
    <row r="21" spans="1:23" ht="21" customHeight="1">
      <c r="A21" s="20">
        <v>23</v>
      </c>
      <c r="B21" s="2" t="s">
        <v>22</v>
      </c>
      <c r="C21" s="9">
        <v>453336</v>
      </c>
      <c r="D21" s="9">
        <v>279905</v>
      </c>
      <c r="E21" s="9">
        <v>276644</v>
      </c>
      <c r="F21" s="9">
        <v>279072</v>
      </c>
      <c r="G21" s="9">
        <f t="shared" si="1"/>
        <v>278540.3333333333</v>
      </c>
      <c r="H21" s="17">
        <f t="shared" si="2"/>
        <v>1.63</v>
      </c>
      <c r="I21" s="14">
        <v>97.1</v>
      </c>
      <c r="J21" s="14">
        <v>97.1</v>
      </c>
      <c r="L21" s="30">
        <v>453336</v>
      </c>
      <c r="M21" s="16">
        <f t="shared" si="3"/>
        <v>-17.993060806581738</v>
      </c>
      <c r="N21">
        <f t="shared" si="9"/>
        <v>1.0414898580755143</v>
      </c>
      <c r="O21">
        <v>36</v>
      </c>
      <c r="P21">
        <v>35</v>
      </c>
      <c r="Q21">
        <f t="shared" si="0"/>
        <v>1.040337362017861</v>
      </c>
      <c r="R21" s="30">
        <v>552802</v>
      </c>
      <c r="S21">
        <f t="shared" si="4"/>
        <v>1.0265074093260231</v>
      </c>
      <c r="T21">
        <f t="shared" si="5"/>
        <v>471622</v>
      </c>
      <c r="U21">
        <f t="shared" si="6"/>
        <v>567455</v>
      </c>
      <c r="V21" s="16">
        <f t="shared" si="7"/>
        <v>-16.88821140002291</v>
      </c>
      <c r="W21">
        <v>1</v>
      </c>
    </row>
    <row r="22" spans="1:22" ht="21" customHeight="1">
      <c r="A22" s="20">
        <v>24</v>
      </c>
      <c r="B22" s="2" t="s">
        <v>23</v>
      </c>
      <c r="C22" s="9">
        <v>66397</v>
      </c>
      <c r="D22" s="9">
        <v>212108</v>
      </c>
      <c r="E22" s="9">
        <v>210489</v>
      </c>
      <c r="F22" s="9">
        <v>210582</v>
      </c>
      <c r="G22" s="9">
        <f t="shared" si="1"/>
        <v>211059.66666666666</v>
      </c>
      <c r="H22" s="17">
        <f t="shared" si="2"/>
        <v>0.31</v>
      </c>
      <c r="I22" s="9" t="s">
        <v>67</v>
      </c>
      <c r="J22" s="9" t="s">
        <v>67</v>
      </c>
      <c r="L22" s="30">
        <v>66397</v>
      </c>
      <c r="M22" s="16">
        <f t="shared" si="3"/>
        <v>-18.13148874257108</v>
      </c>
      <c r="N22">
        <f t="shared" si="9"/>
        <v>1.0414898580755143</v>
      </c>
      <c r="O22">
        <v>36</v>
      </c>
      <c r="P22">
        <v>35</v>
      </c>
      <c r="Q22">
        <f t="shared" si="0"/>
        <v>1.040337362017861</v>
      </c>
      <c r="R22" s="30">
        <v>81102</v>
      </c>
      <c r="S22">
        <f t="shared" si="4"/>
        <v>1.0265074093260231</v>
      </c>
      <c r="T22">
        <f t="shared" si="5"/>
        <v>69075</v>
      </c>
      <c r="U22">
        <f t="shared" si="6"/>
        <v>83252</v>
      </c>
      <c r="V22" s="16">
        <f t="shared" si="7"/>
        <v>-17.029020323836065</v>
      </c>
    </row>
    <row r="23" spans="1:23" ht="21" customHeight="1">
      <c r="A23" s="20">
        <v>25</v>
      </c>
      <c r="B23" s="2" t="s">
        <v>24</v>
      </c>
      <c r="C23" s="9">
        <v>520189</v>
      </c>
      <c r="D23" s="9">
        <v>288140</v>
      </c>
      <c r="E23" s="9">
        <v>288134</v>
      </c>
      <c r="F23" s="9">
        <v>287125</v>
      </c>
      <c r="G23" s="9">
        <f t="shared" si="1"/>
        <v>287799.6666666667</v>
      </c>
      <c r="H23" s="17">
        <f t="shared" si="2"/>
        <v>1.81</v>
      </c>
      <c r="I23" s="14">
        <v>100</v>
      </c>
      <c r="J23" s="14">
        <v>100</v>
      </c>
      <c r="L23" s="30">
        <v>520189</v>
      </c>
      <c r="M23" s="16">
        <f t="shared" si="3"/>
        <v>7.8109682674232905</v>
      </c>
      <c r="N23">
        <f t="shared" si="9"/>
        <v>1.0414898580755143</v>
      </c>
      <c r="O23">
        <v>36</v>
      </c>
      <c r="P23">
        <v>35</v>
      </c>
      <c r="Q23">
        <f t="shared" si="0"/>
        <v>1.040337362017861</v>
      </c>
      <c r="R23" s="30">
        <v>482501</v>
      </c>
      <c r="S23">
        <f t="shared" si="4"/>
        <v>1.0265074093260231</v>
      </c>
      <c r="T23">
        <f t="shared" si="5"/>
        <v>541172</v>
      </c>
      <c r="U23">
        <f t="shared" si="6"/>
        <v>495291</v>
      </c>
      <c r="V23" s="16">
        <f t="shared" si="7"/>
        <v>9.263443107183454</v>
      </c>
      <c r="W23">
        <v>1.17</v>
      </c>
    </row>
    <row r="24" spans="1:23" ht="21" customHeight="1">
      <c r="A24" s="20">
        <v>26</v>
      </c>
      <c r="B24" s="2" t="s">
        <v>25</v>
      </c>
      <c r="C24" s="9">
        <v>649767</v>
      </c>
      <c r="D24" s="9">
        <v>312498</v>
      </c>
      <c r="E24" s="9">
        <v>310868</v>
      </c>
      <c r="F24" s="9">
        <v>311011</v>
      </c>
      <c r="G24" s="9">
        <f t="shared" si="1"/>
        <v>311459</v>
      </c>
      <c r="H24" s="17">
        <f t="shared" si="2"/>
        <v>2.09</v>
      </c>
      <c r="I24" s="14">
        <v>92</v>
      </c>
      <c r="J24" s="14">
        <v>61.2</v>
      </c>
      <c r="L24" s="30">
        <v>649767</v>
      </c>
      <c r="M24" s="16">
        <f t="shared" si="3"/>
        <v>12.990773168806147</v>
      </c>
      <c r="N24">
        <f t="shared" si="9"/>
        <v>1.0414898580755143</v>
      </c>
      <c r="O24">
        <v>36</v>
      </c>
      <c r="P24">
        <v>35</v>
      </c>
      <c r="Q24">
        <f t="shared" si="0"/>
        <v>1.040337362017861</v>
      </c>
      <c r="R24" s="30">
        <v>575062</v>
      </c>
      <c r="S24">
        <f t="shared" si="4"/>
        <v>1.0265074093260231</v>
      </c>
      <c r="T24">
        <f t="shared" si="5"/>
        <v>675977</v>
      </c>
      <c r="U24">
        <f t="shared" si="6"/>
        <v>590305</v>
      </c>
      <c r="V24" s="16">
        <f t="shared" si="7"/>
        <v>14.513175392381905</v>
      </c>
      <c r="W24">
        <v>1.42</v>
      </c>
    </row>
    <row r="25" spans="1:23" ht="21" customHeight="1">
      <c r="A25" s="20">
        <v>27</v>
      </c>
      <c r="B25" s="2" t="s">
        <v>26</v>
      </c>
      <c r="C25" s="9">
        <v>420646</v>
      </c>
      <c r="D25" s="9">
        <v>277217</v>
      </c>
      <c r="E25" s="9">
        <v>270702</v>
      </c>
      <c r="F25" s="9">
        <v>271443</v>
      </c>
      <c r="G25" s="9">
        <f t="shared" si="1"/>
        <v>273120.6666666667</v>
      </c>
      <c r="H25" s="17">
        <f t="shared" si="2"/>
        <v>1.54</v>
      </c>
      <c r="I25" s="14">
        <v>100</v>
      </c>
      <c r="J25" s="14">
        <v>100</v>
      </c>
      <c r="L25" s="30">
        <v>420646</v>
      </c>
      <c r="M25" s="16">
        <f t="shared" si="3"/>
        <v>-22.67849461970288</v>
      </c>
      <c r="N25">
        <f t="shared" si="9"/>
        <v>1.0414898580755143</v>
      </c>
      <c r="O25">
        <v>36</v>
      </c>
      <c r="P25">
        <v>35</v>
      </c>
      <c r="Q25">
        <f t="shared" si="0"/>
        <v>1.040337362017861</v>
      </c>
      <c r="R25" s="30">
        <v>544022</v>
      </c>
      <c r="S25">
        <f t="shared" si="4"/>
        <v>1.0265074093260231</v>
      </c>
      <c r="T25">
        <f t="shared" si="5"/>
        <v>437614</v>
      </c>
      <c r="U25">
        <f t="shared" si="6"/>
        <v>558443</v>
      </c>
      <c r="V25" s="16">
        <f t="shared" si="7"/>
        <v>-21.636765077187825</v>
      </c>
      <c r="W25">
        <v>1.5</v>
      </c>
    </row>
    <row r="26" spans="1:23" ht="21" customHeight="1">
      <c r="A26" s="20">
        <v>28</v>
      </c>
      <c r="B26" s="2" t="s">
        <v>27</v>
      </c>
      <c r="C26" s="9">
        <v>333377</v>
      </c>
      <c r="D26" s="9">
        <v>241886</v>
      </c>
      <c r="E26" s="9">
        <v>238625</v>
      </c>
      <c r="F26" s="9">
        <v>240836</v>
      </c>
      <c r="G26" s="9">
        <f t="shared" si="1"/>
        <v>240449</v>
      </c>
      <c r="H26" s="17">
        <f t="shared" si="2"/>
        <v>1.39</v>
      </c>
      <c r="I26" s="14">
        <v>100</v>
      </c>
      <c r="J26" s="14">
        <v>100</v>
      </c>
      <c r="L26" s="30">
        <v>333377</v>
      </c>
      <c r="M26" s="16">
        <f t="shared" si="3"/>
        <v>-18.637933348790103</v>
      </c>
      <c r="N26">
        <f t="shared" si="9"/>
        <v>1.0414898580755143</v>
      </c>
      <c r="O26">
        <v>36</v>
      </c>
      <c r="P26">
        <v>35</v>
      </c>
      <c r="Q26">
        <f t="shared" si="0"/>
        <v>1.040337362017861</v>
      </c>
      <c r="R26" s="30">
        <v>409745</v>
      </c>
      <c r="S26">
        <f t="shared" si="4"/>
        <v>1.0265074093260231</v>
      </c>
      <c r="T26">
        <f t="shared" si="5"/>
        <v>346825</v>
      </c>
      <c r="U26">
        <f t="shared" si="6"/>
        <v>420606</v>
      </c>
      <c r="V26" s="16">
        <f t="shared" si="7"/>
        <v>-17.541594746627485</v>
      </c>
      <c r="W26">
        <v>1.2</v>
      </c>
    </row>
    <row r="27" spans="1:23" ht="21" customHeight="1">
      <c r="A27" s="20">
        <v>29</v>
      </c>
      <c r="B27" s="2" t="s">
        <v>28</v>
      </c>
      <c r="C27" s="9">
        <v>370257</v>
      </c>
      <c r="D27" s="9">
        <v>277779</v>
      </c>
      <c r="E27" s="9">
        <v>257612</v>
      </c>
      <c r="F27" s="9">
        <v>250363</v>
      </c>
      <c r="G27" s="9">
        <f t="shared" si="1"/>
        <v>261918</v>
      </c>
      <c r="H27" s="17">
        <f t="shared" si="2"/>
        <v>1.41</v>
      </c>
      <c r="I27" s="14">
        <v>100</v>
      </c>
      <c r="J27" s="14">
        <v>100</v>
      </c>
      <c r="L27" s="30">
        <v>370257</v>
      </c>
      <c r="M27" s="16">
        <f t="shared" si="3"/>
        <v>-27.650124374949925</v>
      </c>
      <c r="N27">
        <f t="shared" si="9"/>
        <v>1.0414898580755143</v>
      </c>
      <c r="O27">
        <v>36</v>
      </c>
      <c r="P27">
        <v>35</v>
      </c>
      <c r="Q27">
        <f t="shared" si="0"/>
        <v>1.040337362017861</v>
      </c>
      <c r="R27" s="30">
        <v>511759</v>
      </c>
      <c r="S27">
        <f t="shared" si="4"/>
        <v>1.0265074093260231</v>
      </c>
      <c r="T27">
        <f t="shared" si="5"/>
        <v>385192</v>
      </c>
      <c r="U27">
        <f t="shared" si="6"/>
        <v>525324</v>
      </c>
      <c r="V27" s="16">
        <f t="shared" si="7"/>
        <v>-26.675347023931895</v>
      </c>
      <c r="W27">
        <v>1.04</v>
      </c>
    </row>
    <row r="28" spans="1:23" ht="21" customHeight="1">
      <c r="A28" s="20">
        <v>30</v>
      </c>
      <c r="B28" s="2" t="s">
        <v>29</v>
      </c>
      <c r="C28" s="9">
        <v>570152</v>
      </c>
      <c r="D28" s="9">
        <v>270101</v>
      </c>
      <c r="E28" s="9">
        <v>274883</v>
      </c>
      <c r="F28" s="9">
        <v>269593</v>
      </c>
      <c r="G28" s="9">
        <f t="shared" si="1"/>
        <v>271525.6666666667</v>
      </c>
      <c r="H28" s="17">
        <f t="shared" si="2"/>
        <v>2.1</v>
      </c>
      <c r="I28" s="14">
        <v>84.5</v>
      </c>
      <c r="J28" s="14">
        <v>54.5</v>
      </c>
      <c r="L28" s="30">
        <v>570152</v>
      </c>
      <c r="M28" s="16">
        <f t="shared" si="3"/>
        <v>1.4209376623191883</v>
      </c>
      <c r="N28">
        <f t="shared" si="9"/>
        <v>1.0414898580755143</v>
      </c>
      <c r="O28">
        <v>36</v>
      </c>
      <c r="P28">
        <v>35</v>
      </c>
      <c r="Q28">
        <f t="shared" si="0"/>
        <v>1.040337362017861</v>
      </c>
      <c r="R28" s="30">
        <v>562164</v>
      </c>
      <c r="S28">
        <f t="shared" si="4"/>
        <v>1.0265074093260231</v>
      </c>
      <c r="T28">
        <f t="shared" si="5"/>
        <v>593150</v>
      </c>
      <c r="U28">
        <f t="shared" si="6"/>
        <v>577066</v>
      </c>
      <c r="V28" s="16">
        <f t="shared" si="7"/>
        <v>2.7872028502805573</v>
      </c>
      <c r="W28">
        <v>1.6</v>
      </c>
    </row>
    <row r="29" spans="1:23" ht="21" customHeight="1">
      <c r="A29" s="20">
        <v>31</v>
      </c>
      <c r="B29" s="2" t="s">
        <v>30</v>
      </c>
      <c r="C29" s="9">
        <v>768359</v>
      </c>
      <c r="D29" s="9">
        <v>288297</v>
      </c>
      <c r="E29" s="9">
        <v>286020</v>
      </c>
      <c r="F29" s="9">
        <v>284570</v>
      </c>
      <c r="G29" s="9">
        <f t="shared" si="1"/>
        <v>286295.6666666667</v>
      </c>
      <c r="H29" s="17">
        <f t="shared" si="2"/>
        <v>2.68</v>
      </c>
      <c r="I29" s="14">
        <v>100</v>
      </c>
      <c r="J29" s="14">
        <v>100</v>
      </c>
      <c r="L29" s="30">
        <v>768359</v>
      </c>
      <c r="M29" s="16">
        <f t="shared" si="3"/>
        <v>51.951706680378116</v>
      </c>
      <c r="N29">
        <f t="shared" si="9"/>
        <v>1.0414898580755143</v>
      </c>
      <c r="O29">
        <v>36</v>
      </c>
      <c r="P29">
        <v>35</v>
      </c>
      <c r="Q29">
        <f t="shared" si="0"/>
        <v>1.040337362017861</v>
      </c>
      <c r="R29" s="30">
        <v>505660</v>
      </c>
      <c r="S29">
        <f t="shared" si="4"/>
        <v>1.0265074093260231</v>
      </c>
      <c r="T29">
        <f t="shared" si="5"/>
        <v>799353</v>
      </c>
      <c r="U29">
        <f t="shared" si="6"/>
        <v>519064</v>
      </c>
      <c r="V29" s="16">
        <f t="shared" si="7"/>
        <v>53.99892884114483</v>
      </c>
      <c r="W29">
        <v>2.98</v>
      </c>
    </row>
    <row r="30" spans="1:23" ht="21" customHeight="1">
      <c r="A30" s="20">
        <v>32</v>
      </c>
      <c r="B30" s="2" t="s">
        <v>31</v>
      </c>
      <c r="C30" s="9">
        <v>544614</v>
      </c>
      <c r="D30" s="9">
        <v>260176</v>
      </c>
      <c r="E30" s="9">
        <v>257101</v>
      </c>
      <c r="F30" s="9">
        <v>270346</v>
      </c>
      <c r="G30" s="9">
        <f t="shared" si="1"/>
        <v>262541</v>
      </c>
      <c r="H30" s="17">
        <f t="shared" si="2"/>
        <v>2.07</v>
      </c>
      <c r="I30" s="9" t="s">
        <v>67</v>
      </c>
      <c r="J30" s="9" t="s">
        <v>67</v>
      </c>
      <c r="L30" s="30">
        <v>544614</v>
      </c>
      <c r="M30" s="16">
        <f t="shared" si="3"/>
        <v>-14.567404679063433</v>
      </c>
      <c r="N30">
        <f t="shared" si="9"/>
        <v>1.0414898580755143</v>
      </c>
      <c r="O30">
        <v>36</v>
      </c>
      <c r="P30">
        <v>35</v>
      </c>
      <c r="Q30">
        <f t="shared" si="0"/>
        <v>1.040337362017861</v>
      </c>
      <c r="R30" s="30">
        <v>637478</v>
      </c>
      <c r="S30">
        <f t="shared" si="4"/>
        <v>1.0265074093260231</v>
      </c>
      <c r="T30">
        <f t="shared" si="5"/>
        <v>566582</v>
      </c>
      <c r="U30">
        <f t="shared" si="6"/>
        <v>654376</v>
      </c>
      <c r="V30" s="16">
        <f t="shared" si="7"/>
        <v>-13.416445590914092</v>
      </c>
      <c r="W30">
        <v>2.04</v>
      </c>
    </row>
    <row r="31" spans="1:23" ht="21" customHeight="1">
      <c r="A31" s="20">
        <v>34</v>
      </c>
      <c r="B31" s="2" t="s">
        <v>75</v>
      </c>
      <c r="C31" s="9">
        <v>306604</v>
      </c>
      <c r="D31" s="9">
        <v>261801</v>
      </c>
      <c r="E31" s="9">
        <v>257603</v>
      </c>
      <c r="F31" s="9">
        <v>213307</v>
      </c>
      <c r="G31" s="9">
        <f t="shared" si="1"/>
        <v>244237</v>
      </c>
      <c r="H31" s="17">
        <f t="shared" si="2"/>
        <v>1.26</v>
      </c>
      <c r="I31" s="14">
        <v>29.3</v>
      </c>
      <c r="J31" s="14">
        <v>37.9</v>
      </c>
      <c r="L31" s="30">
        <v>306604</v>
      </c>
      <c r="M31" s="16">
        <f t="shared" si="3"/>
        <v>-13.090409172725593</v>
      </c>
      <c r="N31">
        <f t="shared" si="9"/>
        <v>1.0414898580755143</v>
      </c>
      <c r="O31">
        <v>36</v>
      </c>
      <c r="P31">
        <v>35</v>
      </c>
      <c r="Q31">
        <f t="shared" si="0"/>
        <v>1.040337362017861</v>
      </c>
      <c r="R31" s="30">
        <v>352785</v>
      </c>
      <c r="S31">
        <f t="shared" si="4"/>
        <v>1.0265074093260231</v>
      </c>
      <c r="T31">
        <f t="shared" si="5"/>
        <v>318972</v>
      </c>
      <c r="U31">
        <f t="shared" si="6"/>
        <v>362136</v>
      </c>
      <c r="V31" s="16">
        <f t="shared" si="7"/>
        <v>-11.919278944926766</v>
      </c>
      <c r="W31">
        <v>1.12</v>
      </c>
    </row>
    <row r="32" spans="1:23" ht="21" customHeight="1">
      <c r="A32" s="19" t="s">
        <v>32</v>
      </c>
      <c r="B32" s="1" t="s">
        <v>33</v>
      </c>
      <c r="C32" s="9">
        <v>871152</v>
      </c>
      <c r="D32" s="9">
        <v>368606</v>
      </c>
      <c r="E32" s="9">
        <v>366225</v>
      </c>
      <c r="F32" s="9">
        <v>369982</v>
      </c>
      <c r="G32" s="9">
        <f t="shared" si="1"/>
        <v>368271</v>
      </c>
      <c r="H32" s="17">
        <f t="shared" si="2"/>
        <v>2.37</v>
      </c>
      <c r="I32" s="14">
        <v>100</v>
      </c>
      <c r="J32" s="14">
        <v>100</v>
      </c>
      <c r="L32" s="30">
        <v>871152</v>
      </c>
      <c r="M32" s="16">
        <f t="shared" si="3"/>
        <v>-2.3234223668365694</v>
      </c>
      <c r="N32">
        <f aca="true" t="shared" si="10" ref="N32:N37">AC11</f>
        <v>1.0764056127403379</v>
      </c>
      <c r="O32">
        <v>36</v>
      </c>
      <c r="P32">
        <v>35</v>
      </c>
      <c r="Q32">
        <f t="shared" si="0"/>
        <v>1.0742832346086617</v>
      </c>
      <c r="R32" s="30">
        <v>891874</v>
      </c>
      <c r="S32">
        <f t="shared" si="4"/>
        <v>1.0488146970285492</v>
      </c>
      <c r="T32">
        <f t="shared" si="5"/>
        <v>935864</v>
      </c>
      <c r="U32">
        <f t="shared" si="6"/>
        <v>935411</v>
      </c>
      <c r="V32" s="16">
        <f t="shared" si="7"/>
        <v>0.04842791029825392</v>
      </c>
      <c r="W32">
        <v>2.27</v>
      </c>
    </row>
    <row r="33" spans="1:23" ht="21" customHeight="1">
      <c r="A33" s="19" t="s">
        <v>34</v>
      </c>
      <c r="B33" s="1" t="s">
        <v>35</v>
      </c>
      <c r="C33" s="9">
        <v>515336</v>
      </c>
      <c r="D33" s="9">
        <v>275711</v>
      </c>
      <c r="E33" s="9">
        <v>281745</v>
      </c>
      <c r="F33" s="9">
        <v>275419</v>
      </c>
      <c r="G33" s="9">
        <f t="shared" si="1"/>
        <v>277625</v>
      </c>
      <c r="H33" s="17">
        <f t="shared" si="2"/>
        <v>1.86</v>
      </c>
      <c r="I33" s="14">
        <v>91.1</v>
      </c>
      <c r="J33" s="14">
        <v>90.3</v>
      </c>
      <c r="L33" s="30">
        <v>515336</v>
      </c>
      <c r="M33" s="16">
        <f t="shared" si="3"/>
        <v>53.17550195431511</v>
      </c>
      <c r="N33">
        <f t="shared" si="10"/>
        <v>0.9366482044278891</v>
      </c>
      <c r="O33">
        <v>36</v>
      </c>
      <c r="P33">
        <v>35</v>
      </c>
      <c r="Q33">
        <f t="shared" si="0"/>
        <v>0.9384079765271144</v>
      </c>
      <c r="R33" s="30">
        <v>336435</v>
      </c>
      <c r="S33">
        <f t="shared" si="4"/>
        <v>0.9595252417178181</v>
      </c>
      <c r="T33">
        <f t="shared" si="5"/>
        <v>483595</v>
      </c>
      <c r="U33">
        <f t="shared" si="6"/>
        <v>322818</v>
      </c>
      <c r="V33" s="16">
        <f t="shared" si="7"/>
        <v>49.80422405194258</v>
      </c>
      <c r="W33">
        <v>1.38</v>
      </c>
    </row>
    <row r="34" spans="1:23" ht="21" customHeight="1">
      <c r="A34" s="19" t="s">
        <v>36</v>
      </c>
      <c r="B34" s="1" t="s">
        <v>37</v>
      </c>
      <c r="C34" s="9">
        <v>375775</v>
      </c>
      <c r="D34" s="9">
        <v>218844</v>
      </c>
      <c r="E34" s="9">
        <v>216098</v>
      </c>
      <c r="F34" s="9">
        <v>218410</v>
      </c>
      <c r="G34" s="9">
        <f t="shared" si="1"/>
        <v>217784</v>
      </c>
      <c r="H34" s="17">
        <f t="shared" si="2"/>
        <v>1.73</v>
      </c>
      <c r="I34" s="14">
        <v>96.4</v>
      </c>
      <c r="J34" s="14">
        <v>93.1</v>
      </c>
      <c r="L34" s="30">
        <v>375775</v>
      </c>
      <c r="M34" s="16">
        <f t="shared" si="3"/>
        <v>-5.844871737049672</v>
      </c>
      <c r="N34">
        <f t="shared" si="10"/>
        <v>1.0888149475300741</v>
      </c>
      <c r="O34">
        <v>36</v>
      </c>
      <c r="P34">
        <v>35</v>
      </c>
      <c r="Q34">
        <f t="shared" si="0"/>
        <v>1.0863478656542387</v>
      </c>
      <c r="R34" s="30">
        <v>399102</v>
      </c>
      <c r="S34">
        <f t="shared" si="4"/>
        <v>1.056742883144214</v>
      </c>
      <c r="T34">
        <f t="shared" si="5"/>
        <v>408222</v>
      </c>
      <c r="U34">
        <f t="shared" si="6"/>
        <v>421748</v>
      </c>
      <c r="V34" s="16">
        <f t="shared" si="7"/>
        <v>-3.2071284274021457</v>
      </c>
      <c r="W34">
        <v>1.39</v>
      </c>
    </row>
    <row r="35" spans="1:23" ht="21" customHeight="1">
      <c r="A35" s="19" t="s">
        <v>38</v>
      </c>
      <c r="B35" s="1" t="s">
        <v>39</v>
      </c>
      <c r="C35" s="9">
        <v>1020364</v>
      </c>
      <c r="D35" s="9">
        <v>381068</v>
      </c>
      <c r="E35" s="9">
        <v>390800</v>
      </c>
      <c r="F35" s="9">
        <v>382329</v>
      </c>
      <c r="G35" s="9">
        <f t="shared" si="1"/>
        <v>384732.3333333333</v>
      </c>
      <c r="H35" s="17">
        <f t="shared" si="2"/>
        <v>2.65</v>
      </c>
      <c r="I35" s="14">
        <v>86.6</v>
      </c>
      <c r="J35" s="14">
        <v>78.3</v>
      </c>
      <c r="L35" s="30">
        <v>1020364</v>
      </c>
      <c r="M35" s="16">
        <f t="shared" si="3"/>
        <v>-21.870937015217486</v>
      </c>
      <c r="N35">
        <f t="shared" si="10"/>
        <v>1.0944150257317147</v>
      </c>
      <c r="O35">
        <v>36</v>
      </c>
      <c r="P35">
        <v>35</v>
      </c>
      <c r="Q35">
        <f t="shared" si="0"/>
        <v>1.0917923861280558</v>
      </c>
      <c r="R35" s="30">
        <v>1305998</v>
      </c>
      <c r="S35">
        <f t="shared" si="4"/>
        <v>1.060320710884151</v>
      </c>
      <c r="T35">
        <f t="shared" si="5"/>
        <v>1114026</v>
      </c>
      <c r="U35">
        <f t="shared" si="6"/>
        <v>1384777</v>
      </c>
      <c r="V35" s="16">
        <f t="shared" si="7"/>
        <v>-19.55195674104928</v>
      </c>
      <c r="W35">
        <v>2.57</v>
      </c>
    </row>
    <row r="36" spans="1:23" ht="21" customHeight="1">
      <c r="A36" s="19" t="s">
        <v>40</v>
      </c>
      <c r="B36" s="1" t="s">
        <v>41</v>
      </c>
      <c r="C36" s="9">
        <v>355396</v>
      </c>
      <c r="D36" s="9">
        <v>227249</v>
      </c>
      <c r="E36" s="9">
        <v>233802</v>
      </c>
      <c r="F36" s="9">
        <v>229528</v>
      </c>
      <c r="G36" s="9">
        <f t="shared" si="1"/>
        <v>230193</v>
      </c>
      <c r="H36" s="17">
        <f t="shared" si="2"/>
        <v>1.54</v>
      </c>
      <c r="I36" s="14">
        <v>100</v>
      </c>
      <c r="J36" s="14">
        <v>100</v>
      </c>
      <c r="L36" s="30">
        <v>355396</v>
      </c>
      <c r="M36" s="16">
        <f t="shared" si="3"/>
        <v>-24.50269787993372</v>
      </c>
      <c r="N36">
        <f t="shared" si="10"/>
        <v>1.2561230390025873</v>
      </c>
      <c r="O36">
        <v>36</v>
      </c>
      <c r="P36">
        <v>35</v>
      </c>
      <c r="Q36">
        <f t="shared" si="0"/>
        <v>1.2490085101414043</v>
      </c>
      <c r="R36" s="30">
        <v>470740</v>
      </c>
      <c r="S36">
        <f t="shared" si="4"/>
        <v>1.1636341638072085</v>
      </c>
      <c r="T36">
        <f t="shared" si="5"/>
        <v>443893</v>
      </c>
      <c r="U36">
        <f t="shared" si="6"/>
        <v>547769</v>
      </c>
      <c r="V36" s="16">
        <f t="shared" si="7"/>
        <v>-18.963468177279108</v>
      </c>
      <c r="W36">
        <v>1.49</v>
      </c>
    </row>
    <row r="37" spans="1:23" ht="21" customHeight="1">
      <c r="A37" s="19" t="s">
        <v>42</v>
      </c>
      <c r="B37" s="1" t="s">
        <v>43</v>
      </c>
      <c r="C37" s="9">
        <v>552571</v>
      </c>
      <c r="D37" s="9">
        <v>275417</v>
      </c>
      <c r="E37" s="9">
        <v>273969</v>
      </c>
      <c r="F37" s="9">
        <v>277238</v>
      </c>
      <c r="G37" s="9">
        <f t="shared" si="1"/>
        <v>275541.3333333333</v>
      </c>
      <c r="H37" s="17">
        <f t="shared" si="2"/>
        <v>2.01</v>
      </c>
      <c r="I37" s="14">
        <v>96.6</v>
      </c>
      <c r="J37" s="14">
        <v>95.5</v>
      </c>
      <c r="L37" s="30">
        <v>552571</v>
      </c>
      <c r="M37" s="16">
        <f t="shared" si="3"/>
        <v>6.656642552172998</v>
      </c>
      <c r="N37">
        <f t="shared" si="10"/>
        <v>1.0447981975257068</v>
      </c>
      <c r="O37">
        <v>36</v>
      </c>
      <c r="P37">
        <v>35</v>
      </c>
      <c r="Q37">
        <f t="shared" si="0"/>
        <v>1.0435538031499927</v>
      </c>
      <c r="R37" s="30">
        <v>518084</v>
      </c>
      <c r="S37">
        <f t="shared" si="4"/>
        <v>1.0286210706414238</v>
      </c>
      <c r="T37">
        <f t="shared" si="5"/>
        <v>576638</v>
      </c>
      <c r="U37">
        <f t="shared" si="6"/>
        <v>532912</v>
      </c>
      <c r="V37" s="16">
        <f t="shared" si="7"/>
        <v>8.205107034557301</v>
      </c>
      <c r="W37">
        <v>1.77</v>
      </c>
    </row>
    <row r="38" spans="1:23" ht="21" customHeight="1">
      <c r="A38" s="20">
        <v>73</v>
      </c>
      <c r="B38" s="3" t="s">
        <v>44</v>
      </c>
      <c r="C38" s="9">
        <v>680485</v>
      </c>
      <c r="D38" s="9">
        <v>300507</v>
      </c>
      <c r="E38" s="9">
        <v>302022</v>
      </c>
      <c r="F38" s="9">
        <v>298709</v>
      </c>
      <c r="G38" s="9">
        <f t="shared" si="1"/>
        <v>300412.6666666667</v>
      </c>
      <c r="H38" s="17">
        <f t="shared" si="2"/>
        <v>2.27</v>
      </c>
      <c r="I38" s="14">
        <v>100</v>
      </c>
      <c r="J38" s="14">
        <v>100</v>
      </c>
      <c r="L38" s="30">
        <v>680485</v>
      </c>
      <c r="M38" s="16">
        <f t="shared" si="3"/>
        <v>-13.160577989390177</v>
      </c>
      <c r="N38">
        <f>N37</f>
        <v>1.0447981975257068</v>
      </c>
      <c r="O38">
        <v>36</v>
      </c>
      <c r="P38">
        <v>35</v>
      </c>
      <c r="Q38">
        <f t="shared" si="0"/>
        <v>1.0435538031499927</v>
      </c>
      <c r="R38" s="30">
        <v>783613</v>
      </c>
      <c r="S38">
        <f t="shared" si="4"/>
        <v>1.0286210706414238</v>
      </c>
      <c r="T38">
        <f t="shared" si="5"/>
        <v>710123</v>
      </c>
      <c r="U38">
        <f t="shared" si="6"/>
        <v>806041</v>
      </c>
      <c r="V38" s="16">
        <f t="shared" si="7"/>
        <v>-11.899890948475326</v>
      </c>
      <c r="W38">
        <v>2.16</v>
      </c>
    </row>
    <row r="39" spans="1:23" ht="21" customHeight="1">
      <c r="A39" s="20">
        <v>75</v>
      </c>
      <c r="B39" s="2" t="s">
        <v>45</v>
      </c>
      <c r="C39" s="9">
        <v>241548</v>
      </c>
      <c r="D39" s="9">
        <v>186584</v>
      </c>
      <c r="E39" s="9">
        <v>186950</v>
      </c>
      <c r="F39" s="9">
        <v>191301</v>
      </c>
      <c r="G39" s="9">
        <f t="shared" si="1"/>
        <v>188278.33333333334</v>
      </c>
      <c r="H39" s="17">
        <f t="shared" si="2"/>
        <v>1.28</v>
      </c>
      <c r="I39" s="14">
        <v>100</v>
      </c>
      <c r="J39" s="14">
        <v>100</v>
      </c>
      <c r="L39" s="30">
        <v>241548</v>
      </c>
      <c r="M39" s="16">
        <f t="shared" si="3"/>
        <v>28.390783214181315</v>
      </c>
      <c r="N39">
        <f aca="true" t="shared" si="11" ref="N39:N46">N38</f>
        <v>1.0447981975257068</v>
      </c>
      <c r="O39">
        <v>36</v>
      </c>
      <c r="P39">
        <v>35</v>
      </c>
      <c r="Q39">
        <f t="shared" si="0"/>
        <v>1.0435538031499927</v>
      </c>
      <c r="R39" s="30">
        <v>188135</v>
      </c>
      <c r="S39">
        <f t="shared" si="4"/>
        <v>1.0286210706414238</v>
      </c>
      <c r="T39">
        <f t="shared" si="5"/>
        <v>252068</v>
      </c>
      <c r="U39">
        <f t="shared" si="6"/>
        <v>193520</v>
      </c>
      <c r="V39" s="16">
        <f t="shared" si="7"/>
        <v>30.254237288135595</v>
      </c>
      <c r="W39">
        <v>1.32</v>
      </c>
    </row>
    <row r="40" spans="1:23" ht="21" customHeight="1">
      <c r="A40" s="20">
        <v>76</v>
      </c>
      <c r="B40" s="2" t="s">
        <v>46</v>
      </c>
      <c r="C40" s="9">
        <v>171242</v>
      </c>
      <c r="D40" s="9">
        <v>166199</v>
      </c>
      <c r="E40" s="9">
        <v>174608</v>
      </c>
      <c r="F40" s="9">
        <v>166597</v>
      </c>
      <c r="G40" s="9">
        <f t="shared" si="1"/>
        <v>169134.66666666666</v>
      </c>
      <c r="H40" s="17">
        <f t="shared" si="2"/>
        <v>1.01</v>
      </c>
      <c r="I40" s="14">
        <v>88.7</v>
      </c>
      <c r="J40" s="14">
        <v>75.8</v>
      </c>
      <c r="L40" s="30">
        <v>171242</v>
      </c>
      <c r="M40" s="16">
        <f t="shared" si="3"/>
        <v>-7.59858410135762</v>
      </c>
      <c r="N40">
        <f t="shared" si="11"/>
        <v>1.0447981975257068</v>
      </c>
      <c r="O40">
        <v>36</v>
      </c>
      <c r="P40">
        <v>35</v>
      </c>
      <c r="Q40">
        <f t="shared" si="0"/>
        <v>1.0435538031499927</v>
      </c>
      <c r="R40" s="30">
        <v>185324</v>
      </c>
      <c r="S40">
        <f t="shared" si="4"/>
        <v>1.0286210706414238</v>
      </c>
      <c r="T40">
        <f t="shared" si="5"/>
        <v>178700</v>
      </c>
      <c r="U40">
        <f t="shared" si="6"/>
        <v>190628</v>
      </c>
      <c r="V40" s="16">
        <f t="shared" si="7"/>
        <v>-6.2572130012380125</v>
      </c>
      <c r="W40">
        <v>0.85</v>
      </c>
    </row>
    <row r="41" spans="1:23" ht="21" customHeight="1">
      <c r="A41" s="20">
        <v>85</v>
      </c>
      <c r="B41" s="2" t="s">
        <v>47</v>
      </c>
      <c r="C41" s="9">
        <v>696863</v>
      </c>
      <c r="D41" s="9">
        <v>294496</v>
      </c>
      <c r="E41" s="9">
        <v>296008</v>
      </c>
      <c r="F41" s="9">
        <v>292840</v>
      </c>
      <c r="G41" s="9">
        <f t="shared" si="1"/>
        <v>294448</v>
      </c>
      <c r="H41" s="17">
        <f t="shared" si="2"/>
        <v>2.37</v>
      </c>
      <c r="I41" s="14">
        <v>100</v>
      </c>
      <c r="J41" s="14">
        <v>100</v>
      </c>
      <c r="L41" s="30">
        <v>696863</v>
      </c>
      <c r="M41" s="16">
        <f t="shared" si="3"/>
        <v>-11.624040450412865</v>
      </c>
      <c r="N41">
        <f t="shared" si="11"/>
        <v>1.0447981975257068</v>
      </c>
      <c r="O41">
        <v>36</v>
      </c>
      <c r="P41">
        <v>35</v>
      </c>
      <c r="Q41">
        <f t="shared" si="0"/>
        <v>1.0435538031499927</v>
      </c>
      <c r="R41" s="30">
        <v>788521</v>
      </c>
      <c r="S41">
        <f t="shared" si="4"/>
        <v>1.0286210706414238</v>
      </c>
      <c r="T41">
        <f t="shared" si="5"/>
        <v>727214</v>
      </c>
      <c r="U41">
        <f t="shared" si="6"/>
        <v>811089</v>
      </c>
      <c r="V41" s="16">
        <f t="shared" si="7"/>
        <v>-10.34103532411363</v>
      </c>
      <c r="W41">
        <v>2.07</v>
      </c>
    </row>
    <row r="42" spans="1:23" ht="21" customHeight="1">
      <c r="A42" s="20">
        <v>88</v>
      </c>
      <c r="B42" s="2" t="s">
        <v>48</v>
      </c>
      <c r="C42" s="9">
        <v>537243</v>
      </c>
      <c r="D42" s="9">
        <v>253417</v>
      </c>
      <c r="E42" s="9">
        <v>257224</v>
      </c>
      <c r="F42" s="9">
        <v>257702</v>
      </c>
      <c r="G42" s="9">
        <f t="shared" si="1"/>
        <v>256114.33333333334</v>
      </c>
      <c r="H42" s="17">
        <f t="shared" si="2"/>
        <v>2.1</v>
      </c>
      <c r="I42" s="14">
        <v>98.5</v>
      </c>
      <c r="J42" s="14">
        <v>99.8</v>
      </c>
      <c r="L42" s="30">
        <v>537243</v>
      </c>
      <c r="M42" s="16">
        <f t="shared" si="3"/>
        <v>46.420852672402745</v>
      </c>
      <c r="N42">
        <f t="shared" si="11"/>
        <v>1.0447981975257068</v>
      </c>
      <c r="O42">
        <v>36</v>
      </c>
      <c r="P42">
        <v>35</v>
      </c>
      <c r="Q42">
        <f t="shared" si="0"/>
        <v>1.0435538031499927</v>
      </c>
      <c r="R42" s="30">
        <v>366917</v>
      </c>
      <c r="S42">
        <f t="shared" si="4"/>
        <v>1.0286210706414238</v>
      </c>
      <c r="T42">
        <f t="shared" si="5"/>
        <v>560642</v>
      </c>
      <c r="U42">
        <f t="shared" si="6"/>
        <v>377419</v>
      </c>
      <c r="V42" s="16">
        <f t="shared" si="7"/>
        <v>48.546310599095435</v>
      </c>
      <c r="W42">
        <v>1.62</v>
      </c>
    </row>
    <row r="43" spans="1:23" ht="21" customHeight="1">
      <c r="A43" s="20">
        <v>90</v>
      </c>
      <c r="B43" s="2" t="s">
        <v>49</v>
      </c>
      <c r="C43" s="9">
        <v>435212</v>
      </c>
      <c r="D43" s="9">
        <v>244830</v>
      </c>
      <c r="E43" s="9">
        <v>239973</v>
      </c>
      <c r="F43" s="9">
        <v>248040</v>
      </c>
      <c r="G43" s="9">
        <f t="shared" si="1"/>
        <v>244281</v>
      </c>
      <c r="H43" s="17">
        <f t="shared" si="2"/>
        <v>1.78</v>
      </c>
      <c r="I43" s="14">
        <v>100</v>
      </c>
      <c r="J43" s="14">
        <v>100</v>
      </c>
      <c r="L43" s="30">
        <v>435212</v>
      </c>
      <c r="M43" s="16">
        <f t="shared" si="3"/>
        <v>3.6757173961722955</v>
      </c>
      <c r="N43">
        <f t="shared" si="11"/>
        <v>1.0447981975257068</v>
      </c>
      <c r="O43">
        <v>36</v>
      </c>
      <c r="P43">
        <v>35</v>
      </c>
      <c r="Q43">
        <f t="shared" si="0"/>
        <v>1.0435538031499927</v>
      </c>
      <c r="R43" s="30">
        <v>419782</v>
      </c>
      <c r="S43">
        <f t="shared" si="4"/>
        <v>1.0286210706414238</v>
      </c>
      <c r="T43">
        <f t="shared" si="5"/>
        <v>454167</v>
      </c>
      <c r="U43">
        <f t="shared" si="6"/>
        <v>431797</v>
      </c>
      <c r="V43" s="16">
        <f t="shared" si="7"/>
        <v>5.180675178382434</v>
      </c>
      <c r="W43">
        <v>1.81</v>
      </c>
    </row>
    <row r="44" spans="1:23" ht="21" customHeight="1">
      <c r="A44" s="20">
        <v>91</v>
      </c>
      <c r="B44" s="2" t="s">
        <v>50</v>
      </c>
      <c r="C44" s="9">
        <v>793509</v>
      </c>
      <c r="D44" s="9">
        <v>376526</v>
      </c>
      <c r="E44" s="9">
        <v>371012</v>
      </c>
      <c r="F44" s="9">
        <v>371781</v>
      </c>
      <c r="G44" s="9">
        <f t="shared" si="1"/>
        <v>373106.3333333333</v>
      </c>
      <c r="H44" s="17">
        <f t="shared" si="2"/>
        <v>2.13</v>
      </c>
      <c r="I44" s="14">
        <v>100</v>
      </c>
      <c r="J44" s="14">
        <v>100</v>
      </c>
      <c r="L44" s="30">
        <v>793509</v>
      </c>
      <c r="M44" s="16">
        <f t="shared" si="3"/>
        <v>-1.6370093527453888</v>
      </c>
      <c r="N44">
        <f t="shared" si="11"/>
        <v>1.0447981975257068</v>
      </c>
      <c r="O44">
        <v>36</v>
      </c>
      <c r="P44">
        <v>35</v>
      </c>
      <c r="Q44">
        <f t="shared" si="0"/>
        <v>1.0435538031499927</v>
      </c>
      <c r="R44" s="30">
        <v>806715</v>
      </c>
      <c r="S44">
        <f t="shared" si="4"/>
        <v>1.0286210706414238</v>
      </c>
      <c r="T44">
        <f t="shared" si="5"/>
        <v>828069</v>
      </c>
      <c r="U44">
        <f t="shared" si="6"/>
        <v>829804</v>
      </c>
      <c r="V44" s="16">
        <f t="shared" si="7"/>
        <v>-0.20908551899002656</v>
      </c>
      <c r="W44">
        <v>2.14</v>
      </c>
    </row>
    <row r="45" spans="1:22" ht="21" customHeight="1">
      <c r="A45" s="20" t="s">
        <v>71</v>
      </c>
      <c r="B45" s="2" t="s">
        <v>72</v>
      </c>
      <c r="C45" s="9" t="s">
        <v>74</v>
      </c>
      <c r="D45" s="9" t="s">
        <v>74</v>
      </c>
      <c r="E45" s="9" t="s">
        <v>74</v>
      </c>
      <c r="F45" s="9" t="s">
        <v>67</v>
      </c>
      <c r="G45" s="9" t="s">
        <v>67</v>
      </c>
      <c r="H45" s="9" t="s">
        <v>67</v>
      </c>
      <c r="I45" s="14">
        <v>100</v>
      </c>
      <c r="J45" s="14">
        <v>100</v>
      </c>
      <c r="L45" s="30"/>
      <c r="M45" s="16" t="e">
        <f>(L45/R45-1)*100</f>
        <v>#DIV/0!</v>
      </c>
      <c r="N45">
        <f t="shared" si="11"/>
        <v>1.0447981975257068</v>
      </c>
      <c r="O45">
        <v>36</v>
      </c>
      <c r="P45">
        <v>35</v>
      </c>
      <c r="Q45">
        <f>(N45-1)/O45*P45+1</f>
        <v>1.0435538031499927</v>
      </c>
      <c r="R45" s="30"/>
      <c r="S45">
        <f>(N45-1)/O45*(P45-12)+1</f>
        <v>1.0286210706414238</v>
      </c>
      <c r="T45">
        <f>INT(L45*Q45+0.5)</f>
        <v>0</v>
      </c>
      <c r="U45">
        <f>INT(R45*S45+0.5)</f>
        <v>0</v>
      </c>
      <c r="V45" s="16" t="e">
        <f>(T45-U45)/U45*100</f>
        <v>#DIV/0!</v>
      </c>
    </row>
    <row r="46" spans="1:23" ht="21" customHeight="1">
      <c r="A46" s="12" t="s">
        <v>51</v>
      </c>
      <c r="B46" s="13" t="s">
        <v>76</v>
      </c>
      <c r="C46" s="10">
        <v>496291</v>
      </c>
      <c r="D46" s="10">
        <v>264551</v>
      </c>
      <c r="E46" s="10">
        <v>258982</v>
      </c>
      <c r="F46" s="10">
        <v>267785</v>
      </c>
      <c r="G46" s="10">
        <f t="shared" si="1"/>
        <v>263772.6666666667</v>
      </c>
      <c r="H46" s="18">
        <f t="shared" si="2"/>
        <v>1.88</v>
      </c>
      <c r="I46" s="15">
        <v>93.9</v>
      </c>
      <c r="J46" s="15">
        <v>92.2</v>
      </c>
      <c r="L46" s="30">
        <v>496291</v>
      </c>
      <c r="M46" s="16">
        <f t="shared" si="3"/>
        <v>-9.134168222930173</v>
      </c>
      <c r="N46">
        <f t="shared" si="11"/>
        <v>1.0447981975257068</v>
      </c>
      <c r="O46">
        <v>36</v>
      </c>
      <c r="P46">
        <v>35</v>
      </c>
      <c r="Q46">
        <f t="shared" si="0"/>
        <v>1.0435538031499927</v>
      </c>
      <c r="R46" s="30">
        <v>546180</v>
      </c>
      <c r="S46">
        <f t="shared" si="4"/>
        <v>1.0286210706414238</v>
      </c>
      <c r="T46">
        <f t="shared" si="5"/>
        <v>517906</v>
      </c>
      <c r="U46">
        <f t="shared" si="6"/>
        <v>561812</v>
      </c>
      <c r="V46" s="16">
        <f t="shared" si="7"/>
        <v>-7.815069809829622</v>
      </c>
      <c r="W46">
        <v>1.71</v>
      </c>
    </row>
    <row r="47" ht="21" customHeight="1">
      <c r="B47" s="29" t="s">
        <v>68</v>
      </c>
    </row>
    <row r="48" ht="21" customHeight="1">
      <c r="B48" s="28" t="s">
        <v>69</v>
      </c>
    </row>
    <row r="49" ht="14.25">
      <c r="C49" s="26"/>
    </row>
    <row r="50" ht="14.25">
      <c r="D50" s="27"/>
    </row>
  </sheetData>
  <mergeCells count="4">
    <mergeCell ref="A3:B4"/>
    <mergeCell ref="H3:H4"/>
    <mergeCell ref="I3:I4"/>
    <mergeCell ref="J3:J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13"/>
  <sheetViews>
    <sheetView workbookViewId="0" topLeftCell="A1">
      <selection activeCell="E13" sqref="E13"/>
    </sheetView>
  </sheetViews>
  <sheetFormatPr defaultColWidth="8.796875" defaultRowHeight="15"/>
  <cols>
    <col min="1" max="1" width="16.09765625" style="0" bestFit="1" customWidth="1"/>
    <col min="2" max="2" width="9.09765625" style="0" bestFit="1" customWidth="1"/>
    <col min="3" max="3" width="9.5" style="0" bestFit="1" customWidth="1"/>
    <col min="4" max="4" width="9.09765625" style="0" bestFit="1" customWidth="1"/>
    <col min="5" max="6" width="9.5" style="0" bestFit="1" customWidth="1"/>
  </cols>
  <sheetData>
    <row r="1" ht="14.25">
      <c r="A1" t="s">
        <v>88</v>
      </c>
    </row>
    <row r="3" ht="14.25">
      <c r="A3" t="s">
        <v>89</v>
      </c>
    </row>
    <row r="4" spans="1:5" ht="14.25">
      <c r="A4" s="32"/>
      <c r="B4" s="32" t="s">
        <v>90</v>
      </c>
      <c r="C4" s="32" t="s">
        <v>91</v>
      </c>
      <c r="D4" s="32" t="s">
        <v>92</v>
      </c>
      <c r="E4" s="32" t="s">
        <v>93</v>
      </c>
    </row>
    <row r="5" spans="1:5" ht="14.25">
      <c r="A5" s="33" t="s">
        <v>94</v>
      </c>
      <c r="B5" s="34">
        <v>19072</v>
      </c>
      <c r="C5" s="34">
        <v>330783</v>
      </c>
      <c r="D5" s="34">
        <v>28868</v>
      </c>
      <c r="E5" s="34">
        <f>SUM(B5:D5)</f>
        <v>378723</v>
      </c>
    </row>
    <row r="6" spans="1:5" ht="14.25">
      <c r="A6" s="33" t="s">
        <v>95</v>
      </c>
      <c r="B6" s="34">
        <v>13888</v>
      </c>
      <c r="C6" s="34">
        <v>326583</v>
      </c>
      <c r="D6" s="34">
        <v>37016</v>
      </c>
      <c r="E6" s="34">
        <f>SUM(B6:D6)</f>
        <v>377487</v>
      </c>
    </row>
    <row r="7" spans="1:5" ht="14.25">
      <c r="A7" s="33" t="s">
        <v>96</v>
      </c>
      <c r="B7" s="34">
        <f>B6-B5</f>
        <v>-5184</v>
      </c>
      <c r="C7" s="34">
        <f>C6-C5</f>
        <v>-4200</v>
      </c>
      <c r="D7" s="34">
        <f>D6-D5</f>
        <v>8148</v>
      </c>
      <c r="E7" s="34">
        <f>E6-E5</f>
        <v>-1236</v>
      </c>
    </row>
    <row r="9" ht="14.25">
      <c r="A9" t="s">
        <v>97</v>
      </c>
    </row>
    <row r="10" spans="1:6" ht="14.25">
      <c r="A10" s="32"/>
      <c r="B10" s="32" t="s">
        <v>90</v>
      </c>
      <c r="C10" s="32" t="s">
        <v>91</v>
      </c>
      <c r="D10" s="32" t="s">
        <v>92</v>
      </c>
      <c r="E10" s="32" t="s">
        <v>93</v>
      </c>
      <c r="F10" s="32" t="s">
        <v>98</v>
      </c>
    </row>
    <row r="11" spans="1:6" ht="14.25">
      <c r="A11" s="33" t="s">
        <v>94</v>
      </c>
      <c r="B11" s="34">
        <v>30573</v>
      </c>
      <c r="C11" s="34">
        <v>397515</v>
      </c>
      <c r="D11" s="34">
        <v>29379</v>
      </c>
      <c r="E11" s="34">
        <f>SUM(B11:D11)</f>
        <v>457467</v>
      </c>
      <c r="F11" s="34">
        <v>518042</v>
      </c>
    </row>
    <row r="12" spans="1:6" ht="14.25">
      <c r="A12" s="33" t="s">
        <v>95</v>
      </c>
      <c r="B12" s="34">
        <v>18012</v>
      </c>
      <c r="C12" s="34">
        <v>396815</v>
      </c>
      <c r="D12" s="34">
        <v>52789</v>
      </c>
      <c r="E12" s="34">
        <f>SUM(B12:D12)</f>
        <v>467616</v>
      </c>
      <c r="F12" s="34">
        <v>489036</v>
      </c>
    </row>
    <row r="13" spans="1:6" ht="14.25">
      <c r="A13" s="33" t="s">
        <v>96</v>
      </c>
      <c r="B13" s="34">
        <f>B12-B11</f>
        <v>-12561</v>
      </c>
      <c r="C13" s="34">
        <f>C12-C11</f>
        <v>-700</v>
      </c>
      <c r="D13" s="34">
        <f>D12-D11</f>
        <v>23410</v>
      </c>
      <c r="E13" s="34">
        <f>E12-E11</f>
        <v>10149</v>
      </c>
      <c r="F13" s="34">
        <f>F12-F11</f>
        <v>-29006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2005-10-21T07:34:50Z</cp:lastPrinted>
  <dcterms:created xsi:type="dcterms:W3CDTF">2002-10-10T00:21:22Z</dcterms:created>
  <dcterms:modified xsi:type="dcterms:W3CDTF">2005-10-21T07:35:16Z</dcterms:modified>
  <cp:category/>
  <cp:version/>
  <cp:contentType/>
  <cp:contentStatus/>
</cp:coreProperties>
</file>